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C:\Users\5XRVB\Documents\"/>
    </mc:Choice>
  </mc:AlternateContent>
  <xr:revisionPtr revIDLastSave="0" documentId="8_{5636E106-2403-4198-A24E-F900A11680E0}"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8" r:id="rId2"/>
    <sheet name="Instructions" sheetId="9" r:id="rId3"/>
    <sheet name="zOS_ACF2" sheetId="16" r:id="rId4"/>
    <sheet name="Change Log" sheetId="11" r:id="rId5"/>
    <sheet name="Issue Code Table" sheetId="12" r:id="rId6"/>
  </sheets>
  <definedNames>
    <definedName name="_xlnm._FilterDatabase" localSheetId="3" hidden="1">zOS_ACF2!$A$2:$AA$89</definedName>
    <definedName name="_xlnm.Print_Area" localSheetId="4">'Change Log'!$A$1:$D$15</definedName>
    <definedName name="_xlnm.Print_Area" localSheetId="0">Dashboard!$A$1:$C$45</definedName>
    <definedName name="_xlnm.Print_Area" localSheetId="2">Instructions!$A$1:$N$37</definedName>
    <definedName name="_xlnm.Print_Area" localSheetId="1">Results!$A$1:$O$23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16" l="1"/>
  <c r="AA5" i="16"/>
  <c r="AA6" i="16"/>
  <c r="AA7" i="16"/>
  <c r="AA8" i="16"/>
  <c r="AA9" i="16"/>
  <c r="AA10" i="16"/>
  <c r="AA11" i="16"/>
  <c r="AA12" i="16"/>
  <c r="AA13" i="16"/>
  <c r="AA14" i="16"/>
  <c r="AA15" i="16"/>
  <c r="AA16" i="16"/>
  <c r="AA17" i="16"/>
  <c r="AA18" i="16"/>
  <c r="AA19" i="16"/>
  <c r="AA20" i="16"/>
  <c r="AA21" i="16"/>
  <c r="AA22" i="16"/>
  <c r="AA23" i="16"/>
  <c r="AA24" i="16"/>
  <c r="AA25" i="16"/>
  <c r="AA26" i="16"/>
  <c r="AA27" i="16"/>
  <c r="AA28" i="16"/>
  <c r="AA29" i="16"/>
  <c r="AA30" i="16"/>
  <c r="AA31" i="16"/>
  <c r="AA32" i="16"/>
  <c r="AA33" i="16"/>
  <c r="AA34" i="16"/>
  <c r="AA35" i="16"/>
  <c r="AA36" i="16"/>
  <c r="AA37" i="16"/>
  <c r="AA38" i="16"/>
  <c r="AA39" i="16"/>
  <c r="AA40" i="16"/>
  <c r="AA41" i="16"/>
  <c r="AA42" i="16"/>
  <c r="AA43" i="16"/>
  <c r="AA44" i="16"/>
  <c r="AA45" i="16"/>
  <c r="AA46" i="16"/>
  <c r="AA47" i="16"/>
  <c r="AA48" i="16"/>
  <c r="AA49" i="16"/>
  <c r="AA50" i="16"/>
  <c r="AA51" i="16"/>
  <c r="AA52" i="16"/>
  <c r="AA53" i="16"/>
  <c r="AA54" i="16"/>
  <c r="AA55" i="16"/>
  <c r="AA56" i="16"/>
  <c r="AA57" i="16"/>
  <c r="AA58" i="16"/>
  <c r="AA59" i="16"/>
  <c r="AA60" i="16"/>
  <c r="AA61" i="16"/>
  <c r="AA62" i="16"/>
  <c r="AA63" i="16"/>
  <c r="AA64" i="16"/>
  <c r="AA65" i="16"/>
  <c r="AA66" i="16"/>
  <c r="AA67" i="16"/>
  <c r="AA68" i="16"/>
  <c r="AA69" i="16"/>
  <c r="AA70" i="16"/>
  <c r="AA71" i="16"/>
  <c r="AA72" i="16"/>
  <c r="AA73" i="16"/>
  <c r="AA74" i="16"/>
  <c r="AA75" i="16"/>
  <c r="AA76" i="16"/>
  <c r="AA77" i="16"/>
  <c r="AA78" i="16"/>
  <c r="AA79" i="16"/>
  <c r="AA80" i="16"/>
  <c r="AA81" i="16"/>
  <c r="AA82" i="16"/>
  <c r="AA83" i="16"/>
  <c r="AA84" i="16"/>
  <c r="AA85" i="16"/>
  <c r="AA86" i="16"/>
  <c r="AA87" i="16"/>
  <c r="AA88" i="16"/>
  <c r="AA89" i="16"/>
  <c r="AA3" i="16"/>
  <c r="C20" i="8" s="1"/>
  <c r="E12" i="8"/>
  <c r="D12" i="8"/>
  <c r="C12" i="8"/>
  <c r="B12" i="8"/>
  <c r="O12" i="8"/>
  <c r="M12" i="8"/>
  <c r="K19" i="8"/>
  <c r="K20" i="8"/>
  <c r="K17" i="8"/>
  <c r="K16" i="8"/>
  <c r="A29" i="8"/>
  <c r="E16" i="8" l="1"/>
  <c r="D21" i="8"/>
  <c r="D17" i="8"/>
  <c r="E20" i="8"/>
  <c r="F23" i="8"/>
  <c r="F19" i="8"/>
  <c r="C23" i="8"/>
  <c r="C19" i="8"/>
  <c r="D16" i="8"/>
  <c r="D20" i="8"/>
  <c r="E23" i="8"/>
  <c r="E19" i="8"/>
  <c r="F22" i="8"/>
  <c r="F18" i="8"/>
  <c r="C22" i="8"/>
  <c r="C18" i="8"/>
  <c r="F17" i="8"/>
  <c r="C21" i="8"/>
  <c r="C17" i="8"/>
  <c r="D23" i="8"/>
  <c r="I23" i="8" s="1"/>
  <c r="D19" i="8"/>
  <c r="I19" i="8" s="1"/>
  <c r="E22" i="8"/>
  <c r="E18" i="8"/>
  <c r="F21" i="8"/>
  <c r="F16" i="8"/>
  <c r="D22" i="8"/>
  <c r="D18" i="8"/>
  <c r="I18" i="8" s="1"/>
  <c r="E21" i="8"/>
  <c r="E17" i="8"/>
  <c r="F20" i="8"/>
  <c r="C16" i="8"/>
  <c r="N12" i="8"/>
  <c r="A27" i="8" s="1"/>
  <c r="F12" i="8"/>
  <c r="J19" i="8"/>
  <c r="I17" i="8"/>
  <c r="I22" i="8"/>
  <c r="I21" i="8"/>
  <c r="I20" i="8"/>
  <c r="I16" i="8"/>
  <c r="J16" i="8" l="1"/>
  <c r="H22" i="8"/>
  <c r="H18" i="8"/>
  <c r="H21" i="8"/>
  <c r="H17" i="8"/>
  <c r="H19" i="8"/>
  <c r="H20" i="8"/>
  <c r="H16" i="8"/>
  <c r="H23" i="8"/>
  <c r="D24" i="8" l="1"/>
  <c r="G12" i="8" s="1"/>
</calcChain>
</file>

<file path=xl/sharedStrings.xml><?xml version="1.0" encoding="utf-8"?>
<sst xmlns="http://schemas.openxmlformats.org/spreadsheetml/2006/main" count="2295" uniqueCount="1709">
  <si>
    <t>Internal Revenue Service</t>
  </si>
  <si>
    <t>Office of Safeguards</t>
  </si>
  <si>
    <t xml:space="preserve"> ▪ SCSEM Subject: zOS-ACF2</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</si>
  <si>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</si>
  <si>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</si>
  <si>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</si>
  <si>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</si>
  <si>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</si>
  <si>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</si>
  <si>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</si>
  <si>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</si>
  <si>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</si>
  <si>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</si>
  <si>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</si>
  <si>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</si>
  <si>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</si>
  <si>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</si>
  <si>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</si>
  <si>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</si>
  <si>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</si>
  <si>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</si>
  <si>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</si>
  <si>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</si>
  <si>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</si>
  <si>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</si>
  <si>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</si>
  <si>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</si>
  <si>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</si>
  <si>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</si>
  <si>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</si>
  <si>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</si>
  <si>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</si>
  <si>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</si>
  <si>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</si>
  <si>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</si>
  <si>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</si>
  <si>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</si>
  <si>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</si>
  <si>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</si>
  <si>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</si>
  <si>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</si>
  <si>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</si>
  <si>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</si>
  <si>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</si>
  <si>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</si>
  <si>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</si>
  <si>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</si>
  <si>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</si>
  <si>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</si>
  <si>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</si>
  <si>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</si>
  <si>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</si>
  <si>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</si>
  <si>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</si>
  <si>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</si>
  <si>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</si>
  <si>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</si>
  <si>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</si>
  <si>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</si>
  <si>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</si>
  <si>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</si>
  <si>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</si>
  <si>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</si>
  <si>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</si>
  <si>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</si>
  <si>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This SCSEM is used by the IRS Office of Safeguards to evaluate compliance with IRS Publication 1075 for agencies that have implemented</t>
  </si>
  <si>
    <t>Access Control Facility (ACF2) for a system that receives, stores, processes or transmits Federal Tax Information (FTI).</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</si>
  <si>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</si>
  <si>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</si>
  <si>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</si>
  <si>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This SCSEM was created for the IRS Office of Safeguards based on the following resources.</t>
  </si>
  <si>
    <t>▪ DISA STIG for ACF2</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</si>
  <si>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</si>
  <si>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</si>
  <si>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</si>
  <si>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</si>
  <si>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</si>
  <si>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</si>
  <si>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</si>
  <si>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</si>
  <si>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</si>
  <si>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</si>
  <si>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</si>
  <si>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</si>
  <si>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</si>
  <si>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</si>
  <si>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</si>
  <si>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</si>
  <si>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</si>
  <si>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</si>
  <si>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</si>
  <si>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</si>
  <si>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</si>
  <si>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</si>
  <si>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</si>
  <si>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</si>
  <si>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</si>
  <si>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</si>
  <si>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</si>
  <si>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</si>
  <si>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</si>
  <si>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</si>
  <si>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</si>
  <si>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</si>
  <si>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</si>
  <si>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</si>
  <si>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</si>
  <si>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A baseline risk category has been pre-populated next to each control to assist agencies in establishing priorities for corrective action.  The reviewer has the discretion to change the prioritization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</si>
  <si>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</si>
  <si>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</si>
  <si>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</si>
  <si>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</si>
  <si>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</si>
  <si>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Category</t>
  </si>
  <si>
    <t>Review</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</si>
  <si>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</si>
  <si>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</si>
  <si>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</si>
  <si>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</si>
  <si>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</si>
  <si>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</si>
  <si>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</si>
  <si>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</si>
  <si>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N)</t>
    </r>
  </si>
  <si>
    <t>Rationale Statement</t>
  </si>
  <si>
    <t>Risk Rating (Do Not Edit)</t>
  </si>
  <si>
    <t>zOS-ACF2-01</t>
  </si>
  <si>
    <t>SA-22</t>
  </si>
  <si>
    <t>Unsupported System Components</t>
  </si>
  <si>
    <t>Interview</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</si>
  <si>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</si>
  <si>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</si>
  <si>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</si>
  <si>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zOS-ACF2-02</t>
  </si>
  <si>
    <t>Interview
Examine</t>
  </si>
  <si>
    <t>DSMON</t>
  </si>
  <si>
    <t>HSA10
HSA11</t>
  </si>
  <si>
    <t>HSA10: The internally hosted software's major release is no longer supported by the vendor
HSA11: The internally hosted software's minor release is no longer supported by the vendor</t>
  </si>
  <si>
    <t>zOS-ACF2-03</t>
  </si>
  <si>
    <t>ACF2 - AMV</t>
  </si>
  <si>
    <t>Unsupported system software is installed and active on the system.</t>
  </si>
  <si>
    <t>The ISSO will ensure that unsupported system software for the products in the above category is removed or upgraded prior to a vendor dropping support.</t>
  </si>
  <si>
    <t>This check applies to all products that meet the following criteria:
- Uses authorized and restricted z/OS interfaces by utilizing Authorized Program Facility (APF) authorized modules or libraries.
- Require access to system datasets or sensitive information or requires special or privileged authority to run.
For the products in the above category refer to the Vendor's support lifecycle information for current versions and releases. This information should be added to the Vulnerability Questions within the SRRAUDIT Dialog Management document for supported software products.
If the software products currently running on the reviewed system are at a version greater than or equal to the products listed in the vendor's Support Lifecycle information, this is not a finding.</t>
  </si>
  <si>
    <t>Significant</t>
  </si>
  <si>
    <t xml:space="preserve">When a vendor drops support of System Software, they no longer maintain security vulnerability patches to the software. Without vulnerability patches, it is impossible to verify that the system does not contain code which could violate the integrity of the operating system environment. </t>
  </si>
  <si>
    <t>zOS-ACF2-04</t>
  </si>
  <si>
    <t>AC-2</t>
  </si>
  <si>
    <t>Account Management</t>
  </si>
  <si>
    <t>Sensitive and critical system data sets exist on shared DASD.</t>
  </si>
  <si>
    <t xml:space="preserve">The system programming and system configuration personnel will review the list of shared DASD. </t>
  </si>
  <si>
    <t>Check HMC, VM, and z/OS on how to validate and determine a DASD volume(s) is shared.
Note: In VM issue the command 'QUEUE DASD SYSTEM' this display will show shared volume(s) and indicates the number of systems sharing the volume.
Validate all machines that require access to these shared volume(s) have the volume(s) mounted.
Obtain a map or list VTOC of the shared volume(s).
Check if shared volume(s) contain any critical or sensitive data sets.
Identify shared and critical or sensitive data sets on the system being audited. These data sets can be APF, LINKLIST, LPA, Catalogs, etc, as well as product data sets.
If all of the critical or sensitive data sets identified on shared volume(s) are protected and justified to be on shared volume(s), this is not a finding.
List critical or sensitive data sets are possible security breaches, if not justified and not protected on systems having access to the data set(s) and on shared volume(s).</t>
  </si>
  <si>
    <t>Moderate</t>
  </si>
  <si>
    <t>HMT13</t>
  </si>
  <si>
    <t>HMT13: Access controls are not implemented properly</t>
  </si>
  <si>
    <t>Any time a sensitive or critical system data set is allocated on a shared DASD device, it is critical to validate that it is properly protected on any additional systems that are sharing that device. Without proper review and adequate restrictions to access of these data sets on all systems sharing them, can lead to corruption, integrity and availability of the operating system, ACP, and customer data.</t>
  </si>
  <si>
    <t>zOS-ACF2-05</t>
  </si>
  <si>
    <t>CM-6</t>
  </si>
  <si>
    <t>Configuration Settings</t>
  </si>
  <si>
    <t>ACF2 - Access Control Facility</t>
  </si>
  <si>
    <t>GSO Report</t>
  </si>
  <si>
    <t>Ensure the APPLDEF GSO record if used has supporting documentation indicating the reason it was used.</t>
  </si>
  <si>
    <t>The IAO will ensure that the APPLDEF GSO record if used has supporting documentation indicating the reason it was used.</t>
  </si>
  <si>
    <t>Review the ACFGSO report and verify:
a) If the GSO APPLDEF record does not exist, there is NO FINDING.
b) If the GSO APPLDEF record does exist and no supporting documentation is available, this is a FINDING.</t>
  </si>
  <si>
    <t>Limited</t>
  </si>
  <si>
    <t>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one of these fields, individually or in combination with another, can compromise the security of the processing environment.  In addition, failure to establish standardized settings for the ACP control options introduces the possibility of exposure during a migration process or contingency plan activation.</t>
  </si>
  <si>
    <t>zOS-ACF2-06</t>
  </si>
  <si>
    <t>IA-2</t>
  </si>
  <si>
    <t>Identification And Authentication (Organizational Users)</t>
  </si>
  <si>
    <t>The AUTHEXIT GSO record value is used to define an extended user authentication exit at TSO logon, for Operator Identification (OID) card usage. DISA requires the use of NCPASS on all of its domains. DISA sites require the use of AUTHEXIT for other non DISA sites this value is optional.</t>
  </si>
  <si>
    <t>The IAO will ensure that the AUTHEXIT GSO value is used to define an extended user authentication exit at TSO logon.</t>
  </si>
  <si>
    <t>Review the ACFGSO report and verify:
a) If the GSO AUTHEXIT record values conform to the following DISA requirements, there is NO FINDING:
GSO AUTHEXIT.xxx LIDFIELD(AUTHSUP1) PROCPGM(AUTHXNCP) NOINFOSTG
b) If there is any deviation from the DISA requirements in the GSO AUTHEXIT record values, this is a FINDING.</t>
  </si>
  <si>
    <t>HIA5</t>
  </si>
  <si>
    <t>HIA5: System does not properly control authentication process</t>
  </si>
  <si>
    <t>zOS-ACF2-07</t>
  </si>
  <si>
    <t>MP-6</t>
  </si>
  <si>
    <t>Media Sanitization</t>
  </si>
  <si>
    <t>The AUTOERAS GSO record value must be set to indicate that ACF2 is controlling the automatic physical erasure of VSAM or non VSAM data sets.</t>
  </si>
  <si>
    <t>The IAO must ensure that the AUTOERASE GSO value indicates that ACF2 is controlling the automatic physical erasure of VSAM or non VSAM data sets.</t>
  </si>
  <si>
    <t>Review the ACFGSO report and verify:
If the GSO AUTOERAS record values conform to the following requirements, this is not a finding.
All Systems: NON-VSAM VSAM VOLS(-)</t>
  </si>
  <si>
    <t>HSI22</t>
  </si>
  <si>
    <t>HSI22: Data remanence is not properly handled</t>
  </si>
  <si>
    <t>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one of these fields, individually or in combination with another, can compromise the security of the processing environment. In addition, failure to establish standardized settings for the ACP control options introduces the possibility of exposure during a migration process or contingency plan activation.</t>
  </si>
  <si>
    <t>zOS-ACF2-08</t>
  </si>
  <si>
    <t>CP-9</t>
  </si>
  <si>
    <t>Information System Backup</t>
  </si>
  <si>
    <t>The BACKUP GSO record value specifies a time field and Time(00:00 ) is specified unless the database is shared and backed up on another system.</t>
  </si>
  <si>
    <t xml:space="preserve">The IAO will ensure that the BACKUP GSO value specifies a time field and Time(00:00 ) is not specified unless the database is shared and backed up on another system.
</t>
  </si>
  <si>
    <t>Review the ACFGSO report and verify:
a) If the GSO BACKUP record values conform to the following requirements, there is NO FINDING.
Example: CPUID() PRISPACE(5) SECSPACE(5) STRING(S ACFBKUP) TIME(00:01) WORKUNIT(VIO)
b) If there is any deviation from the above requirements in the GSO BACKUP record values, this is a FINDING.</t>
  </si>
  <si>
    <t>HCP10</t>
  </si>
  <si>
    <t>HCP10: Backup data is located on production systems</t>
  </si>
  <si>
    <t>zOS-ACF2-09</t>
  </si>
  <si>
    <t>CM-7</t>
  </si>
  <si>
    <t>Least Functionality</t>
  </si>
  <si>
    <t>The BLPPGM GSO record value indicates that ACF2 controls the programs authorized to use tape bypass label processing (BLP).</t>
  </si>
  <si>
    <t>The IAO will ensure the BLPPGM GSO value indicates that ACF2 controls the programs authorized to use tape bypass label processing (BLP).</t>
  </si>
  <si>
    <t>Review the ACFGSO report and verify:
a) If the GSO BLPPGM record is not defined, there is NO FINDING.
b) If the GSO BLPPGM record is defined, this is a FINDING.
NOTE: BLP enforcement will be done based on LID record settings.</t>
  </si>
  <si>
    <t>HAC11</t>
  </si>
  <si>
    <t>HAC11: User access was not established with concept of least privilege</t>
  </si>
  <si>
    <t>zOS-ACF2-10</t>
  </si>
  <si>
    <t>AC-3</t>
  </si>
  <si>
    <t>Access Enforcement</t>
  </si>
  <si>
    <t>The CLASMAP GSO record value translates an eight-character SAF resource class into a three character ACF2 resource type code.</t>
  </si>
  <si>
    <t>The IAO will ensure the CLASMAP GSO value translates an eight-character SAF resource class into a three character ACF2 resource type code.</t>
  </si>
  <si>
    <t>Review the ACFGSO report and verify:
a) If the GSO CLASMAP record values conform to the following requirements, there is NO FINDING:
Translates an eight-character SAF resource class into a three character ACF2 resource type code to enable resource rules to be written to perform validation. Also it translates the resource type codes for ACF2 calls or calls made to ACF2 from CA's International Standard Security Facility (CAISSF). Vendor defaults as specified in the internal CLASMAP records unless as indicated otherwise below. The following resource class to resource type translations are the recommended standard: APPL maps to APL, CONSOLE maps to CON, FACILITY maps to FAC, OPERCMDS maps to OPR, and TSOAUTH maps to TSO 
b) If there is any deviation from the above requirements in the GSO CLASMAP record values, this is a FINDING.</t>
  </si>
  <si>
    <t>HAU20</t>
  </si>
  <si>
    <t>HAU20: Audit log data not sent from a consistently identified source</t>
  </si>
  <si>
    <t>zOS-ACF2-11</t>
  </si>
  <si>
    <t>The EXITS GSO record value specifies the module names of site written ACF2 exit routines.</t>
  </si>
  <si>
    <t>The IAO will ensure the EXITS GSO value specifies the module names of site written ACF2 exit routines.</t>
  </si>
  <si>
    <t>Review the ACFGSO report and verify:
a) If the GSO EXITS record values conform to the following requirements, there is NO FINDING:
Specifies the module names of site written ACF2 exit routines.
NOTE: The DSNPOST exit is optional and is not required to be specified in the GSO EXITS record. DSNPOST(module) SEVPRE(SEVPRE01) SEVPOST(SEVPST01)
NOTE: No other exits are authorized at this time.
NOTE: Local changes will be documented in writing with supporting documentation.
b) If there is any deviation from the above requirements in the GSO EXITS record values, this is a FINDING.</t>
  </si>
  <si>
    <t>HCM9</t>
  </si>
  <si>
    <t>HCM9: Systems are not deployed using the concept of least privilege</t>
  </si>
  <si>
    <t>zOS-ACF2-12</t>
  </si>
  <si>
    <t>The LINKLST GSO record value if specified only contains trusted system datasets.</t>
  </si>
  <si>
    <t>The IAO will ensure the LINKLIST GSO value if specified only contains trusted system datasets.</t>
  </si>
  <si>
    <t>Review the ACFGSO report and verify:
a) If the GSO LINKLST record values conform to the following requirements, there is NO FINDING:
Specifies one or more partitioned data sets considered part of the system link (SYS1.LINKLIB) during data set access validation. Only trusted system data sets will be listed. Application libraries will never be included. Example: LIBRARY(SYS1.LINKLIB SYS2A.FDR.LOADLIB) 
b) If there is any deviation from the above requirements in the GSO LINKLST record values, this is a FINDING.</t>
  </si>
  <si>
    <t>zOS-ACF2-13</t>
  </si>
  <si>
    <t>The MAINT GSO record value if specified will be restricted to production storage management user accounts and programs.</t>
  </si>
  <si>
    <t>The IAO will ensure the MAINT GSO value if specified will be restricted to production storage management user accounts and programs.</t>
  </si>
  <si>
    <t>Review the ACFGSO report and verify:
a) If the GSO MAINT record values conform to the following requirements, there is NO FINDING.
Specifies the logonid, program, and library combinations used for system maintenance functions. NOTE: For logonids that match environments described in records, no SMF logging records will be created. NOTE: Entries will be restricted to production storage management user accounts and programs. 
b) If there is any deviation from the above requirements in the GSO MAINT record values, this is a FINDING.</t>
  </si>
  <si>
    <t>zOS-ACF2-14</t>
  </si>
  <si>
    <t>The NJE GSO record value indicates validation options that apply to jobs submitted through a network job entry subsystem (JES2, JES3, RSCS).</t>
  </si>
  <si>
    <t>The IAO will ensure that the NJE GSO value indicates validation options that apply to jobs submitted through a network job entry subsystem (JES2, JES3, RSCS).</t>
  </si>
  <si>
    <t>Review the ACFGSO report and verify:
a) If the GSO NJE record values conform to the following requirements, there is NO FINDING.
Specifies ACF2 validation options that apply to jobs submitted through a network job entry subsystem (JES2, JES3, RSCS).
Example: DFTLID() INHERIT NODEMASK(-) ENCRYPT VALIN(YES) NOVALOUT
NOTE: For NJE nodes that are incompatible with the XDES algorithm, discrete NJE records will be created with NOENCRYPT.
NOTE: Local changes will be documented in writing with supporting documentation.
b) If there is any deviation from the above requirements in the GSO NJE record values, this is a FINDING.</t>
  </si>
  <si>
    <t>zOS-ACF2-15</t>
  </si>
  <si>
    <t>To determine if MODE is set to ABORT.</t>
  </si>
  <si>
    <t>The IAO will ensure that the OPTS GSO value is set to valid options.</t>
  </si>
  <si>
    <t>Review to the ACFGSO report and verify:
If the GSO OPTS record value conforms to the following requirement, this is not a finding.
MODE(ABORT)
If the GSO OPTS record MODE field is not set to ABORT, this is a finding. Additional analysis may be required to determine whether this finding should be downgraded to a Category II or remain a Category I.
Examples of a Category I FINDING where no further analysis is required:
MODE(WARN)
MODE(LOG)
MODE(QUIET)
Example of a possible Category I FINDING requiring additional analysis:
MODE(RULE,norule,no$mode)
norule specifies the action (i.e., QUIET, LOG, WARN, and ABORT) for a data set access request if no rule set is found.
no$mode specifies the action (i.e., QUIET, LOG, WARN, and ABORT) for a data set access request if no $MODE control statement is found in a rule set.
Possible scenarios justifying a downgrade to a Category II:
If some sensitive data sets are not protected by rules sets and norule is set to QUIET, LOG, or WARN, unauthorized access may result for these unprotected data sets.
If rule sets for some sensitive data sets have $MODE set to QUIET, LOG, or WARN, unauthorized access may result for the data sets protected by these rule sets.
If rule sets for some sensitive data sets have $MODE missing and no$mode is QUIET, LOG, or WARN, unauthorized access may result for the data sets protected by these rule sets.</t>
  </si>
  <si>
    <t>HCM10</t>
  </si>
  <si>
    <t>HCM10: System has unneeded functionality installed</t>
  </si>
  <si>
    <t>zOS-ACF2-16</t>
  </si>
  <si>
    <t>The OPTS GSO record value must be set to the values specified.</t>
  </si>
  <si>
    <t>Ensure that the GSO OPTS value is set to valid options. This will also include the GSO OPTS MODE setting from ACF0370.</t>
  </si>
  <si>
    <t>Review the ACFGSO report and verify:
If the GSO OPTS record values conform to the following requirements, this is not a finding.
BLPLOG
NOCMDREC
CONSOLE(NOROLL)
CPUTIME(LOCAL)
DATE(MDY)
NODDB
DFTLID()
DFTSTC()
INFOLIST(none | AUDIT | SECURITY | SECURITY, AUDIT)
JOBCHK
MAXVIO(10)
NOTIFY
RPTSCOPE
SHRDASD
STAMPSMF
STC
TAPEDSN
TEMPDSN
NOUADS
NOVTAMOPEN</t>
  </si>
  <si>
    <t>HCM40</t>
  </si>
  <si>
    <t>HCM40: ACF security settings are not properly configured</t>
  </si>
  <si>
    <t>zOS-ACF2-17</t>
  </si>
  <si>
    <t>AC-6</t>
  </si>
  <si>
    <t>Least Privilege</t>
  </si>
  <si>
    <t>The PPGM GSO record value indicates protected programs that are only executed by privileged users.</t>
  </si>
  <si>
    <t xml:space="preserve">The IAO will ensure that the PPGM GSO value indicates protected programs that are only executed by privileged users. </t>
  </si>
  <si>
    <t>Review the ACFGSO report and verify:
a) Compare the GSO PPGM record values with the programs:
Check the SENSITIVE UTILITY CONTROLS Table is located in the Z/OS Addendum.
b) If all applicable programs or their generic equivalent referenced in (a) above are represented by GSO PPGM record values, there is NO FINDING.
c) If any applicable program referenced in (a) above is not represented by a GSO PPGM record value, this is a FINDING.</t>
  </si>
  <si>
    <t>HAC40</t>
  </si>
  <si>
    <t>HAC40: The system does not effectively utilize whitelists or ACLs</t>
  </si>
  <si>
    <t>zOS-ACF2-18</t>
  </si>
  <si>
    <t>AC-7</t>
  </si>
  <si>
    <t>Unsuccessful Logon Attempts</t>
  </si>
  <si>
    <t>The PSWD GSO record values must be set to the values specified in the checks portion below.</t>
  </si>
  <si>
    <t>Ensure that the PSWD GSO values are set to the values specified.</t>
  </si>
  <si>
    <t>HPW2
HPW3
HPW4
HPW6
HPW12
HPW19
HPW20</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</si>
  <si>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
HPW20: User is not required to change password upon first use</t>
  </si>
  <si>
    <t xml:space="preserve">Password complexity, or strength, is a measure of the effectiveness of a password in resisting guessing and brute-force attacks.  Password complexity is one factor of several that determine how long it takes to crack a password. The more complex the password is, the greater the number of possible combinations that need to be tested before the password is compromised.  Use of a complex password helps to increase the time and resources required to compromise the password. 
The PSWD GSO record values specify the rules that ACF2 will apply when a user selects a new password. Improper setting of any of these fields, individually or in combination with another, can result in weakened passwords and compromise the security of the processing environment. 
</t>
  </si>
  <si>
    <t>zOS-ACF2-19</t>
  </si>
  <si>
    <t>SC-1</t>
  </si>
  <si>
    <t>System And Communications Protection Policy And Procedures</t>
  </si>
  <si>
    <t>NIST FIPS-validated cryptography must be used to protect passwords in the security database.</t>
  </si>
  <si>
    <t xml:space="preserve">Ensure the GSO PSWD record option "PSWDENCT" is set to "AES1". 
For CA-ACF2 Release16 and above:
Configure "GSO PSWD" record option "PSWDENCT" to "AES1" or "AES2".
Configure the "GSO PSWD" to "ONEPWALG" </t>
  </si>
  <si>
    <t>Review the ACFGSO report and verify:
If the "GSO PSWD" record option "PSWDENCT" is set to "XDES" or null, this is a finding.
For CA-ACF2 R16 and above:
If the "GSO PSWD" record option "PSWDENCT" is set to "AES2" and option "NOONEPWALG" is specified, this is a finding.</t>
  </si>
  <si>
    <t>HSC42</t>
  </si>
  <si>
    <t>HSC42: Encryption capabilities do not meet the latest FIPS 140 requirements</t>
  </si>
  <si>
    <t>Use of weak or untested encryption algorithms undermines the purposes of utilizing encryption to protect data. Cryptographic modules must adhere to the higher standards approved by the federal government since this provides assurance they have been tested and validated.</t>
  </si>
  <si>
    <t>zOS-ACF2-20</t>
  </si>
  <si>
    <t>IA-5</t>
  </si>
  <si>
    <t>Authenticator Management</t>
  </si>
  <si>
    <t>The PWPHRASE GSO record must be properly defined.</t>
  </si>
  <si>
    <t>The IAO will ensure that the PWPHRASE GSO values are set to the values specified.</t>
  </si>
  <si>
    <t>The GSO PWPHRASE record will conform to the following requirements.
ALPHA(1 or greater)
HISTORY(24)
MAXDAYS(90)
MINDAYS(1)
MINLEN(14-100)
NUMERIC(1 or greater)
SPECIAL(1 or greater)
SPECLIST() or SPECLIST(character list)
WARNDAYS(14)</t>
  </si>
  <si>
    <t>Sites may opt to use passphrases in lieu of passwords for authentication.  A passphrase must nevertheless be constrained by certain complexity parameters to assure appropriate strength.  The GSO PWPHRASE record specifies the rules that ACF2 will apply when a user selects a new password phrase.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one of these fields, individually or in combination with another, can compromise the security of the processing environment.  In addition, failure to establish standardized settings for the ACP control options introduces the possibility of exposure during a migration process or contingency plan activation.</t>
  </si>
  <si>
    <t>zOS-ACF2-21</t>
  </si>
  <si>
    <t>The RESRULE GSO record value is set to NONE. Any other setting requires documentation justifying the change.</t>
  </si>
  <si>
    <t>The IAO will ensure that the RESRULE GSO value is set to NONE any other setting requires documentation justifying the change.</t>
  </si>
  <si>
    <t>Review the ACFGSO report and verify:
a) If the GSO RESRULE record values conform to the following requirements, there is NO FINDING.
None.
NOTE: Local changes will be documented in writing with supporting documentation.
b) If there is any deviation from the above requirements in the GSO RESRULE record values, this is a FINDING.</t>
  </si>
  <si>
    <t>zOS-ACF2-22</t>
  </si>
  <si>
    <t>The RESVOLS GSO record value is set to Volmask(-). Any other setting requires documentation justifying the change.</t>
  </si>
  <si>
    <t>The IAO will ensure that the RESVOL GSO value is set to Volmask(-). Any other setting requires documentation justifying the change.</t>
  </si>
  <si>
    <t>Review the ACFGSO report and verify:
a) If the GSO RESVOLS record values conform to the following requirements, there is NO FINDING.
VOLMASK(-) 
NOTE: Local changes will be documented in writing with supporting documentation.
b) If there is any deviation from the above requirements in the GSO RESVOLS record values, this is a FINDING.</t>
  </si>
  <si>
    <t>zOS-ACF2-23</t>
  </si>
  <si>
    <t>The RULEOPTS GSO record values are set to the values specified.</t>
  </si>
  <si>
    <t>The IAO will ensure that the RULEOPTS GSO values are have the proper options specified.</t>
  </si>
  <si>
    <t>Review the ACFGSO report and verify:
Verify that the GSO RULEOPTS record have the following options. If the following options are defined, this is not a finding.
NO$NOSORT 
CENTRAL
CHANGE
NOCOMPDYN 
DECOMP(AUDIT SECURITY) | DECOMP(AUDIT) | DECOMP(SECURITY)
NORULELONG</t>
  </si>
  <si>
    <t>zOS-ACF2-24</t>
  </si>
  <si>
    <t>The SAFDEF GSO record baseline values are set to the values previously documented.</t>
  </si>
  <si>
    <t>The IAO will ensure that the SAFDEF GSO values are set to the values specified.</t>
  </si>
  <si>
    <t>Review the ACFGSO report and verify:
a) If the GSO SAFDEF record values conform to the following requirements, there is NO FINDING.
Vendor defaults as specified in the internal SAFDEF records.
NOTE: All vendor-modified and site-defined SAFDEF records will be documented in writing with supporting documentation.
b) If there is any deviation from the above requirements in the GSO SAFDEF record values, this is a FINDING.</t>
  </si>
  <si>
    <t>zOS-ACF2-25</t>
  </si>
  <si>
    <t>The SECVOLS GSO record value is set to VOLMASK(). Any local changes are justified and documented with the IAO.</t>
  </si>
  <si>
    <t>The IAO will ensure that the SECVOLS GSO value is set to VOLMASK(). Any local changes are justified and documented with the IAO.</t>
  </si>
  <si>
    <t>Review the ACFGSO report and verify:
a) If the GSO SECVOLS record values conform to the following requirements, there is NO FINDING.
VOLMASK() 
NOTE: Local changes will be documented in writing with supporting documentation. 
b) If there is any deviation from the above requirements in the GSO SECVOLS record values, this is a FINDING.</t>
  </si>
  <si>
    <t>zOS-ACF2-26</t>
  </si>
  <si>
    <t>The SYNCOPTS GSO record values are set to the values specified.</t>
  </si>
  <si>
    <t>The IAO will ensure that the SYNCOPTS GSO values are set to the values specified.</t>
  </si>
  <si>
    <t>Review the ACFGSO report and verify:
a) If the GSO SYNCOPTS record values conform to the following requirements, there is NO FINDING.
FILENAME(ACF2.SYNCFILE) POLLINTV(10) USECOUNT(10) NOACTIVATE 
b) If there is any deviation from the above requirements in the GSO SYNCOPTS record values, this is a FINDING.</t>
  </si>
  <si>
    <t>zOS-ACF2-27</t>
  </si>
  <si>
    <t>The TSO GSO record values must be set to the values specified.</t>
  </si>
  <si>
    <t>The IAO will ensure that the TSO GSO values are set to the values specified.</t>
  </si>
  <si>
    <t>Review the ACFGSO report and verify:
If the GSO TSO record values conform to the following requirements, this is not a finding.
ACCOUNT(1)
BYPASS(#)
CHAR(BS)
CMDLIST()
NOIKJEFLD1
LINE(ATTN)
LOGONCK
PERFORM(0)
PROC(site defined)
NOQLOGON
REGION(site defined)
SUBCLSS()
SUBHOLD()
SUBMSG()
TIME(0)
TSOSOUT(A)
UNIT(SYSDA)
WAITIME(60) or less</t>
  </si>
  <si>
    <t>zOS-ACF2-28</t>
  </si>
  <si>
    <t>IA-6</t>
  </si>
  <si>
    <t>Authenticator Feedback</t>
  </si>
  <si>
    <t>The TSOCRT GSO record values are set to the appropriate values.</t>
  </si>
  <si>
    <t>The IAO will ensure that the TSOCRT GSO values define a clear string used to obliterate the logon to ASCII CRT devices.</t>
  </si>
  <si>
    <t>Review the ACFGSO report and verify:
a) If the GSO TSOCRT record values conform to the following requirements, there is NO FINDING.
STRING(A12FA11C1A270C0D)
b) If there is any deviation from the above requirements in the GSO TSOCRT record values, this is a FINDING.</t>
  </si>
  <si>
    <t>HSC29</t>
  </si>
  <si>
    <t xml:space="preserve">HSC29: Cryptographic key pairs are not properly managed </t>
  </si>
  <si>
    <t>zOS-ACF2-29</t>
  </si>
  <si>
    <t>The TSOKEYS GSO record values specified are in accordance with IRS Publication 1075 requirements.</t>
  </si>
  <si>
    <t>The IAO will ensure that the TSOKEYS GSO value is set to KEYWORDS().</t>
  </si>
  <si>
    <t>Review the ACFGSO report and verify:
a) If the GSO TSOKEYS record values conform to the following requirements, there is NO FINDING.
KEYWORDS()
v) If there is any deviation from the above requirements in the GSO TSOKEYS record values, this is a FINDING.</t>
  </si>
  <si>
    <t>zOS-ACF2-30</t>
  </si>
  <si>
    <t>The TSOTWX GSO record values are set to the values specified.</t>
  </si>
  <si>
    <t>The IAO will ensure that the TSOTWX GSO values are set to the values specified.</t>
  </si>
  <si>
    <t>Review the ACFGSO report and verify:
a) If the GSO TSOTWX record values conform to the following requirements, there is NO FINDING.
CR(15)
IDLE(17)
LENGTH(8)
M1(X)
M2(N)
M3(Z)
M4(M)
STRING()
b) If there is any deviation from the above requirements in the GSO TSOTWX record values, this is a FINDING.</t>
  </si>
  <si>
    <t>zOS-ACF2-31</t>
  </si>
  <si>
    <t>The TSO2741 GSO record values specified are not in accordance with the proper security requirements.</t>
  </si>
  <si>
    <t>The IAO will ensure that the TSO2741 GSO values are set to the values specified.</t>
  </si>
  <si>
    <t>Review the ACFGSO report and verify:
a) If the GSO TSO2741 record values conform to the following requirements, there is NO FINDING.
BS(16)
LENGTH(8)
M1(X)
M2(N)
M3(Z)
M4(M)
STRING()
b) If there is any deviation from the above requirements in the GSO TSO2741 record values, this is a FINDING.</t>
  </si>
  <si>
    <t>zOS-ACF2-32</t>
  </si>
  <si>
    <t>Ensure there are LOGONIDs defined to ACF2 that have the required fields completed.</t>
  </si>
  <si>
    <t>The IAO will ensure that all LOGONID records have the required attributes.</t>
  </si>
  <si>
    <t>Review the following report produced by the ACF2 Data Collection - ACF2CMDS.RPT(LOGONIDS).
Verify that the below listed fields are complete for all logonids. If the following guidance is true, this is not a finding.
NAME User's name
UID-String All fields defined in the ACFFDR @UID macro
NOTE: A completed NAME field that can either be traced back to a current DD2875 or a Vendor Requirement (example: A Started Task). 
NOTE: A user may be required to have more than one logonid but users must not share userids.</t>
  </si>
  <si>
    <t>HIA2</t>
  </si>
  <si>
    <t>HIA2: Standardized naming convention is not enforced</t>
  </si>
  <si>
    <t xml:space="preserve">Within the LOGONID record, the users name and UID-string fields must be completed to ensure individual user accountability.
</t>
  </si>
  <si>
    <t>zOS-ACF2-33</t>
  </si>
  <si>
    <t>Interactive LOGONIDs defined to ACF2 must have the required fields completed.</t>
  </si>
  <si>
    <t>The IAO will review all interactive LOGONID records to ensure required information is provided.</t>
  </si>
  <si>
    <t>HPW2</t>
  </si>
  <si>
    <t>HPW2: Password does not expire timely</t>
  </si>
  <si>
    <t>Improper assignments of attributes in the LOGONID record may allow users excessive privileges resulting in unauthorized access.</t>
  </si>
  <si>
    <t>zOS-ACF2-34</t>
  </si>
  <si>
    <t>Ensure there are maintenance LOGONIDs that have corresponding GSO MAINT records.</t>
  </si>
  <si>
    <t>The IAO will ensure that an associated GSO maintenance record exists for each special user logonid identifying the program(s) that it is permitted to access and the library where the program(s) resides.</t>
  </si>
  <si>
    <t>Review the ACFGSO and ATTMAINT reports and verify:
a) If every maintenance logonid has a corresponding GSO MAINT record, there is NO FINDING.
b) If any maintenance logonid does not have a corresponding GSO MAINT record, this is a FINDING.</t>
  </si>
  <si>
    <t>HAU17</t>
  </si>
  <si>
    <t>HAU17: Audit logs do not capture sufficient auditable events</t>
  </si>
  <si>
    <t>Users may execute programs without ACP security checking or auditing.  This could result in the compromise of the confidentiality, integrity, and availability of the operating system, ACP, and customer data.</t>
  </si>
  <si>
    <t>zOS-ACF2-35</t>
  </si>
  <si>
    <t>Ensure there are GSO MAINT records that have corresponding maintenance LOGONIDs.</t>
  </si>
  <si>
    <t>The IAO will ensure that an associated user logonid exists for each special GSO maintenance record identifying the program(s) that it is permitted to access and the library where the program(s) resides.</t>
  </si>
  <si>
    <t>Review the ACFGSO and ATTMAINT reports and verify:
a) If every GSO MAINT record has a corresponding maintenance logonid, there is NO FINDING.
b) If any GSO MAINT record does not have a corresponding maintenance logonid, this is a FINDING.</t>
  </si>
  <si>
    <t>LOGONIDs could be intentionally created that correspond to the GSO MAINT records.  Then the maintenance programs could be used to gain unauthorized access to the system.  This could result in the compromise of the confidentiality, integrity, and availability of the operating system, ACP, and customer data.</t>
  </si>
  <si>
    <t>zOS-ACF2-36</t>
  </si>
  <si>
    <t>The LOGONIDs specified In GSO MAINT records will have the JOB and MAINT attributes specified In the associated LOGONID record.</t>
  </si>
  <si>
    <t>The IAO will ensure that logonids assigned to production maintenance tasks have the JOB and MAINT field settings in addition to the default LID field settings.</t>
  </si>
  <si>
    <t>Review the ACFGSO report.
Review the following report produced by the ACF2 Data Collection - ACF2CMDS.RPT(ATTMAINT)
For each logonid record associated to the LID entry in all GSO MAINT records specify the following, this is not a finding.
- The JOB and MAINT attributes are specified.</t>
  </si>
  <si>
    <t>If there is a LOGONID intended for maintenance purposes that does not have the MAINT and JOB attributes specified, then it cannot function as intended.  This could result in the inability to perform critical system maintenance tasks.</t>
  </si>
  <si>
    <t>zOS-ACF2-37</t>
  </si>
  <si>
    <t>ACF2 - Access Control Program</t>
  </si>
  <si>
    <t>Memory and privileged program dumps must be protected in accordance with proper security requirements.</t>
  </si>
  <si>
    <t>Memory and privileged program dump resources are provided via resources in the FACILITY resource class. Ensure they are properly specified in the ACP.</t>
  </si>
  <si>
    <t>From a command input screen enter:
SET RESOURCE (FAC) 
SET VERBOSE
LIST LIKE (IEAABD-)
Alternately, this can be viewed by following steps:
Review the following report produced by the ACF2 Data Collection and Data Set and Resource Data Collection:
- SENSITVE.RPT(ACP00260)
- ACF2CMDS.RPT(RESOURCE) – Alternate report
NOTE: If CLASMAP defines FACILITY as anything other than the default of TYPE(FAC), replace FAC with the appropriate three letters.
- Ensure that the memory and privileged program dumps resources are properly protected as stated below. If all of the following guidance is true, this is not a finding:
- Ensure that the IEAABD. resource and/or generic equivalent is defined with PREVENT access and that access is not available to any user.
- Ensure that IEAABD.DMPAUTH. resource and/or generic equivalent is defined and access with SERVICE(READ) is limited to authorized users that have a valid job duties requirement for access.
- Ensure that IEAABD.DMPAUTH. resource and/or generic equivalent is defined and access with the SERVICE(UPDATE) or greater is restricted to only systems personnel and that all access is logged.
- Ensure that IEAABD.DMPAKEY. resource and/or generic equivalent is defined and all access is restricted to systems personnel and that all access is logged.</t>
  </si>
  <si>
    <t>Access to memory and privileged program dumps running Trusted Control Block (TCB) key 0-7 may hold passwords, encryption keys, or other sensitive data must not be made available. Failure to properly control access to these facilities could result in unauthorized personnel modifying sensitive z/OS lists. This exposure may threaten the integrity and availability of the operating system environment, and compromise the confidentiality of customer data.</t>
  </si>
  <si>
    <t>zOS-ACF2-38</t>
  </si>
  <si>
    <t>AU-6</t>
  </si>
  <si>
    <t>Audit Review, Analysis, And Reporting</t>
  </si>
  <si>
    <t>The ACP audit logs must be reviewed on a regular basis.</t>
  </si>
  <si>
    <t>The site must provide a Security Log Management policy that documents and implements a process to review and analyze information system audit records every seven days or more frequently if required by the site Security Log Management policy. This process must contain an audit trail of reviews. Recommend NIST Special Publication 800-92, Guide to Computer Security Log Management as a guideline for establishing Log Management policy.</t>
  </si>
  <si>
    <t>Examine the documented process for audit trail reviews as well as the audit trail showing the reviews to ensure reviews and analysis of information system audit records are performed every seven days or more frequently if required by the site Security Log Management policy. NIST has defined the information system auditable events as successful and unsuccessful attempts to access, modify, or delete privileges, security objects, security levels, or categories of information (e.g., classification levels), successful and unsuccessful logon attempts, privileged activities or other system level access, starting and ending time for user access to the system, concurrent logons from different workstations, successful and unsuccessful accesses to objects, all program initiations, and all direct access to the information system. All account creations, modifications, disabling, and terminations. All kernel module loads, unloads, and restarts.
Possible areas for review may be as follows:
1) A User attempting to read/update/delete/scratch/alter a critical dataset which the STIG prohibits: 
a) Security database files, and security setup (parmlib)
b) System parmlib such as SYS1.PARMLIB
2) A user generating violation(s) while attempting to update (or greater level) operating system datasets which they do not have access to: 
a) SYS1*, SYS2*, SYS3*, SYS4*, SYS*
3) A user generating violation(s) while attempting to update (or greater level) APF libraries
4) A user generating violation(s) while attempting Volume Level access
5) Violations of JESSPOOL resources against domain level operations batch processing, system programmer submitted jobs, security related batch jobs and system level started tasks
6) Violations generated against critical system level resources FACILITY/IBMFAC and OPERCMDS
7) A review of users' password violations within a given day during the prior week - is an indicator for further review and research of possible unusual activity
8) The site may choose to monitor, at the discretion of the site, any additional critical system level resources they deem necessary above and
beyond the above specified
a) If any of the above unusual or inappropriate activity is found within the Audit Log records and documentation (email strings or other written documentation) exists showing actions were taken based upon the discovery of an unusual or inappropriate activity event, this is not a finding.
b) If any of the above unusual or inappropriate activity is found within the Audit Log records and NO documentation exists, this is a finding.</t>
  </si>
  <si>
    <t>HAU3
HAU18
HAU19</t>
  </si>
  <si>
    <t>HAU3: Audit logs are not being reviewed
HAU18: Audit logs are reviewed, but not per Pub 1075 requirements
HAU19: Audit log anomalies or findings are not reported and tracked</t>
  </si>
  <si>
    <t>Each ACP has the ability to produce audit records, based on specific security-related events. Audit Trail, Monitoring, Analysis and Reporting provides automated, continuous on-line monitoring and audit trail creation capability, to alert personnel of any unusual or inappropriate activity with potential IA implications. Failure to perform audit log analysis would allow for unusual or inappropriate activity to continue without review and appropriate actions taken.</t>
  </si>
  <si>
    <t>zOS-ACF2-39</t>
  </si>
  <si>
    <t>SI-7</t>
  </si>
  <si>
    <t>Software, Firmware, And Information Integrity</t>
  </si>
  <si>
    <t>Internetworking - SSL Certificates</t>
  </si>
  <si>
    <t>Ensure Certificate Name Filtering is implemented with appropriate authorization and documentation.</t>
  </si>
  <si>
    <t>Ensure any certificate name filtering rules in use are documented and approved by the ISSM.</t>
  </si>
  <si>
    <t>If certificate name filtering is in use, collect documentation describing each active filter rule and written approval from the ISSM to use the rule.
Issue the following ACF2 commands to list the certificate name filters defined to ACF2:
SET CONTROL(GSO)
SHOW CERTMAP
If no CERTMAP FILTERING TABLES are present, there is NO FINDING.
NOTE: Certificate name filters are only valid when their Status is TRUST. Therefore, you may ignore filters with the NOTRUST status.
If CERTMAP FILTERING TABLES are present and certificate name filters have a Status of TRUST, certificate name filtering is in use.
If certificate name filtering is in use and filtering rules have been documented and approved by the ISSM, there is NO FINDING.
If certificate name filtering is in use and filtering rules have not been documented and approved by the ISSM, this is a FINDING.</t>
  </si>
  <si>
    <t>Certificate name filtering is a facility that allows multiple certificates to be mapped to a single ACP userid.  Rather than matching a certificate stored in the ACP to determine the userid, criteria rules are used.  Depending on the filter criteria, a large number of client certificates could be mapped to a single userid.  Failure to properly control the use of certificate name filtering could result in the loss of individual identity and accountability.</t>
  </si>
  <si>
    <t>zOS-ACF2-40</t>
  </si>
  <si>
    <t>Internetworking - FTP</t>
  </si>
  <si>
    <t>Ensure the FTP Server daemon is defined with proper security parameters.</t>
  </si>
  <si>
    <t>The systems programmer responsible for supporting ICS will ensure that the FTP daemon runs under its own user account. Specifically, it does not share the account defined for the z/OS UNIX kernel.</t>
  </si>
  <si>
    <t>Review the following reports produced by the ACF2 Data Collection:
- ACF2CMDS.RPT(ATTSTC)
- ACF2CMDS.RPT(OMVSUSER)
Review the JCL procedure libraries defined to JES2:
a) Ensure the following items are in effect for the FTP daemon:
1. The FTP daemon is started from a JCL procedure library defined to JES2.
NOTE: The JCL member is typically named FTPD
2. The FTP daemon logonid is FTPD.
3. The FTPD logonid is defined with the STC attribute.
4. The FTPD logonid has the following z/OS UNIX attributes: UID(0), HOME directory '/', shell program /bin/sh.
b) If all of the items in (a) are true, there is NO FINDING.
c) If any item in (a) is untrue, this is a FINDING.</t>
  </si>
  <si>
    <t>The FTP Server daemon requires special privileges and access to sensitive resources to provide its system services.  Failure to properly define and control the FTP Server daemon could lead to unauthorized access.  This exposure may result in the compromise of the integrity and availability of the operating system environment, ACP, and customer data.</t>
  </si>
  <si>
    <t>zOS-ACF2-41</t>
  </si>
  <si>
    <t>The startup parameters for the FTP include the ANONYMOUS, ANONYMOUS=, or INACTIVE keywords. The FTP daemon's started task JCL specifies the SYSTCPD and SYSFTPD DD statements for configuration files.</t>
  </si>
  <si>
    <t>Review the FTP daemon's started task JCL. Ensure that the ANONYMOUS and INACTIVE startup parameters are not specified and configuration file names are specified on the appropriate DD statements.</t>
  </si>
  <si>
    <t>Display the active started tasks executing on the domain using SDSF, or equivalent JES display product, and locate the FTP daemon.
If FTP is inactive, review the procedure libraries defined to JES2 and locate the FTP JCL member.
NOTE: The JCL member is typically named FTPD.
Refer to the Profile configuration file specified on the PROFILE DD statement in the TCPIP started task JCL.
Automated Analysis
Refer to the following report produced by the IBM Communications Server Data Collection:
- PDI(IFTP0020)
b) Ensure the following items are in effect for the FTP daemon's started task JCL:
1) The SYSTCPD and SYSFTPD DD statements specify the TCP/IP Data and FTP Data configuration files respectively.
2) The ANONYMOUS keyword is not coded on the PARM parameter on the EXEC statement.
3) The ANONYMOUS=logonid combination is not coded on the PARM parameter on the EXEC statement.
4) The INACTIVE keyword is not coded on the PARM parameter on the EXEC statement.
c) The AUTOLOG statement block can be configured to have TCP/IP start the FTP Server. The FTP entry (e.g., FTPD) can include the PARMSTRING parameter to pass parameters to the FTP procedure when started.
NOTE: Parameters passed on the PARMSTRING parameter override parameters specified in the FTP procedure.
If an FTP entry is configured in the AUTOLOG statement block in the TCP/IP Profile configuration file, ensure the following items are in effect:
1) The ANONYMOUS keyword is not coded on the PARMSTRING parameter.
2) The ANONYMOUS=logonid combination is not coded on the PARMSTRING parameter.
3) The INACTIVE keyword is not coded on PARMSTRING parameter.
d) If all of the items in (b) and (c) are true, there is NO FINDING.
e) If any item in (b) or (c) is untrue, this is a FINDING.</t>
  </si>
  <si>
    <t>HAC29</t>
  </si>
  <si>
    <t>HAC29: Access to system functionality without identification and authentication</t>
  </si>
  <si>
    <t>During initialization, the FTP daemon reads JCL keywords and configuration files to determine values for critical operational parameters.  Because system security is impacted by some of these parameter settings, controlling these options through the configuration file only and explicitly specifying the file locations reduces ambiguity, enhances security auditing, and ensures proper operations.  Inappropriate values could result in undesirable operations and degraded security.  This exposure may result in unauthorized access impacting data integrity or the availability of some system services.</t>
  </si>
  <si>
    <t>zOS-ACF2-42</t>
  </si>
  <si>
    <t>AC-8</t>
  </si>
  <si>
    <t>System Use Notification</t>
  </si>
  <si>
    <t>FTP DD Report</t>
  </si>
  <si>
    <t>Ensure FTP.DATA configuration statements for the FTP Server are specified in accordance with requirements.</t>
  </si>
  <si>
    <t>Review the configuration statements in the FTP.DATA file and ensure they conform to the specifications in the 
FTP.DATA CONFIGURATION STATEMENTS,</t>
  </si>
  <si>
    <t>Review the data configuration file specified on the SYSFTPD DD statement in the FTP started task JCL.
a) Ensure the following items are in effect for the configuration statements specified in the FTP data configuration file:
1. The ANONYMOUS statement is not coded (does not exist) or, if it does exist, it is commented out.
NOTE: Other statements prefixed with ANONYMOUS may be present. These statements indicate the level of anonymous support and applicable restrictions if anonymous support is enabled using the ANONYMOUS statement. These other ANONYMOUS-prefixed statements may be ignored.
2. The INACTIVE statement is coded with a value between 1 and 900 (seconds).
NOTES: 900 indicates a session timeout value of 15 minutes.
0 disables the inactivity timer check.
3. The UMASK statement is coded with a value of 077.
4. The BANNER statement is coded.
b) If all of the above are true, there is NO FINDING.
c) If any of the above is untrue, this is a FINDING.
FTP.DATA CONFIGURATION STATEMENTS
STATEMENT NOT CODED,
CODED WITHOUT VALUE,
OR PARAMETER VALUE
ANONYMOUS [Not Coded] 
BANNER [An HFS file, e.g., /etc/ftp.banner]
INACTIVE [A value between 1 and 900 ]
UMASK 077</t>
  </si>
  <si>
    <t>HSC25</t>
  </si>
  <si>
    <t>HSC25: Network sessions do not timeout per Publication 1075 requirements</t>
  </si>
  <si>
    <t>The statements in the FTP.DATA configuration file specify the parameters and values that control the operation of the FTP Server components including the use of anonymous FTP.  Several of the parameters must have specific settings to provide a secure configuration.  Inappropriate values could result in undesirable operations and degraded security.  This exposure may result in unauthorized access impacting data integrity or the availability of some system services.</t>
  </si>
  <si>
    <t>zOS-ACF2-43</t>
  </si>
  <si>
    <t>User exits for the FTP Server must not be used without proper approval and documentation.</t>
  </si>
  <si>
    <t xml:space="preserve">Review the configuration statements in the FTP.DATA file, the FTP daemon STEPLIB, system Linklist, and Link Pack Area libraries. If FTP Server exits are enabled or present, and have not been approved by the site IAM and not securely written and implemented by the site systems programmer, they should not be installed. </t>
  </si>
  <si>
    <t>Refer to the Data configuration file specified on the SYSFTPD DD statement in the FTP started task JCL.
Refer to the file(s) allocated by the STEPLIB DD statement in the FTP started task JCL.
Refer to the libraries specified in the system Linklist and LPA.
If any FTP Server exits are in use, identify them and validate that they were reviewed for integrity and approved by the site AO.
a) Ensure the following items are in effect for FTP Server user exits:
The FTCHKCMD, FTCHKIP, FTCHKJES, FTCHKPWD, FTPSMFEX and FTPOSTPR modules are not located in the FTP daemon’s STEPLIB, Linklist, or LPA.
NOTE: The ISPF ISRFIND utility can be used to search the system Linklist and LPA for specific modules.
b) If both of the above are true, there is no finding.
c) If any FTP Server user exits are implemented and the site has written approval from site ISSM to install and use the exits, there is no finding.
d) If any FTP Server user exits are implemented and the site has not had the site systems programmer verify the exit was securely written and installed, this is a finding.</t>
  </si>
  <si>
    <t>Several user exit points in the FTP Server component are available to permit customization of its operating behavior.  These exits can be used to modify functions such as FTP command usage, client connection controls, post processing tasks, and SMF record modifications.  Without proper review and adequate documentation of these exit programs, undesirable operations and degraded security may result.  This exposure could lead to unauthorized access impacting data integrity or the availability of some system services, or contribute to the loss of accountability and hamper security audit activities.</t>
  </si>
  <si>
    <t>zOS-ACF2-44</t>
  </si>
  <si>
    <t>The warning banner for the FTP Server is not specified properly.</t>
  </si>
  <si>
    <t>Review the file specified by the FTP.DATA BANNER parameter. Ensure the text in this file specifies a logon banner in accordance with IRS Publication 1075 requirements.</t>
  </si>
  <si>
    <t>Review the data configuration file specified on the SYSFTPD DD statement in the FTP started task JCL.
a) Ensure the BANNER statement in the FTP Data configuration file specifies an HFS file or data set that contains a logon banner. The below banner is mandatory and deviations are not permitted except as authorized in writing by the DoD Chief Information Officer. The thrust of this new policy is to make it clear that there is no expectation of privacy when using DoD information systems and all use of DoD information systems is subject to searching, auditing, inspecting, seizing, and monitoring, even if some personal use of a system is permitted:
STANDARD MANDATORY DOD NOTICE AND CONSENT BANNER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 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b) If all the items in (b) above are true, there is NO FINDING.
c) If any item in (b) above is untrue, this is a FINDING.</t>
  </si>
  <si>
    <t>HAC14
HAC38</t>
  </si>
  <si>
    <t>HAC14: Warning banner is insufficient
HAC38: Warning banner does not exist</t>
  </si>
  <si>
    <t>A logon banner can be used to inform users about the environment during the initial logon.  In the DISA environment, logon banners are used to warn users against unauthorized entry and the possibility of legal action for unauthorized users, and advise all users that system use constitutes consent to monitoring.  Failure to display a logon warning banner without this type of information could adversely impact the ability to prosecute unauthorized users and users who abuse the system.</t>
  </si>
  <si>
    <t>zOS-ACF2-45</t>
  </si>
  <si>
    <t>AU-3</t>
  </si>
  <si>
    <t>Content Of Audit Records</t>
  </si>
  <si>
    <t>SMF recording options for the FTP Server must be configured to write SMF records for all eligible events.</t>
  </si>
  <si>
    <t>The system programmer will review the configuration statements in the FTP.DATA data set and ensure the SMF options conform to the specifications in the FTP.DATA Configuration Statements or that they are commented out.</t>
  </si>
  <si>
    <t>Refer to the data configuration file specified on the SYSFTPD DD statement in the FTP started task JCL.
Ensure the following configuration statement settings are in effect in the FTP data configuration data set. If the following guidance is true, this is not a finding.
Ensure the following items are in effect for the configuration statements specified in the FTP Data configuration file:
- The SMF statement is coded with a value of TYPE119.
- The SMFJES and SMFSQL statements are coded without any additional values.
- The SMFAPPE, SMFDEL, SMFEXIT, SMFLOGN, SMFREN, SMFRETR, and SMFSTOR statements are not coded or commented out.
FTP.DATA Configuration Statements
SMF TYPE119
SMFJES TYPE119
SMFSQL TYPE119
SMFAPPE [Not coded or commented out]
SMFDEL [Not coded or commented out]
SMFEXIT [Not coded or commented out]
SMFLOGN [Not coded or commented out]
SMFREN [Not coded or commented out]
SMFRETR [Not coded or commented out]
SMFSTOR [Not coded or commented out]
Note: SMF, SMFJES, and SMFSQL may be duplicated in configuration, but one of the entries must specify TYPE119.</t>
  </si>
  <si>
    <t>HAU22</t>
  </si>
  <si>
    <t>HAU22: Content of audit records is not sufficient</t>
  </si>
  <si>
    <t>The FTP Server can provide audit data in the form of SMF records.  The SMF data produced by the FTP Server provides transaction information for both successful and unsuccessful FTP commands.  Failure to collect and retain audit data may contribute to the loss of accountability and hamper security audit activities.</t>
  </si>
  <si>
    <t>zOS-ACF2-46</t>
  </si>
  <si>
    <t>FTP / Telnet unencrypted transmissions require Acknowledgement of Risk Letter (AORL).</t>
  </si>
  <si>
    <t>Ensure that an Acknowledgement of Risk Letter exist for all userids utilizing unencrypted communications.</t>
  </si>
  <si>
    <t>Provide a list of all FTP userids defined to the ACP database, including the function and purpose of each FTP userid.
a) Refer to the to the above list
b) Ensure that an Acknowledgement of Risk Letter exist for all userids utilizing unencrypted communications.
c) If (b) is true, there is NO FINDING.
d) If (b) is untrue, this is a FINDING.</t>
  </si>
  <si>
    <t>In addition to the data transmission being in the clear, the user credentials are also passed in the clear, which violates the control IAIA-1.  As mitigation for this vulnerability, special consideration must be given to account maintenance and the types of user privileges associated with these accounts.  Interception of the above information could result in the compromise of the operating system environment, ACP, and customer data.</t>
  </si>
  <si>
    <t>zOS-ACF2-47</t>
  </si>
  <si>
    <t>FTP control cards will be properly stored in a secure PDS file.</t>
  </si>
  <si>
    <t>Review the list or spreadsheet of the locations where FTP control cards are stored, who should have access to those libraries and which applications the FTP control cards are for.</t>
  </si>
  <si>
    <t>Provide a list(s) of the locations for all FTP control cards within a given application/AIS, ensuring no FTP control cards are within in-stream JCL, JCL libraries or any open access datasets. The list shall indicate which application uses the PDS, and access requirements for those PDS's (who and what level of access). The lists/spreadsheet used for documenting the meeting of this requirement shall be maintained by the responsible application/AIS team, available upon request and not maintained by mainframe IAO.
Refer to the to the above list and verify:
Access to FTP scripts and/or data files located on host system(s) that contain FTP userid and or password will be restricted to those individuals responsible for the application connectivity and who have a legitimate requirement to know the userid and password on a remote system. 
FTP Control Cards within In-stream JCL, within JCL libraries or open access libraries/datasets is a finding. 
Anyone having access of read or greater to the FTP control cards not listed within the spreadsheet by userid is a finding.</t>
  </si>
  <si>
    <t>HPW21</t>
  </si>
  <si>
    <t>HPW21: Passwords are allowed to be stored unencrypted in config files</t>
  </si>
  <si>
    <t>FTP control cards carry unencrypted information such as userids, passwords and remote IP Addresses. Without a requirement to store this information separate from the JCL and in-stream JCL, it allows a security exposure by allowing read exposure to this information from anyone having access to the JCL libraries.</t>
  </si>
  <si>
    <t>zOS-ACF2-48</t>
  </si>
  <si>
    <t>Internetworking - Syslog</t>
  </si>
  <si>
    <t>Ensure the Syslog daemon is started at z/OS initialization.</t>
  </si>
  <si>
    <t>Review the files used to initialize tasks during system IPL (e.g., /etc/rc, SYS1.PARMLIB, CONTROL-O definitions) to ensure the Syslog daemon is automatically started during z/OS system initialization.</t>
  </si>
  <si>
    <t>Refer to the following report produced by the UNIX System Services Data Collection - USSCMDS.RPT(ERC).
Refer to the following report produced by the z/OS Data Collection - EXAM.RPT(PARMLIB).
NOTE: SYSLOGD may be started from the shell, a cataloged procedure (STC), or the BPXBATCH program. Additionally, other mechanisms (e.g., CONTROL-O) may be used to automatically start the Syslog daemon. To thoroughly analyze this PDI you may need to view the OS SYSLOG using SDSF, find the last IPL, and look for the initialization of SYSLOGD.
a) If the Syslog daemon SYSLOGD is started automatically during the initialization of the z/S/ system, there is NO FINDING.
b) If (a) is untrue, this is a FINDING.</t>
  </si>
  <si>
    <t>HAU8</t>
  </si>
  <si>
    <t>HAU8: Logs are not maintained on a centralized log server</t>
  </si>
  <si>
    <t>The Syslog daemon, known as SYSLOGD, is a z/OS UNIX daemon that provides a central processing point for log messages issued by other z/OS UNIX processes.  The messages may be of varying importance levels including general process information, diagnostic information, critical error notification, and audit-class information.  It is important that SYSLOGD be started during the initialization phase of the z/OS system to ensure that significant messages are not lost.  Failure to collect and retain audit data may contribute to the loss of accountability and hamper security audit activities.</t>
  </si>
  <si>
    <t>zOS-ACF2-49</t>
  </si>
  <si>
    <t>The Syslog daemon must be properly defined and secured.</t>
  </si>
  <si>
    <t>The IAO working with the systems programmer responsible for supporting IBM Comm Server will ensure that Syslog daemon runs under its own user account. Specifically, it does not share the account defined for the z/OS UNIX kernel.</t>
  </si>
  <si>
    <t>Review the following reports produced by the ACF2 Data Collection:
- ACF2CMDS.RPT(ATTSTC)
- ACF2CMDS.RPT(OMVSUSER)
Review the following report produced by the UNIX System Services Data Collection - USSCMDS.RPT(ERC), refer to this report if the Syslog daemon is started from /etc/rc.
Refer to the JCL procedure libraries defined to JES2.
Ensure that the Syslog daemon is properly defined and protected as stated below. If the following guidance is true, this is not a finding:
- The Syslog daemon logonid is SYSLOGD.
- The SYSLOGD logonid is defined with the STC attribute.
- The SYSLOGD userid has UID(0), HOME('/'), and PROGRAM('/bin/sh') specified in the OMVS segment.
- If Syslog daemon is started from /etc/rc then ensure that the _BPX_JOBNAME and _BPX_USERID environment variables are assigned a value of SYSLOGD.</t>
  </si>
  <si>
    <t>HAU16</t>
  </si>
  <si>
    <t>HAU16: A centralized automated audit log analysis solution is not implemented</t>
  </si>
  <si>
    <t>The Syslog daemon, known as syslogd, is a zOS UNIX daemon that provides a central processing point for log messages issued by other zOS UNIX processes. It is also possible to receive log messages from other network-connected hosts. Some of the IBM Communications Server components that may send messages to syslog are the FTP, TFTP, zOS UNIX Telnet, DNS, and DHCP servers. The messages may be of varying importance levels including general process information, diagnostic information, critical error notification, and audit-class information. Primarily because of the potential to use this information in an audit process, there is a security interest in protecting the syslogd process and its associated data. 
The Syslog daemon requires special privileges and access to sensitive resources to provide its system services.  Failure to properly define and control the Syslog daemon could lead to unauthorized access.  This exposure may result in the compromise of the integrity and availability of the operating system environment, ACP, and customer data.</t>
  </si>
  <si>
    <t>zOS-ACF2-50</t>
  </si>
  <si>
    <t>Ensure the permission bits and user audit bits for HFS objects that are part of the Syslog daemon component are configured properly.</t>
  </si>
  <si>
    <t>The IAO with the assistance of a systems programmer with UID(0) and/or SUPERUSER access, will review the UNIX permission bits and user audit bits on the HFS directories and files for the Syslog daemon.</t>
  </si>
  <si>
    <t>Review the following report produced by the UNIX System Services Data Collection - USSCMDS.RPT(ISLG0030).
Refer to the following report produced by the IBM Communications Server Data Collection - PDI(ISLG0030).
The HFS permission bits and user audit bits for each directory and file match or are more restrictive than the specified settings listed in the table. If the guidance is true, this is not a finding.
SYSLOG Daemon HFS Object Security Settings
File Permission Bits User Audit Bits
/usr/sbin/syslogd 1740 fff
[Configuration File]
/etc/syslog.conf 0744 faf
[Output log file defined in the configuration file]
0744 fff
NOTES:
The /usr/sbin/syslogd object is a symbolic link to /usr/lpp/tcpip/sbin/syslogd. The permission and user audit bits on the target of the symbolic link must have the required settings.
The /etc/syslog.conf file may not be the configuration file the daemon uses. It is necessary to check the script or JCL used to start the daemon to determine the actual configuration file. For example, in /etc/rc:
_BPX_JOBNAME='SYSLOGD' /usr/sbin/syslogd -f /etc/syslog.conf
For example, in the SYSLOGD started task JCL:
//SYSLOGD EXEC PGM=SYSLOGD,REGION=30M,TIME=NOLIMIT 
// PARM='POSIX(ON) ALL31(ON)/ -f /etc/syslogd.conf'
//SYSLOGD EXEC PGM=SYSLOGD,REGION=30M,TIME=NOLIMIT 
// PARM='POSIX(ON) ALL31(ON) /-f //''SYS1.TCPPARMS(SYSLOG)'''
The following represents a hierarchy for permission bits from least restrictive to most restrictive:
7 rwx (least restrictive)
6 rw-
3 -wx
2 -w-
5 r-x
4 r--
1 --x
0 --- (most restrictive)
The possible audit bits settings are as follows:
f log for failed access attempts
a log for failed and successful access
- no auditing</t>
  </si>
  <si>
    <t>HAU10</t>
  </si>
  <si>
    <t>HAU10: Audit logs are not properly protected</t>
  </si>
  <si>
    <t>HFS directories and files of the Syslog daemon provide the configuration and executable properties of this product.  Failure to properly secure these objects could lead to unauthorized access.  This exposure may result in the compromise of the integrity and availability of the operating system environment, ACP, and customer data.</t>
  </si>
  <si>
    <t>zOS-ACF2-51</t>
  </si>
  <si>
    <t>Internetworking - TCP/IP</t>
  </si>
  <si>
    <t>Configuration files for the TCP/IP stack are properly specified.</t>
  </si>
  <si>
    <t>Review the TCP/IP started task JCL to ensure the configuration file names are specified on the appropriate DD statements and parameter option.</t>
  </si>
  <si>
    <t>Display the active started tasks executing on the domain using SDSF, or equivalent JES display product, and locate the TCPIP started task.
If TCPIP is inactive, review the procedure libraries defined to JES2 and locate the TCPIP JCL member.
a) Ensure the following items are in effect for the TCPIP started task JCL:
1. The PROFILE and SYSTCPD DD statements specify the TCP/IP Profile and Data configuration files respectively.
2. The RESOLVER_CONFIG variable on the EXEC statement is set to the same file name specified on the SYSTCPD DD statement.
b) If both of the above are true, there is NO FINDING.
c) If either of the above is untrue, this is a FINDING.</t>
  </si>
  <si>
    <t>HSC36</t>
  </si>
  <si>
    <t>HSC36: System is configured to accept unwanted network connections</t>
  </si>
  <si>
    <t>The TCP/IP stack reads two configuration files to determine values for critical operational parameters.  These file names are specified in multiple locations and, depending on the process, are referenced differently.  Because system security is impacted by some of the parameter settings, specifying the file names explicitly in each location reduces ambiguity and ensures proper operations.  Inappropriate values could result in undesirable operations and degraded security.  This exposure may result in unauthorized access impacting data integrity or the availability of some system services.</t>
  </si>
  <si>
    <t>zOS-ACF2-52</t>
  </si>
  <si>
    <t>SYSTCPD DD Report</t>
  </si>
  <si>
    <t>TCPIP.DATA configuration statements for the TCP/IP stack will be properly specified.</t>
  </si>
  <si>
    <t>The system programmer will review the configuration statements in the TCPIP.DATA file and ensure they conform to IRS Publication 1075 requirements.</t>
  </si>
  <si>
    <t>Refer to the data configuration file specified on the SYSTCPD DD statement in the TCPIP started task JCL.
Verify that the following configuration statements are specified in the TCP/IP data configuration file. If the following guidance is true, this is not a finding.
TCPIPJOBNAME
HOSTNAME
DOMAINORIGIN
DATASETPREFIX</t>
  </si>
  <si>
    <t>During the initialization of TCP/IP servers and clients, the TCPIP.DATA configuration file provides information that is essential for proper operations of TCP/IP applications.  Inappropriate values could result in undesirable operations and degraded security.  This exposure may result in unauthorized access impacting data integrity or the availability of some system services.</t>
  </si>
  <si>
    <t>zOS-ACF2-53</t>
  </si>
  <si>
    <t>The hosts identified by the NSINTERADDR statement will be properly protected.</t>
  </si>
  <si>
    <t>The IAO will ensure that the hosts and the hosts components identified in the NSINTERADDR statement are protected. 
The IAO, with assistance from the system programmer, will ensure that any NSINTERADDR statements coded in the TCPIP.DATA file refer to hosts connected directly to networks within the physical premises of the host site and located in areas with physical access limited to authorized personnel.</t>
  </si>
  <si>
    <t>Refer to the Data configuration file specified on the SYSTCPD DD statement in the TCPIP started task JCL.
Gather the following information for any NSINTERADDR statement coded in the TCP/IP Data configuration file:
Identify the physical location of the host running a DNS server (i.e., on-site or off-site at organization, city, state).
Obtain the description of the physical security controls used to limit access to the area where the host is located.
Verify that if the NSINTERADDR statements are not specified in the TCP/IP Data configuration file, this is not applicable.
Verify that the NSITERADDR statements specified in the TCP/IP Data configuration file. If the following guidance is true, this is not a finding:
- The NSINTERADDR statements refer to hosts connected directly to networks within the physical premises of the host site.
- The NSINTERADDR statements refer to hosts that are located in areas with physical access limited to authorized personnel.</t>
  </si>
  <si>
    <t>If the hosts identified by NSINTERADDR statement are not properly protected they can be stolen, damaged, or disturbed. Without adequate physical security, unauthorized users can access the host and the hosts' components. Therefore, they can interfere with the normal operations of the host. Improper control of hosts and the hosts' components could compromise network operations.</t>
  </si>
  <si>
    <t>zOS-ACF2-54</t>
  </si>
  <si>
    <t>PROFILE DD Report</t>
  </si>
  <si>
    <t>PROFILE.TCPIP configuration statements for the TCP/IP stack are coded properly.</t>
  </si>
  <si>
    <t>Review the configuration statements in the PROFILE.TCPIP file and ensure they conform to IRS Publication 1075 requirements.</t>
  </si>
  <si>
    <t>Refer to the profile configuration file specified on the PROFILE DD statement in the TCPIP started task JCL.
a) Ensure the following items are in effect for the configuration statements specified in the TCP/IP Profile configuration file:
NOTE: If the INCLUDE statement is coded in the TCP/IP Profile configuration file, the data set specified on this statement must be checked for the following items as well.
1. The SMFPARMS statement is not coded or commented out.
2. The DELETE statement is not coded or commented out for production systems.
3. The SMFCONFIG statement is coded with (at least) the FTPCLIENT and TN3270CLIENT operands.
4. The TCPCONFIG and UDPCONFIG statements are coded with (at least) the RESTRICTLOWPORTS operand.
NOTE: If the INCLUDE statement is coded, the data set specified will be checked for access authorization compliance in STIG ID ITCP0070.
b) If all of the above are true, there is NO FINDING.
c) If any of the above is untrue, this is a FINDING.</t>
  </si>
  <si>
    <t>The PROFILE.TCPIP configuration file provides system operation and configuration parameters for the TCP/IP stack.  Inappropriate values could result in undesirable operations and degraded security.  This exposure may result in unauthorized access impacting data integrity or the availability of some system services.</t>
  </si>
  <si>
    <t>zOS-ACF2-55</t>
  </si>
  <si>
    <t>Internetworking - Unix Telnet</t>
  </si>
  <si>
    <t>PROFILE.TCPIP configuration statements for the TN3270 Telnet Server are properly specified.</t>
  </si>
  <si>
    <t>Refer to the Profile configuration file specified on the PROFILE DD statement in the TCPIP started task JCL.
a) Ensure the following items are in effect for the configuration statements specified in the TCP/IP Profile configuration file:
NOTE: If the INCLUDE statement is coded in the TCP/IP Profile configuration file, the data set specified on this statement must be checked for the following items as well.
TELNETGLOBAL Block (only one defined)
1. The KEYRING statement, if used, is only coded within the TELNETGLOBALS statement block.
2. The KEYRING statement, if used, specifies the SAF parameter.
TELNETPARMS Block (one defined for each port the server is listening to, typically ports 23 and 992)
1. The TELNETPARMS INACTIVE statement is coded within each TELNETPARMS statement block and specifies a value between 1 and 900.
NOTE: Effective in z/OS release 1.2, the INACTIVE statement can appear in both TELNETGLOBAL and TELNETPARM statement blocks. 
2. The TELNETPARMS TKOSPECLURECON statement is not coded or commented out.
BEGINVTAM Block (one or more defined)
1. The BEGINVTAM RESTRICTAPPL statement is not be coded or commented out.
b) If all of the above are true, there is NO FINDING.
c) If any of the above is untrue, this is a FINDING.</t>
  </si>
  <si>
    <t>The PROFILE.TCPIP configuration file provides system operation and configuration parameters for the TN3270 Telnet Server.  Several of these parameters have potential impact to system security.  Failure to code the appropriate values could result in unexpected operations and degraded security.  This exposure may result in unauthorized access impacting data integrity or the availability of some system services.</t>
  </si>
  <si>
    <t>zOS-ACF2-56</t>
  </si>
  <si>
    <t>VTAM session setup controls for the TN3270 Telnet Server are properly specified.</t>
  </si>
  <si>
    <t>Review the BEGINVTAM configuration statements in the PROFILE.TCPIP file and ensure it meets IRS Publication 1075 requirements.</t>
  </si>
  <si>
    <t>Refer to the Profile configuration file specified on the PROFILE DD statement in the TCPIP started task JCL.
a) Ensure the following items are in effect for the configuration statements specified in the TCP/IP Profile configuration file:
NOTE: If the INCLUDE statement is coded in the TCP/IP Profile configuration file, the data set specified on this statement must be checked for the following items as well.
1. Within each BEGINVTAM statement block, one BEGINVTAM USSTCP statement is coded that specifies only the table name operand. No client identifier, such as host name or IP address, is specified so the statement applies to all connections not otherwise controlled.
2. The USS table specified on each “back stop” USSTCP statement mentioned in Item (1) above is coded to allow access only to session manager applications and NC PASS applications.
3. Within each BEGINVTAM statement block, additional BEGINVTAM USSTCP statements that specify a USS table that allows access to other applications may be coded only if the statements include a client identifier operand that references only secure terminals.
4. Any BEGINVTAM DEFAULTAPPL statement that does not specify a client identifier, or specifies any type of client identifier that would apply to unsecured terminals, specifies a session manager application or an NC PASS application as the application name.
5. Any BEGINVTAM LUMAP statement, if used with the DEFAPPL operand and applied to unsecured terminals, specifies only a session manager application or an NC PASS application.
NOTE: The BEGINVTAM LINEMODEAPPL requirements will not be reviewed at this time. Further testing must be performed to determine how the CL/Supersession and NC-PASS applications work with line mode.
b) If all of the above are true, there is NO FINDING.
c) If any of the above is untrue, this is a FINDING.</t>
  </si>
  <si>
    <t>After a connection from a Telnet client to the TN3270 Telnet Server has been established, the process of session setup with a VTAM application occurs.  A number of BEGINVTAM statements must be coded in a specific configuration to ensure adequate control to VTAM applications is maintained.  Failure to code the appropriate statements could result in unauthorized access to the host and application resources.  This exposure may impact data integrity or the availability of some system services.</t>
  </si>
  <si>
    <t>zOS-ACF2-57</t>
  </si>
  <si>
    <t>The warning banner for the TN3270 Telnet Server is properly specified.</t>
  </si>
  <si>
    <t>Review all USS tables referenced in BEGINVTAM USSTCP statements in the PROFILE.TCPIP file. Ensure the MSG10 text specifies a logon banner in accordance with IRS Publication 1075 requirements.</t>
  </si>
  <si>
    <t>Refer to the Profile configuration file specified on the PROFILE DD statement in the TCPIP started task JCL.
a) Ensure that all USS tables referenced in BEGINVTAM USSTCP statements include MSG10 text that specifies a logon banner. The below banner is mandatory and deviations are not permitted except as authorized in writing by the Chief Information Officer. The thrust of this new policy is to make it clear that there is no expectation of privacy when using information systems and all use of information systems is subject to searching, auditing, inspecting, seizing, and monitoring, even if some personal use of a system is permitted:
STANDARD MANDATORY NOTICE AND CONSENT BANNER
You are accessing a U.S. Government (USG) Information System (IS) that is provided for USG-authorized use only.
By using this information system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 authorized purpose.
-This IS includes security measures (e.g., authentication and access controls) to protect USG interests--not for your personal benefit or privacy.
-Notwithstanding the above, using this information system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c) If all the items in (b) are true, there is NO FINDING.
d) If any item in (b) is untrue, this is a FINDING.</t>
  </si>
  <si>
    <t>zOS-ACF2-58</t>
  </si>
  <si>
    <t>AC-1</t>
  </si>
  <si>
    <t>Access Control Policy And Procedures</t>
  </si>
  <si>
    <t>SSL encryption options for the TN3270 Telnet Server will be specified properly for each statement that defines a SECUREPORT or within the TELNETGLOBALS.</t>
  </si>
  <si>
    <t xml:space="preserve">The IAO will ensure the system programmer will review the SECUREPORT and TELNETPARMS ENCRYPTION statements and/or the TELNETGLOBALS statement in the PROFILE.TCPIP file. </t>
  </si>
  <si>
    <t>During the SSL connection process a mutually acceptable encryption algorithm is selected by the server and client.  This algorithm is used to encrypt the data that subsequently flows between the two.  However, the level or strength of encryption can vary greatly.  Certain configuration options can allow no encryption to be used and others can allow a relatively weak 40-bit algorithm to be used.  Failure to properly enforce adequate encryption strength could result in the loss of data privacy.</t>
  </si>
  <si>
    <t>zOS-ACF2-59</t>
  </si>
  <si>
    <t>SMF recording options for the TN3270 Telnet Server must be properly specified.</t>
  </si>
  <si>
    <t>The system programmer responsible for the IBM Communications Server will review the TELNETPARMS SMFINIT and SMFTERM statements in the PROFILE.TCPIP file.</t>
  </si>
  <si>
    <t>Refer to the Profile configuration file specified on the PROFILE DD statement in the TCPIP started task JCL.
Ensure the following configuration statement settings are in effect in the TCP/IP Profile configuration data set. If the following guidance is true, this is not a finding.
NOTE: If the INCLUDE statement is coded in the TCP/IP Profile configuration data set, the data set specified on this statement must be checked for the following items as well.
- The TELNETPARMS SMFINIT statement is coded with the TYPE119 operand within each TELNETPARMS statement block.
- The TELNETPARMS SMFTERM statement is coded with the TYPE119 operand within each TELNETPARMS statement block.
NOTE: Effective in z/OS release 1.2, the SMFINIT and SMFTERM statement can appear in both TELNETGLOBAL and TELNETPARM statement blocks.</t>
  </si>
  <si>
    <t>The TN3270 Telnet Server can provide audit data in the form of SMF records.  The SMF data produced provides information about individual sessions.  This data includes the VTAM application, the remote and local IP addresses, and the remote and local IP port numbers.  Failure to collect and retain audit data may contribute to the loss of accountability and hamper security audit activities.</t>
  </si>
  <si>
    <t>zOS-ACF2-60</t>
  </si>
  <si>
    <t>PE-3</t>
  </si>
  <si>
    <t>Physical Access Control</t>
  </si>
  <si>
    <t>zOS - Front End Processor</t>
  </si>
  <si>
    <t>Ensure all hardware components of the FEPs are placed in secure locations where they cannot be stolen, damaged, or disturbed.</t>
  </si>
  <si>
    <t>Ensure that hardware components of the FEPs are protected per IRS Publication 1075 requirements.</t>
  </si>
  <si>
    <t>Review site documentation to validate that procedures are in place to protect the FEP service subsystem and diskette drive:
- Documents and procedures restricting access to the hardware components of the FEPs.
a) If the hardware components of the FEPs are located in secure locations, there is NO FINDING.
b) If the hardware components of the FEPs are not located in secure locations, this is a FINDING.</t>
  </si>
  <si>
    <t>HSA17</t>
  </si>
  <si>
    <t>HSA17: Security is not a consideration in system design or upgrade</t>
  </si>
  <si>
    <t>If components of the FEPs are not properly protected they can be stolen, damaged, or disturbed.  Without adequate physical security, unauthorized users can access the control panel, the operator console, and the diskette drive of the service subsystem.  Therefore, they can interfere with the normal operations of the FEPs.  Improper control of FEP components could compromise network operations.</t>
  </si>
  <si>
    <t>zOS-ACF2-61</t>
  </si>
  <si>
    <t>Ensure procedures are in place to restrict access to FEP functions of the service subsystem from operator consoles (local and/or remote), and to restrict access to the diskette drive of the service subsystem.</t>
  </si>
  <si>
    <t>Ensure documented procedures exist for all hardware components of the FEPs.</t>
  </si>
  <si>
    <t>Review site documentation to validate that procedures are in place to protect the FEP service subsystem and diskette drive and verify:
- Documents and procedures restricting access to the functions of the service subsystem from the control panel.
- Documents and procedures restricting access to the functions of the service subsystem from the local and/or remote operator consoles (e.g., physical access, password control, key-lock switch of modems, etc.).
- Documents and procedures restricting access to the diskette drive of the service subsystem.
a) If a procedure is in place to restrict access to the functions of the service subsystem, there is NO FINDING.
b) If a procedure is in place to restrict access to the functions of the service subsystem from operator consoles (local and/or remote), there is NO FINDING.
c) If a procedure is in place to restrict access to the diskette drive of the service subsystem, there is NO FINDING.
d) If no procedure exists for any of the above functions of the service subsystem and FEP resources, this is a FINDING.</t>
  </si>
  <si>
    <t>zOS-ACF2-62</t>
  </si>
  <si>
    <t>CP-4</t>
  </si>
  <si>
    <t>Contingency Plan Testing</t>
  </si>
  <si>
    <t>Ensure a documented procedure is available instructing how to load and dump the FEP NCP (Network Control Program).</t>
  </si>
  <si>
    <t xml:space="preserve">Ensure documented procedures for loading and dumping the FEP NCP (Network Control Program) are available. </t>
  </si>
  <si>
    <t>Review site documentation to validate that procedures are in place to protect the FEP service subsystem and diskette drive:
- Documents and procedures regarding the NCP load and dump processes.
a) If a procedure is in place relative to the NCP load and dump processes, there is NO FINDING.
b) If no procedure is in place relative to the NCP load and dump processes, this is a FINDING.</t>
  </si>
  <si>
    <t>zOS-ACF2-63</t>
  </si>
  <si>
    <t>CM-3</t>
  </si>
  <si>
    <t>Configuration Change Control</t>
  </si>
  <si>
    <t>Ensure an active log is available to keep track of all hardware upgrades and software changes made to the FEP (Front End Processor).</t>
  </si>
  <si>
    <t>Review site documentation to validate that procedures are in place to protect the FEP service subsystem and diskette drive:
- All documents and procedures that apply to FEP operations including network management, FEP initialization, IPL, shutdown, NCP dumping, backup, and recovery.
a) If a log is in place to keep track of all hardware upgrades and software changes, there is NO FINDING.
b) If no log is in place to keep track of all hardware upgrades and software changes, this is a FINDING.</t>
  </si>
  <si>
    <t>zOS-ACF2-64</t>
  </si>
  <si>
    <t>Ensure password control is in place to restrict access to the service subsystem via the operator consoles (local and/or remote) and a key-lock switch is used to protect the modem supporting the remote console of the service subsystem.</t>
  </si>
  <si>
    <t>The systems programmer should validate that Control authorization to use service subsystem console (local or remote) by FEP internal security control through password validation. Restrict access to these passwords to the absolutely minimum number of necessary personnel. Use of vendor default passwords is prohibited. Assign different passwords for the local and remote consoles. Disconnect the local/remote console after three unsuccessful attempts to log on. Passwords used by vendor (COMTEN, IBM, CNT, or AMDAHL) service personnel will be changed after any maintenance is done. All passwords will be changed every 90 days. Restrict permission to change passwords only to authorized personnel.
Use a key lock switch on the modem supporting the remote console of the service subsystem to prevent unauthorized access. The key lock switch is only open for scheduled and authorized remote access.</t>
  </si>
  <si>
    <t>Review site documentation to validate that procedures are in place to protect the FEP service subsystem and diskette drive:
- Documents and procedures restricting access to the functions of the service subsystem from the local and/or remote operator consoles (e.g., physical access, password control, key-lock switch of modems, etc.).
a) If a password control is in place to restrict access to the service subsystem via the operator consoles (local and/or remote), there is NO FINDING.
b) If a key-lock switch is used to protect the modem supporting the remote console of the service subsystem, there is NO FINDING.
c) If no procedure exists for any of the above functions of the service subsystem and FEP resources, this is a FINDING</t>
  </si>
  <si>
    <t>zOS-ACF2-65</t>
  </si>
  <si>
    <t>zOS - Storage Management Subsystem</t>
  </si>
  <si>
    <t>DFSMS control data sets are properly protected.</t>
  </si>
  <si>
    <t>The systems programmer will see that the primary and backup SMS control data sets are allocated on separate volumes.</t>
  </si>
  <si>
    <t>Review the logical parmlib data sets, example: SYS1.PARMLIB(IGDSMSxx), to identify the fully qualified file names for the following SMS data sets:
Active Control Data Set (ACDS)
Communications Data Set (COMMDS)
a) If the COMMDS and ACDS SMS data sets identified above reside on different volumes, there is NO FINDING.
b) If the COMMDS and ACDS SMS data sets identified in above are collocated on the same volume, this is a FINDING.</t>
  </si>
  <si>
    <t>DFSMS control data sets provide the configuration and operational characteristics of the system-managed storage environment.  Failure to properly protect these data sets may result in unauthorized access.  This exposure could compromise the availability and integrity of some system services and customer data.</t>
  </si>
  <si>
    <t>zOS-ACF2-66</t>
  </si>
  <si>
    <t>SYS1.PARMLIB</t>
  </si>
  <si>
    <t>Ensure SYS(x).Parmlib(IEFSSNxx) SMS configuration parameter settings are properly specified.</t>
  </si>
  <si>
    <t xml:space="preserve">Review the DFSMS-related PDS members and statements specified in the system parmlib concatenation. </t>
  </si>
  <si>
    <t>Review the SYS1.PARMLIB(IEFSSNxx) data set for the following SMS parameter settings:
1) Keyword syntax:
SUBSYS SUBNAME(SMS) INITRTN(IGDSSIIN)
2) Positional syntax:
SMS, IGDSSIIN
a) If the required parameters are defined, there is NO FINDING.
b) If the required parameters are not defined, this is a FINDING.</t>
  </si>
  <si>
    <t>Configuration properties of DFSMS are specified in various members of the system parmlib concatenation (e.g., SYS1.PARMLIB).  Statements within these PDS members provide the execution, operational, and configuration characteristics of the system-managed storage environment.  Missing or inappropriate configuration values may result in undesirable operations and degraded security.  This exposure could potentially compromise the availability and integrity of some system services and customer data.</t>
  </si>
  <si>
    <t>zOS-ACF2-67</t>
  </si>
  <si>
    <t>SYS(x).PARMLIB(IGDSMSxx), SMS parameter settings are properly specified.</t>
  </si>
  <si>
    <t>The systems programmer will review the DFSMS-related PDS members and statements specified in the system parmlib concatenation.</t>
  </si>
  <si>
    <t>Review the logical parmlib data sets, example: SYS1.PARMLIB(IGDSMSxx), for the following SMS parameter settings:
Parameter Key
SMS
ACDS(ACDS data set name)
COMMDS(COMMDS data set name)
a) If the required parameters are defined, there is NO FINDING.
b) If the required parameters are not defined, this is a FINDING.</t>
  </si>
  <si>
    <t>zOS-ACF2-68</t>
  </si>
  <si>
    <t>DFSMS resource type(s) is(are) defined to the GSO INFODIR record in accordance with IRS Publication 1075 requirements.</t>
  </si>
  <si>
    <t>The IAO will ensure that r-rmgm, r-rstr, r-rfac and r-rpgm resource types are defined within the GSO INFODIR.</t>
  </si>
  <si>
    <t>GSO INFODIR Records
a) Review the ACFGSO report.
b) Review the GSO INFODIR record for the following definitions:
R-RMGM
R-RSTR
R-RFAC
R-RPGM
c) If all of the resources in (a) above are in the GSO INFODIR record, there is NO FINDING.
d) If any of the resources in (a) above is not in the GSO INFODIR record, this is a FINDING.</t>
  </si>
  <si>
    <t>DFSMS provides data, storage, program, and device management functions for the operating system.  Some DFSMS storage administration functions allow a user to obtain a privileged status and effectively bypass all ACP data set and volume controls.  Failure to properly protect DFSMS resources may result in unauthorized access.  This exposure could compromise the availability and integrity of the operating system environment, system services, and customer data.</t>
  </si>
  <si>
    <t>zOS-ACF2-69</t>
  </si>
  <si>
    <t>DFMSM resource class(es) is(are) defined to the GSO SAFDEF record in accordance with security requirements.</t>
  </si>
  <si>
    <t>The IAO will ensure that Facility and Program resource classes are defined to the ACF2 GSO SAFDEF record.</t>
  </si>
  <si>
    <t>Review the GSO SAFDEF record for the following definitions:
FACILITY
PROGRAM
a) If both resource classes in above are defined, there is NO FINDING.
b) If either resource class in above is not defined, this is a FINDING.</t>
  </si>
  <si>
    <t>zOS-ACF2-70</t>
  </si>
  <si>
    <t>DFSMS resource class(es) is(are) defined to the GSO CLASMAP record in accordance with IRS Publication 1075 requirements.</t>
  </si>
  <si>
    <t>The IAO will ensure that the MGMTCLAS and STORCLAS resource classes are defined to the GSO CLASSMAP record.</t>
  </si>
  <si>
    <t>Review the ACFGSO report and verify:
a) Review the GSO CLASMAP record for the following definitions:
MGMTCLAS
STORCLAS
b) If both resource classes in (b) above are defined, there is NO FINDING.
c) If either resource class in (b) above is not defined, this is a FINDING.</t>
  </si>
  <si>
    <t>zOS-ACF2-71</t>
  </si>
  <si>
    <t>zOS - SSH</t>
  </si>
  <si>
    <t>The SSH daemon must be configured to only use the SSHv2 protocol.</t>
  </si>
  <si>
    <t>Ensure the "Protocol" setting is set to "2" in the sshd_config file.</t>
  </si>
  <si>
    <t>Locate the SSH daemon configuration file. 
May be found in /etc/ssh/ directory.
Alternately:
From UNIX System Services ISPF Shell navigate to ribbon select tools.
Select option 1 - Work with Processes.
If SSH Daemon is not active there is no finding.
Examine SSH daemon configuration file. If the variables 'Protocol 2,1' or 'Protocol 1' are defined on a line without a leading comment, this is a finding.</t>
  </si>
  <si>
    <t>HSC15</t>
  </si>
  <si>
    <t>HSC15:  Encryption capabilities do not meet FIPS 140-2 requirements</t>
  </si>
  <si>
    <t>SSHv1 is not a DoD-approved protocol and has many well-known vulnerability exploits. Exploits of the SSH daemon could provide immediate root access to the system.</t>
  </si>
  <si>
    <t>zOS-ACF2-72</t>
  </si>
  <si>
    <t>IA-7</t>
  </si>
  <si>
    <t>Cryptographic Module Authentication</t>
  </si>
  <si>
    <t>Locate the SSH daemon configuration file. 
May be found in /etc/ssh/ directory.
Alternately:
From UNIX System Services ISPF Shell navigate to ribbon select tools.
Select option 1 - Work with Processes.
If SSH Daemon is not active there is no finding.
Examine SSH daemon configuration file. 
sshd_config
If there are no Ciphers lines or the ciphers list contains any cipher not starting with "3des" or "aes", this is a finding.
If the MACs line is not configured to "hmac-sha1" or greater this is a finding.
Examine the z/OS-specific sshd server system-wide configuration 
zos_sshd_config
If any of the following is untrue this is a finding.
FIPSMODE=YES
CiphersSource=ICSF
MACsSource=ICSF</t>
  </si>
  <si>
    <t>zOS-ACF2-73</t>
  </si>
  <si>
    <t>The SSH daemon must be configured with the IRS Publication 1075 requirements logon banner.</t>
  </si>
  <si>
    <t>Ensure the banner statement is set to a file that contains the IRS Publication 1075 logon banner.</t>
  </si>
  <si>
    <t>Locate the SSH daemon configuration file. 
May be found in /etc/ssh/ directory or alternately:
From UNIX System Services ISPF Shell navigate to ribbon select tools.
Select option 1 - Work with Processes.
If SSH Daemon is not active there is no finding.
Examine SSH daemon configuration file.
If Banner statement is missing or configured to none this is a finding.
Ensure that the contents of the file specified on the banner statement contain a logon banner.
The below banner is mandatory and deviations are not permitted except as authorized in writing by the DoD Chief Information Officer. If there is any deviation this is a finding.
STANDARD MANDATORY DOD NOTICE AND CONSENT BANNER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 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</si>
  <si>
    <t>Failure to display the DoD logon banner prior to a logon attempt will negate legal proceedings resulting from unauthorized access to system resources.</t>
  </si>
  <si>
    <t>zOS-ACF2-74</t>
  </si>
  <si>
    <t>AU-2</t>
  </si>
  <si>
    <t>Audit Events</t>
  </si>
  <si>
    <t>SMF recording options for the SSH daemon must be configured to write SMF records for all eligible events.</t>
  </si>
  <si>
    <t>Ensure the SERVERSMF statement in the SSH Daemon configuration file is set to TYPE119_U83.</t>
  </si>
  <si>
    <t>Locate the SSH daemon configuration file. 
May be found in /etc/ssh/ directory.
Alternately from UNIX System Services ISPF Shell navigate to ribbon select tools.
Select option 1 - Work with Processes.
If SSH Daemon is not active there is no finding.
Examine SSH daemon configuration file. 
If ServerSMF is not coded with ServerSMF TYPE119_U83 or is commented out this is a finding.</t>
  </si>
  <si>
    <t>SMF data collection is the basic unit of tracking of all system functions and actions.  Included in this tracking data are the audit trails from each of the ACPs.  If the control options for the recording of this tracking are not properly maintained, then accountability cannot be monitored, and its use in the execution of a contingency plan could be compromised.</t>
  </si>
  <si>
    <t>zOS-ACF2-75</t>
  </si>
  <si>
    <t>The SSH daemon must be configured to use SAF keyrings for key storage.</t>
  </si>
  <si>
    <t>Ensure the SSH Daemon configuration file is either not coded or commented out.</t>
  </si>
  <si>
    <t>Locate the SSH daemon configuration file. May be found in /etc/ssh/ directory or alternately from UNIX System Services ISPF Shell, navigate to ribbon select tools. Select option 1 - Work with Processes.
If SSH Daemon is not active there is no finding.
Examine the file.
Ensure the following are either not coded or commented out:
#HostKey for protocol version 1 
#HostKey /etc/ssh/ssh_host_key 
#HostKeys for protocol version 2 
#HostKey /etc/ssh/ssh_host_rsa_key 
#HostKey /etc/ssh/ssh_host_dsa_key 
Locate the z/OS-specific sshd server system-wide configuration file.
zos_sshd_config
May be found in /etc/ssh/ directory.
Ensure that a HostKeyRingLabel line is coded and not commented out.
If either of the above is not true this is a finding.</t>
  </si>
  <si>
    <t xml:space="preserve">The use of SAF Key Rings for key storage enforces organizational access control policies and assures the protection of cryptographic keys in storage. </t>
  </si>
  <si>
    <t>zOS-ACF2-76</t>
  </si>
  <si>
    <t>zOS - TSO</t>
  </si>
  <si>
    <t>SYS1.UADS</t>
  </si>
  <si>
    <t>Verify LOGONIDs must not be defined to SYS1.UADS for non-emergency use.</t>
  </si>
  <si>
    <t>The system programmer and IAO will examine the SYS1.UADS entries to ensure LOGONIDs defined include only those users required to support specific functions related to system recovery.</t>
  </si>
  <si>
    <t>Please provide a list of all emergency userids available to the site along with the associated function of each.
Review the EXAM.RPT(TSOUADS) report and verify:
a) If SYS1.UADS userids are limited and reserved for emergency purposes only, there is NO FINDING.
b) If any SYS1.UADS userids are assigned for other than emergency purposes, this is a FINDING.</t>
  </si>
  <si>
    <t>HAC49</t>
  </si>
  <si>
    <t>HAC49: Use of emergency userIDs is not properly controlled</t>
  </si>
  <si>
    <t>SYS1.UADS is a dataset where LOGONIDs will be maintained with applicable password information when the ACP is not functional. If an unauthorized user has access to SYS1.UADS, they could enter their LOGONID and password into the SYS1.UADS dataset and could give themselves all special attributes on the system. This could enable the user to bypass all security and alter data. They could modify the audit trail information so no trace of their activity could be found.</t>
  </si>
  <si>
    <t>zOS-ACF2-77</t>
  </si>
  <si>
    <t>zOS - Unix System Services</t>
  </si>
  <si>
    <t>z/OS UNIX BPXPRMxx security parameters in PARMLIB are properly specified.</t>
  </si>
  <si>
    <t>Review the settings in PARMLIB member BPXPRMxx for z/OS UNIX security parameters and ensure that the values meet IRS Publications 1075 requirements.</t>
  </si>
  <si>
    <t>Review the logical parmlib data sets, example: SYS1.PARMLIB(BPXPRMxx), for the following UNIX Parameter Keywords and Values:
Parameter Keyword Value
SUPERUSER BPXROOT
TTYGROUP TTY
STEPLIBLIST /etc/steplib
USERIDALIASTABLE Will not be specified.
ROOT SETUID will be specified
MOUNT NOSETUID
SETUID (for Vendor-provided files)SECURITY
STARTUP_PROC OMVS
a) If the required parameter keywords and values are defined, there is NO FINDING.
b) If the required parameter keywords and values are not defined, this is a FINDING.</t>
  </si>
  <si>
    <t>Parameter settings in PARMLIB and /etc specify values for z/OS UNIX security controls.  The parameters impact HFS data access and operating system services.  Undesirable values can allow users to gain inappropriate privileges that could impact data integrity or the availability of some system services.</t>
  </si>
  <si>
    <t>zOS-ACF2-78</t>
  </si>
  <si>
    <t>z/OS UNIX HFS MapName files security parameters are not properly specified.</t>
  </si>
  <si>
    <t>Review the settings in /etc/auto.master and /etc/mapname for z/OS UNIX security parameters and ensure that the values conform to IRS Publications 1075 requirements.</t>
  </si>
  <si>
    <t>Review the logical parmlib data sets, example: SYS1.PARMLIB(BPXPRMxx), for the following FILESYSTYPE entry:
FILESYSTYPE TYPE(AUTOMNT) ENTRYPOINT(BPXTAMD)
If the above entry is not found or is commented out in the BPXPRMxx member(s), this is NOT APPLICABLE.
a) Refer to the following report produced by the UNIX System Services Data Collection:
- USSCMDS.RPT(EAUTOM)
NOTE: The /etc/auto.master HFS file (and the use of Automount) is optional. If the file does not exist, this is NOT APPLICABLE.
NOTE: The setuid parameter and the security parameter have a significant security impact. For this reason these parameters must be explicitly specified and not allowed to default.
b) If each MapName file specifies the “setuid No” and “security Yes” statements for each automounted directory, there is NO FINDING.
c) If there is any deviation from the required values, this is a FINDING.</t>
  </si>
  <si>
    <t>zOS-ACF2-79</t>
  </si>
  <si>
    <t>z/OS UNIX MVS data sets or HFS objects are properly protected.</t>
  </si>
  <si>
    <t>Review the access authorizations defined in the ACP for the MVS data sets that contain operating system components and for the MVS data sets that contain HFS file systems and ensure that they conform to the UNIX permission bits on the HFS directories and files and ensure that they conform to IRS Publication 1075 requirements.</t>
  </si>
  <si>
    <t>Review the following report produced by the UNIX System Services Data Collection - PARMLIB(BPXPRMxx).
Review the following report produced by the Data Set and Resource Data Collection - SENSITVE.RPT(HFSRPT) and verify:
a) If the ACP data set rules for the data sets referenced in the ROOT and the MOUNT statements in BPXPRMxx restrict update access to the z/OS UNIX kernel (i.e., OMVS or OMVSKERN) there is NO FINDING.
b) If the ACP data set rules for the data set referenced in the ROOT and the MOUNT statements in BPXPRMxx restrict update and/or allocate access to systems programming personnel there is NO FINDING.
c) If (a) or (b) above is untrue, this is a FINDING.</t>
  </si>
  <si>
    <t>For the z/OS UNIX environment, there are MVS data sets that contain operating system components, MVS data sets that contain HFS file systems with operating system components, and MVS data sets that contain HFS file systems with application system and user data.  All of these MVS data sets require definitions in the ACP to enforce desired access controls.  In addition, the UNIX permission bits must be properly set on the HFS directories and files to enforce desired access controls.</t>
  </si>
  <si>
    <t>zOS-ACF2-80</t>
  </si>
  <si>
    <t>RMFGAT Report</t>
  </si>
  <si>
    <t>The user account for the z/OS UNIX (RMFGAT) must be properly defined.</t>
  </si>
  <si>
    <t>Ensure RMFGAT is defined per IRS Publication 1075 requirements.</t>
  </si>
  <si>
    <t>RMFGAT is the userid for the Resource Measurement Facility (RMF) Monitor III Gatherer. If RMFGAT is not defined, this is not applicable.
From a command input screen enter:
SET LID 
LIST RMFGAT
If the RMFGAT is defined as follows, this is not a FINDING:
- Default group specified as OMVSGRP or STCOMVS
From a command input screen enter:
SET PROFILE(USER) DIVISION(OMVS) 
SET VERBOSE 
LIST RMFGAT
If RMFGAT is defined as follows, this is not a finding:
- A unique, non-zero UID
- HOME directory specified as “/”
- Shell program specified as “/bin/sh”
Alternately, 
Refer to the following reports produced by the ACP Data Collection:
- ACF2CMDS.RPT(OMVSUSER)
- ACF2CMDS.RPT(LOGONIDS)
If RMFGAT is defined as follows, this is not a finding:
- Default group specified as OMVSGRP or STCOMVS
- A unique, non-zero UID
- HOME directory specified as “/”
- Shell program specified as “/bin/sh”</t>
  </si>
  <si>
    <t>zOS-ACF2-81</t>
  </si>
  <si>
    <t>z/OS USS Software owning Shared accounts meet strict security and creation restrictions.</t>
  </si>
  <si>
    <t>Shared accounts will be created for the installation and upgrades on the z/OS Mainframe products that require the use of USS (UNIX System Services)</t>
  </si>
  <si>
    <t>HPW15</t>
  </si>
  <si>
    <t>HPW15: Passwords are shared inappropriately</t>
  </si>
  <si>
    <t xml:space="preserve">Shared accounts by nature are a violation of proper audit trail and proper user authentication. If not properly controlled, could cause system corruption without an audit trail tracking session
activity to an individual user's identity.
</t>
  </si>
  <si>
    <t>zOS-ACF2-82</t>
  </si>
  <si>
    <t>The GSO UNIXOPTS record specifies proper security settings for DFTGROUP and DFTUSER control options.</t>
  </si>
  <si>
    <t>The IAO will ensure that UNIXOPTS record does not specify DFTGROUP and DFTUSER fields for systems not using FTP.</t>
  </si>
  <si>
    <t>Review the ACFGSO report and verify:
a) If system does not use the FTP socket application the UNIXOPTS record must specify DFTGROUP() and DFTUSER(), there is NO FINDING.
b) If the system is a non classified system, running the FTP socket application and DFTGROUP and DFTUSER control options specify a logon id and GROUP profile, there is NO FINDING.
c) If (a) or (b) above is untrue, this is a FINDING.</t>
  </si>
  <si>
    <t>Default profile settings allow a user to access UNIX System Services (OMVS) if a user does not have a valid OMVS group in the logonid record. Settings in the ACP impact the security level of z/OS UNIX. In classified systems user access will not be determined by default.</t>
  </si>
  <si>
    <t>zOS-ACF2-83</t>
  </si>
  <si>
    <t>The GSO UNIXOPTS record must specify CHOWNRES.</t>
  </si>
  <si>
    <t>The IAO must set the GSO UINIXOPTS record to specify CHOWNRES.</t>
  </si>
  <si>
    <t>For CA-ACF2 Release 15 and above this is not applicable.
Review the ACFGSO report and verify:
If the UNIXOPTS record does not specify CHOWNRES this is a finding.</t>
  </si>
  <si>
    <t>Parameter settings in the ACP impact the security level of z/OS UNIX.</t>
  </si>
  <si>
    <t>zOS-ACF2-84</t>
  </si>
  <si>
    <t>The CLASSMAP DEFINITIONS list includes entries for the FACILITY, SURROGAT, and UNIXPRIV resource classes in accordance with security requirements.</t>
  </si>
  <si>
    <t>The IAO will ensure that the CLASMAP DEFINITIONS list includes entries for the FACILITY, SURROGAT, and UNIXPRIV resource classes.</t>
  </si>
  <si>
    <t>Review the ACFGSO report and verify:
a) If the CLASMAP DEFINITIONS list includes entries for the FACILITY, SURROGAT, and UNIXPRIV resource classes, there is NO FINDING.
NOTE: The TYPE CODE values should be FAC, SUR, and UNI.
b) If (a) is untrue, this is a FINDING.</t>
  </si>
  <si>
    <t>zOS-ACF2-85</t>
  </si>
  <si>
    <t>CM-5</t>
  </si>
  <si>
    <t>Access Restrictions For Change</t>
  </si>
  <si>
    <t>zOS - VTAM</t>
  </si>
  <si>
    <t>The VTAM USSTAB definitions are being used for unsecured terminals.</t>
  </si>
  <si>
    <t>The Systems programmer and IAO will verify that USSTAB definitions are only used for secure terminals.</t>
  </si>
  <si>
    <t>Have the IAO and VTAM Systems Programmer supply the following information:
- Documentation regarding terminal naming standards.
- Documentation of all procedures controlling terminal logons to the system.
- A complete list of all USS commands used by terminal users to log on to the system.
- Members and data set names containing USSTAB and LOGAPPL definitions of all terminals that can log on to the system (e.g., SYS1.VTAMLST).
- Members and data set names containing logon mode parameters.
a) If USSTAB definitions are only used for secure terminals (e.g., terminals that are locally attached to the host or connected to the host via secure leased lines), there is NO FINDING.
b) If USSTAB definitions are used for any unsecured terminals (e.g., dial up terminals or terminals attached to the Internet such as TN3270 or KNET 3270 emulation), this is a FINDING.</t>
  </si>
  <si>
    <t>VTAM options and definitions are used to define VTAM operational capabilities.  They must be strictly controlled.  Unauthorized users could override or change start options or network definitions.  Failure to properly control VTAM resources could potentially compromise the network operations.</t>
  </si>
  <si>
    <t>zOS-ACF2-86</t>
  </si>
  <si>
    <t>The system datasets used to support the VTAM network are properly secured.</t>
  </si>
  <si>
    <t xml:space="preserve">The IOA will ensure that ACF2 data set rules for all VTAM system data sets restrict access to only network systems programming staff.
</t>
  </si>
  <si>
    <t>Obtain a list of data set names containing all VTAM start options, configuration lists, network resource definitions, commands, procedures, exit routines, all SMP/E TLIBs, and all SMP/E DLIBs used for installation and in development/production VTAM environments.
Refer to the following report produced by the Data Set and Resource Data Collection - SENSITVE.RPT(VTAMRPT).
a) Ensure that ACF2 data set rules for all VTAM system data sets restrict access to only network systems programming staff. These data sets include libraries containing VTAM load modules and exit routines, and VTAM start options and definition statements.
b) If (b) above is true, there is NO FINDING.
c) If (b) above is untrue, this is a FINDING.</t>
  </si>
  <si>
    <t>zOS-ACF2-87</t>
  </si>
  <si>
    <t>WebSphere - MQ</t>
  </si>
  <si>
    <t>WebSphere MQ resource classes are properly activated.</t>
  </si>
  <si>
    <t>The IAO will ensure that all WebSphere MQ resources are active and properly defined.</t>
  </si>
  <si>
    <t>Ensure the System Authorization Facility Definition (SAFDEF) include an entry for WebSphere MQ as follows:
INSERT SAFDEF.MQS ID(MQS) FUNCRET(8) RETCODE(4) MODE(IGNORE)
RACROUTE(REQUEST=EXTRACT,CLASS=MQADMIN) REP
Ensure the Internal CLASMAP Definitions include the following entries:
INSERT CLASMAP.MQADMIN RESOURCE(MQADMIN) RSRCTYPE(MQA) ENTITYLN(62)
INSERT CLASMAP.MQCMDS RESOURCE(MQCMDS) RSRCTYPE(MQC) ENTITYLN(22)
INSERT CLASMAP.MQCONN RESOURCE(MQCONN) RSRCTYPE(MQK) ENTITYLN(10)
INSERT CLASMAP.MQNLIST RESOURCE(MQNLIST) RSRCTYPE(MQN) ENTITYLN(53)
INSERT CLASMAP.MQPROC RESOURCE(MQPROC) RSRCTYPE(MQP) ENTITYLN(53)
INSERT CLASMAP.MQQUEUE RESOURCE(MQQUEUE) RSRCTYPE(MQQ) ENTITYLN(53)
For V7.0.0 and above:
INSERT CLASMAP.MXADMIN RESOURCE(MXADMIN) RSRCTYPE(MXA) ENTITYLN(62)
INSERT CLASMAP.MXNLIST RESOURCE(MXNLIST) RSRCTYPE(MXN) ENTITYLN(53)
INSERT CLASMAP.MXPROC RESOURCE(MXPROC) RSRCTYPE(MXP) ENTITYLN(53)
INSERT CLASMAP.MXQUEUE RESOURCE(MXQUEUE) RSRCTYPE(MXQ) ENTITYLN(53)
INSERT CLASMAP.MXTOPIC RESOURCE(MXTOPIC) RSRCTYPE(MXT) ENTITYLN(246)</t>
  </si>
  <si>
    <t>WebSphere MQ resources allow for the control of administrator functions, connections, commands, queues, processes, and name lists.  Some resources provide the ability to disable or bypass security checking.  Failure to properly protect WebSphere MQ resources may result in unauthorized access.  This exposure could compromise the availability, integrity, and confidentiality of system services, applications, and customer data.</t>
  </si>
  <si>
    <t>Do not Edit</t>
  </si>
  <si>
    <t>Info</t>
  </si>
  <si>
    <t>Change Log</t>
  </si>
  <si>
    <t>Version</t>
  </si>
  <si>
    <t>Date</t>
  </si>
  <si>
    <t>Description of Changes</t>
  </si>
  <si>
    <t>Author</t>
  </si>
  <si>
    <t>First Release</t>
  </si>
  <si>
    <t>Booz Allen Hamilton</t>
  </si>
  <si>
    <t>Updated warning banner language based on the IRS.gov warning banner.</t>
  </si>
  <si>
    <t xml:space="preserve">Updates:
-Cover: 
Reorganized the Tester and Agency POC information cells, to better reflect possible multiple POCs.
-Test Cases: 
a. Changed Column G header to "Pass / Fail / N/A", to more accurately reflect the four possible status indicators.  Updated column headings to be consistent across all the Technical SCSEMs.
b. Added conditional formatting to the status cells, and included summary cells at the bottom of the checks. 
c. Added control names to the NIST ID cells.  Primary control is listed in black; any secondary controls are listed in GRAY.
d. Changed the primary control for several findings where there was a better fit than the currently assigned control
-Legend:  Updated the Pass/Fail row to reflect the three possible status indicators (above).
-Test IDs: 
&lt;see next cell (below)&gt;
</t>
  </si>
  <si>
    <t>0.3
(cont.)</t>
  </si>
  <si>
    <t xml:space="preserve">Updates (cont.):
-Test IDs: 
-Test ID #7 Changed control to IA-2 (from AC-5)
-Test ID #s 10, 12, 13, 14, 20, 22, 23: Changed control to IA-3 (from IA-2)
-Test ID #25 Changed control to IA-2 (from CM-3)
-Test ID #27 Changed control to AC12 (from AC-10)
-Test ID #s 29, 30, 31: Changed control to IA-5 (from PMG-x)
-Test ID #32 Changed control to CM-3 (from SM-2)
-Test ID #33 Changed control to AC-14 (from AC-3 - switched)
-Test ID #34 Changed control to MA-3 (from SM-2)
-Test ID #36 Changed control to AC-6 (from CM-3)
-Test ID #44 Changed control to IA-6 (from CM-3)
-Test ID #62 Changed control to CM-3 (from AC-3)
-Test ID #63 Changed control to SC-4 (from CM-3 - switched)
-Test ID #64 Changed control to SA-5 (from SS-2)
-Test ID #77 Changed control to AC-5 (from SC-2)
-Test ID #80 Changed control to SC-9 (from SC-3)
-Test ID #81 Changed control to AU-9 (from SAMG)
-Test ID #s 82-90, 92-95: Changed control to AU-2 (from SAMG-x)
-Test ID #91 Changed control to AU-3 (from SAMG-x)
</t>
  </si>
  <si>
    <t>Updates:
-Cover: Added SCSEM disclaimer language
-Dashboard: Added test case calculations
-Test Cases: 
a. Updated NIST test case method on old to new test cases
b. Added test method column
-Out of Scope Controls: Newly added worksheet to identify out of scope controls
-Sources: Added worksheet for source documents</t>
  </si>
  <si>
    <t>Updated SCSEM based on NIST 800-53 rev3 release
Updated for new Publication 1075 version</t>
  </si>
  <si>
    <t>Added data analysis checks; modified and updated numerous checks</t>
  </si>
  <si>
    <t>Update to new template.</t>
  </si>
  <si>
    <t>Minor update to correct worksheet locking capabilities.  Added back NIST control name to Test Cases Tab.</t>
  </si>
  <si>
    <t>Update test cases based on NIST 800-53 R4</t>
  </si>
  <si>
    <t>Updates based on Publication 1075.  See SCSEM notes column for specific updates.</t>
  </si>
  <si>
    <t xml:space="preserve">Updated Status column. </t>
  </si>
  <si>
    <t>Added baseline Criticality Score and Issue Codes, weighted test cases based on criticality, and updated Results Tab</t>
  </si>
  <si>
    <t xml:space="preserve">Removed duplicative test cases, re-assigned issue codes and revised weighted risk formulas </t>
  </si>
  <si>
    <t>Session terminations set to 30 minutes, account automated unlock set to 15 minutes, Issue code changes, Removed two password checks that exceeded 1075 requirements.</t>
  </si>
  <si>
    <t>Moved Risk Rating to column AA, deleted lagging spaces from HAC40 and HSA14 in IC Table</t>
  </si>
  <si>
    <t>SCSEM Re-Write to latest DISA STIG.</t>
  </si>
  <si>
    <t>Updated issue code table</t>
  </si>
  <si>
    <t>Updated Critical Test Cases</t>
  </si>
  <si>
    <t>Internal Updates and updated issue code table</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</si>
  <si>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</si>
  <si>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</si>
  <si>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</si>
  <si>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</si>
  <si>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</si>
  <si>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</si>
  <si>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</si>
  <si>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</si>
  <si>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</si>
  <si>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</si>
  <si>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</si>
  <si>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</si>
  <si>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</si>
  <si>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</si>
  <si>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</si>
  <si>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</si>
  <si>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</si>
  <si>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</si>
  <si>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</si>
  <si>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</si>
  <si>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</si>
  <si>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</si>
  <si>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</si>
  <si>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</si>
  <si>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</si>
  <si>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</si>
  <si>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</si>
  <si>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</si>
  <si>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</si>
  <si>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</si>
  <si>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</si>
  <si>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</si>
  <si>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</si>
  <si>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</si>
  <si>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</si>
  <si>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</si>
  <si>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</si>
  <si>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</si>
  <si>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</si>
  <si>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</si>
  <si>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</si>
  <si>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</si>
  <si>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</si>
  <si>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</si>
  <si>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</si>
  <si>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</si>
  <si>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</si>
  <si>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</si>
  <si>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</si>
  <si>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</si>
  <si>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</si>
  <si>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</si>
  <si>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</si>
  <si>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</si>
  <si>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</si>
  <si>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</si>
  <si>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</si>
  <si>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</si>
  <si>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</si>
  <si>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</si>
  <si>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</si>
  <si>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</si>
  <si>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</si>
  <si>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</si>
  <si>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</si>
  <si>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</si>
  <si>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</si>
  <si>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</si>
  <si>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</si>
  <si>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</si>
  <si>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</si>
  <si>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</si>
  <si>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</si>
  <si>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</si>
  <si>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</si>
  <si>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</si>
  <si>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</si>
  <si>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</si>
  <si>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</si>
  <si>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</si>
  <si>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</si>
  <si>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</si>
  <si>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</si>
  <si>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</si>
  <si>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</si>
  <si>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</si>
  <si>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</si>
  <si>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</si>
  <si>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</si>
  <si>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</si>
  <si>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</si>
  <si>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</si>
  <si>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</si>
  <si>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</si>
  <si>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</si>
  <si>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</si>
  <si>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</si>
  <si>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</si>
  <si>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</si>
  <si>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</si>
  <si>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</si>
  <si>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</si>
  <si>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</si>
  <si>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</si>
  <si>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</si>
  <si>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</si>
  <si>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</si>
  <si>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</si>
  <si>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</si>
  <si>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</si>
  <si>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</si>
  <si>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</si>
  <si>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</si>
  <si>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</si>
  <si>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</si>
  <si>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</si>
  <si>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</si>
  <si>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</si>
  <si>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</si>
  <si>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</si>
  <si>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</si>
  <si>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</si>
  <si>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</si>
  <si>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</si>
  <si>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</si>
  <si>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</si>
  <si>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</si>
  <si>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</si>
  <si>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</si>
  <si>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</si>
  <si>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</si>
  <si>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</si>
  <si>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</si>
  <si>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</si>
  <si>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</si>
  <si>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</si>
  <si>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</si>
  <si>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</si>
  <si>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</si>
  <si>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</si>
  <si>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</si>
  <si>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</si>
  <si>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</si>
  <si>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</si>
  <si>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</si>
  <si>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</si>
  <si>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</si>
  <si>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</si>
  <si>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</si>
  <si>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</si>
  <si>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</si>
  <si>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</si>
  <si>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</si>
  <si>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</si>
  <si>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</si>
  <si>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</si>
  <si>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</si>
  <si>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</si>
  <si>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</si>
  <si>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</si>
  <si>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</si>
  <si>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</si>
  <si>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</si>
  <si>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</si>
  <si>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</si>
  <si>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</si>
  <si>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</si>
  <si>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</si>
  <si>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</si>
  <si>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</si>
  <si>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</si>
  <si>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</si>
  <si>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</si>
  <si>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</si>
  <si>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</si>
  <si>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</si>
  <si>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</si>
  <si>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</si>
  <si>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</si>
  <si>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</si>
  <si>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</si>
  <si>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</si>
  <si>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</si>
  <si>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</si>
  <si>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</si>
  <si>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</si>
  <si>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</si>
  <si>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</si>
  <si>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</si>
  <si>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</si>
  <si>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</si>
  <si>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</si>
  <si>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</si>
  <si>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</si>
  <si>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</si>
  <si>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</si>
  <si>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</si>
  <si>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</si>
  <si>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</si>
  <si>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</si>
  <si>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</si>
  <si>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</si>
  <si>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</si>
  <si>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</si>
  <si>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</si>
  <si>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</si>
  <si>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</si>
  <si>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</si>
  <si>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</si>
  <si>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</si>
  <si>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</si>
  <si>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</si>
  <si>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</si>
  <si>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</si>
  <si>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</si>
  <si>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</si>
  <si>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</si>
  <si>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</si>
  <si>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</si>
  <si>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</si>
  <si>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</si>
  <si>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</si>
  <si>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</si>
  <si>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</si>
  <si>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</si>
  <si>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</si>
  <si>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</si>
  <si>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</si>
  <si>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</si>
  <si>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</si>
  <si>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</si>
  <si>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</si>
  <si>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</si>
  <si>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</si>
  <si>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</si>
  <si>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</si>
  <si>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</si>
  <si>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</si>
  <si>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</si>
  <si>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</si>
  <si>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</si>
  <si>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</si>
  <si>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</si>
  <si>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</si>
  <si>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</si>
  <si>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</si>
  <si>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</si>
  <si>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</si>
  <si>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</si>
  <si>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</si>
  <si>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</si>
  <si>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</si>
  <si>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</si>
  <si>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</si>
  <si>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</si>
  <si>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</si>
  <si>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</si>
  <si>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</si>
  <si>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</si>
  <si>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</si>
  <si>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</si>
  <si>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</si>
  <si>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</si>
  <si>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</si>
  <si>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</si>
  <si>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</si>
  <si>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</si>
  <si>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</si>
  <si>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</si>
  <si>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</si>
  <si>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</si>
  <si>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</si>
  <si>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</si>
  <si>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</si>
  <si>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</si>
  <si>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</si>
  <si>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</si>
  <si>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</si>
  <si>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</si>
  <si>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</si>
  <si>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</si>
  <si>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</si>
  <si>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</si>
  <si>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</si>
  <si>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</si>
  <si>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</si>
  <si>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</si>
  <si>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</si>
  <si>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</si>
  <si>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</si>
  <si>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</si>
  <si>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</si>
  <si>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</si>
  <si>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</si>
  <si>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</si>
  <si>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</si>
  <si>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</si>
  <si>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</si>
  <si>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</si>
  <si>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</si>
  <si>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</si>
  <si>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</si>
  <si>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</si>
  <si>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</si>
  <si>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</si>
  <si>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</si>
  <si>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</si>
  <si>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</si>
  <si>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</si>
  <si>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</si>
  <si>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</si>
  <si>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</si>
  <si>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</si>
  <si>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</si>
  <si>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</si>
  <si>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</si>
  <si>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</si>
  <si>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</si>
  <si>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</si>
  <si>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</si>
  <si>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</si>
  <si>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</si>
  <si>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</si>
  <si>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</si>
  <si>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</si>
  <si>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</si>
  <si>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</si>
  <si>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</si>
  <si>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</si>
  <si>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</si>
  <si>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</si>
  <si>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</si>
  <si>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</si>
  <si>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</si>
  <si>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</si>
  <si>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</si>
  <si>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</si>
  <si>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</si>
  <si>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</si>
  <si>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</si>
  <si>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</si>
  <si>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</si>
  <si>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</si>
  <si>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</si>
  <si>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</si>
  <si>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</si>
  <si>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</si>
  <si>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</si>
  <si>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</si>
  <si>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</si>
  <si>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</si>
  <si>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</si>
  <si>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</si>
  <si>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</si>
  <si>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</si>
  <si>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</si>
  <si>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</si>
  <si>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</si>
  <si>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</si>
  <si>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</si>
  <si>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</si>
  <si>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</si>
  <si>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</si>
  <si>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</si>
  <si>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</si>
  <si>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</si>
  <si>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</si>
  <si>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</si>
  <si>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</si>
  <si>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</si>
  <si>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</si>
  <si>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</si>
  <si>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</si>
  <si>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</si>
  <si>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</si>
  <si>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</si>
  <si>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</si>
  <si>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</si>
  <si>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</si>
  <si>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</si>
  <si>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</si>
  <si>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</si>
  <si>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</si>
  <si>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</si>
  <si>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</si>
  <si>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</si>
  <si>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</si>
  <si>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</si>
  <si>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</si>
  <si>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</si>
  <si>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</si>
  <si>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</si>
  <si>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</si>
  <si>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</si>
  <si>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</si>
  <si>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</si>
  <si>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</si>
  <si>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</si>
  <si>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</si>
  <si>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</si>
  <si>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</si>
  <si>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</si>
  <si>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</si>
  <si>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</si>
  <si>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</si>
  <si>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</si>
  <si>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</si>
  <si>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</si>
  <si>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</si>
  <si>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</si>
  <si>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</si>
  <si>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</si>
  <si>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</si>
  <si>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</si>
  <si>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</si>
  <si>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</si>
  <si>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</si>
  <si>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</si>
  <si>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</si>
  <si>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</si>
  <si>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</si>
  <si>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</si>
  <si>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</si>
  <si>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</si>
  <si>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</si>
  <si>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</si>
  <si>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</si>
  <si>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</si>
  <si>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</si>
  <si>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</si>
  <si>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</si>
  <si>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</si>
  <si>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</si>
  <si>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</si>
  <si>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</si>
  <si>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</si>
  <si>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</si>
  <si>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</si>
  <si>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</si>
  <si>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</si>
  <si>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</si>
  <si>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</si>
  <si>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</si>
  <si>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</si>
  <si>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</si>
  <si>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</si>
  <si>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</si>
  <si>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</si>
  <si>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</si>
  <si>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</si>
  <si>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</si>
  <si>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</si>
  <si>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</si>
  <si>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</si>
  <si>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</si>
  <si>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</si>
  <si>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</si>
  <si>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</si>
  <si>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</si>
  <si>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</si>
  <si>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</si>
  <si>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</si>
  <si>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</si>
  <si>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</si>
  <si>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</si>
  <si>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</si>
  <si>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</si>
  <si>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</si>
  <si>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</si>
  <si>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</si>
  <si>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</si>
  <si>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</si>
  <si>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</si>
  <si>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</si>
  <si>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</si>
  <si>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</si>
  <si>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</si>
  <si>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</si>
  <si>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</si>
  <si>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</si>
  <si>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</si>
  <si>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</si>
  <si>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</si>
  <si>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</si>
  <si>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</si>
  <si>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</si>
  <si>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</si>
  <si>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</si>
  <si>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</si>
  <si>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</si>
  <si>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</si>
  <si>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</si>
  <si>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</si>
  <si>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</si>
  <si>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</si>
  <si>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</si>
  <si>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</si>
  <si>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</si>
  <si>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</si>
  <si>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</si>
  <si>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</si>
  <si>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</si>
  <si>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</si>
  <si>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</si>
  <si>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</si>
  <si>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</si>
  <si>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</si>
  <si>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</si>
  <si>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</si>
  <si>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</si>
  <si>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</si>
  <si>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</si>
  <si>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</si>
  <si>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</si>
  <si>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</si>
  <si>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</si>
  <si>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</si>
  <si>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</si>
  <si>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</si>
  <si>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</si>
  <si>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</si>
  <si>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</si>
  <si>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</si>
  <si>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</si>
  <si>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</si>
  <si>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</si>
  <si>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</si>
  <si>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</si>
  <si>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</si>
  <si>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</si>
  <si>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</si>
  <si>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</si>
  <si>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</si>
  <si>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</si>
  <si>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</si>
  <si>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</si>
  <si>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</si>
  <si>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</si>
  <si>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</si>
  <si>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</si>
  <si>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</si>
  <si>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</si>
  <si>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</si>
  <si>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</si>
  <si>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</si>
  <si>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</si>
  <si>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</si>
  <si>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</si>
  <si>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</si>
  <si>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</si>
  <si>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</si>
  <si>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</si>
  <si>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</si>
  <si>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</si>
  <si>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</si>
  <si>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</si>
  <si>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</si>
  <si>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</si>
  <si>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</si>
  <si>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</si>
  <si>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</si>
  <si>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</si>
  <si>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</si>
  <si>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</si>
  <si>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</si>
  <si>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</si>
  <si>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</si>
  <si>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</si>
  <si>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</si>
  <si>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</si>
  <si>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</si>
  <si>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</si>
  <si>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</si>
  <si>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</si>
  <si>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</si>
  <si>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</si>
  <si>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</si>
  <si>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</si>
  <si>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</si>
  <si>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</si>
  <si>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</si>
  <si>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</si>
  <si>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</si>
  <si>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</si>
  <si>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</si>
  <si>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</si>
  <si>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</si>
  <si>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</si>
  <si>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</si>
  <si>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</si>
  <si>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</si>
  <si>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</si>
  <si>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</si>
  <si>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</si>
  <si>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</si>
  <si>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</si>
  <si>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</si>
  <si>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</si>
  <si>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</si>
  <si>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</si>
  <si>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Network sessions do not timeout per Publication 1075 requirements</t>
  </si>
  <si>
    <t>HSC26</t>
  </si>
  <si>
    <t>Email policy is not sufficient</t>
  </si>
  <si>
    <t>HSC27</t>
  </si>
  <si>
    <t>Traffic inspection is not sufficient</t>
  </si>
  <si>
    <t>HSC28</t>
  </si>
  <si>
    <t>The network is not properly segmented</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</si>
  <si>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</si>
  <si>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</si>
  <si>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</si>
  <si>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</si>
  <si>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</si>
  <si>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</si>
  <si>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</si>
  <si>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</si>
  <si>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</si>
  <si>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</si>
  <si>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</si>
  <si>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</si>
  <si>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</si>
  <si>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</si>
  <si>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</si>
  <si>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</si>
  <si>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</si>
  <si>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</si>
  <si>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</si>
  <si>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</si>
  <si>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</si>
  <si>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</si>
  <si>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</si>
  <si>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</si>
  <si>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</si>
  <si>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</si>
  <si>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</si>
  <si>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</si>
  <si>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</si>
  <si>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</si>
  <si>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</si>
  <si>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</si>
  <si>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</si>
  <si>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</si>
  <si>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</si>
  <si>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</si>
  <si>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</si>
  <si>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</si>
  <si>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</si>
  <si>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</si>
  <si>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</si>
  <si>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</si>
  <si>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</si>
  <si>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</si>
  <si>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</si>
  <si>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</si>
  <si>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</si>
  <si>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</si>
  <si>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</si>
  <si>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</si>
  <si>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</si>
  <si>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</si>
  <si>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</si>
  <si>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</si>
  <si>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</si>
  <si>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</si>
  <si>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</si>
  <si>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</si>
  <si>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</si>
  <si>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</si>
  <si>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</si>
  <si>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</si>
  <si>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</si>
  <si>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</si>
  <si>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</si>
  <si>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</si>
  <si>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</si>
  <si>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</si>
  <si>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</si>
  <si>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</si>
  <si>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</si>
  <si>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</si>
  <si>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</si>
  <si>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</si>
  <si>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</si>
  <si>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</si>
  <si>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</si>
  <si>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</si>
  <si>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</si>
  <si>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</si>
  <si>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</si>
  <si>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</si>
  <si>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</si>
  <si>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</si>
  <si>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</si>
  <si>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</si>
  <si>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</si>
  <si>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</si>
  <si>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</si>
  <si>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</si>
  <si>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</si>
  <si>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</si>
  <si>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</si>
  <si>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</si>
  <si>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</si>
  <si>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</si>
  <si>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</si>
  <si>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</si>
  <si>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</si>
  <si>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</si>
  <si>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</si>
  <si>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</si>
  <si>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</si>
  <si>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</si>
  <si>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</si>
  <si>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</si>
  <si>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</si>
  <si>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</si>
  <si>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</si>
  <si>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</si>
  <si>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</si>
  <si>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</si>
  <si>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</si>
  <si>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</si>
  <si>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</si>
  <si>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</si>
  <si>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</si>
  <si>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</si>
  <si>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</si>
  <si>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</si>
  <si>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</si>
  <si>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</si>
  <si>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</si>
  <si>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</si>
  <si>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</si>
  <si>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</si>
  <si>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</si>
  <si>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</si>
  <si>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</si>
  <si>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</si>
  <si>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</si>
  <si>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</si>
  <si>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</si>
  <si>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</si>
  <si>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</si>
  <si>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</si>
  <si>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</si>
  <si>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</si>
  <si>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</si>
  <si>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</si>
  <si>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</si>
  <si>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</si>
  <si>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</si>
  <si>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</si>
  <si>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</si>
  <si>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</si>
  <si>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</si>
  <si>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</si>
  <si>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</si>
  <si>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</si>
  <si>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</si>
  <si>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</si>
  <si>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</si>
  <si>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</si>
  <si>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</si>
  <si>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</si>
  <si>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</si>
  <si>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</si>
  <si>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</si>
  <si>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</si>
  <si>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</si>
  <si>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</si>
  <si>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</si>
  <si>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</si>
  <si>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</si>
  <si>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</si>
  <si>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</si>
  <si>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</si>
  <si>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</si>
  <si>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</si>
  <si>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</si>
  <si>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</si>
  <si>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</si>
  <si>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</si>
  <si>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</si>
  <si>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</si>
  <si>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</si>
  <si>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</si>
  <si>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</si>
  <si>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</si>
  <si>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</si>
  <si>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</si>
  <si>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</si>
  <si>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</si>
  <si>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</si>
  <si>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</si>
  <si>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</si>
  <si>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</si>
  <si>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</si>
  <si>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</si>
  <si>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</si>
  <si>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</si>
  <si>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</si>
  <si>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</si>
  <si>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</si>
  <si>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</si>
  <si>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</si>
  <si>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</si>
  <si>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</si>
  <si>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</si>
  <si>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</si>
  <si>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</si>
  <si>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</si>
  <si>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</si>
  <si>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</si>
  <si>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</si>
  <si>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</si>
  <si>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</si>
  <si>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</si>
  <si>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</si>
  <si>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</si>
  <si>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</si>
  <si>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</si>
  <si>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</si>
  <si>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</si>
  <si>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</si>
  <si>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</si>
  <si>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</si>
  <si>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</si>
  <si>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</si>
  <si>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</si>
  <si>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</si>
  <si>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</si>
  <si>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</si>
  <si>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</si>
  <si>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</si>
  <si>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</si>
  <si>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</si>
  <si>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</si>
  <si>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</si>
  <si>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</si>
  <si>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</si>
  <si>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</si>
  <si>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</si>
  <si>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</si>
  <si>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</si>
  <si>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</si>
  <si>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</si>
  <si>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</si>
  <si>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</si>
  <si>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</si>
  <si>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</si>
  <si>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</si>
  <si>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</si>
  <si>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</si>
  <si>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</si>
  <si>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</si>
  <si>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</si>
  <si>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</si>
  <si>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</si>
  <si>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</si>
  <si>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</si>
  <si>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</si>
  <si>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</si>
  <si>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</si>
  <si>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</si>
  <si>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</si>
  <si>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</si>
  <si>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</si>
  <si>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</si>
  <si>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</si>
  <si>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</si>
  <si>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</si>
  <si>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</si>
  <si>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</si>
  <si>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</si>
  <si>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</si>
  <si>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</si>
  <si>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</si>
  <si>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</si>
  <si>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</si>
  <si>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</si>
  <si>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</si>
  <si>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</si>
  <si>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</si>
  <si>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</si>
  <si>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</si>
  <si>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</si>
  <si>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</si>
  <si>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</si>
  <si>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</si>
  <si>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</si>
  <si>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</si>
  <si>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</si>
  <si>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</si>
  <si>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</si>
  <si>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</si>
  <si>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</si>
  <si>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</si>
  <si>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</si>
  <si>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</si>
  <si>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</si>
  <si>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</si>
  <si>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</si>
  <si>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</si>
  <si>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</si>
  <si>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</si>
  <si>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</si>
  <si>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</si>
  <si>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</si>
  <si>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</si>
  <si>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</si>
  <si>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</si>
  <si>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</si>
  <si>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</si>
  <si>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</si>
  <si>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</si>
  <si>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</si>
  <si>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</si>
  <si>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</si>
  <si>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</si>
  <si>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</si>
  <si>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</si>
  <si>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</si>
  <si>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</si>
  <si>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</si>
  <si>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</si>
  <si>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</si>
  <si>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</si>
  <si>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</si>
  <si>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</si>
  <si>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</si>
  <si>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</si>
  <si>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</si>
  <si>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</si>
  <si>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</si>
  <si>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</si>
  <si>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</si>
  <si>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</si>
  <si>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</si>
  <si>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</si>
  <si>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</si>
  <si>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</si>
  <si>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</si>
  <si>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</si>
  <si>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</si>
  <si>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</si>
  <si>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</si>
  <si>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</si>
  <si>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</si>
  <si>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</si>
  <si>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</si>
  <si>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</si>
  <si>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</si>
  <si>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</si>
  <si>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</si>
  <si>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</si>
  <si>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</si>
  <si>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</si>
  <si>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</si>
  <si>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</si>
  <si>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</si>
  <si>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</si>
  <si>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</si>
  <si>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</si>
  <si>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</si>
  <si>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</si>
  <si>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</si>
  <si>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</si>
  <si>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</si>
  <si>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</si>
  <si>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</si>
  <si>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</si>
  <si>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</si>
  <si>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</si>
  <si>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</si>
  <si>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</si>
  <si>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</si>
  <si>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</si>
  <si>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</si>
  <si>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</si>
  <si>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</si>
  <si>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</si>
  <si>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</si>
  <si>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</si>
  <si>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</si>
  <si>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</si>
  <si>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</si>
  <si>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</si>
  <si>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</si>
  <si>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</si>
  <si>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</si>
  <si>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</si>
  <si>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</si>
  <si>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</si>
  <si>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</si>
  <si>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</si>
  <si>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</si>
  <si>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</si>
  <si>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</si>
  <si>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</si>
  <si>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</si>
  <si>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The GSO PSWD record will conform to the following requirements.
MAXTRY(3)
MINPSWD(14)
PASSLMT(3)
PSWDALPH
PSWDALT
PSWDFRC
PSWDHST
PSWDJES
PSWDLC
PSWDLID
PSWDMAX(1-90)
PSWDMIN(1)
PSWDMIXD
PSWDNAME(4)
PSWDNCH
PSWDNMIC
PSWDNUM
PSWDPAIR(0)
PSWDPLID
PSWDPLST(Special character list as defined in CA ACF2 for z/OS Administration Guide)
PSWDREQ
PSWDRSV (Reserve list is located in the addendum Section 5.1.3 )
PSWDSIM(3)
PSWDSPLT
PSWDUC
PSWDVOWL
NOPSWDXTR
PSWXHIST
PSWXHST#(24-64)
WRNDAYS(14)</t>
  </si>
  <si>
    <t>CMVP stopped accepting FIPS 140-2 submissions for new validation certificates on 9/21/2021. However, many 140-2 certificates will be valid through 2026. Check the NIST website for further guidance.</t>
  </si>
  <si>
    <t>Edit the SSH daemon configuration and remove any ciphers not starting with "3des" or "aes". If necessary, add a "Ciphers" line using FIPS 140 compliant algorithms.</t>
  </si>
  <si>
    <t>The SSH daemon must be configured to use a FIPS 140 compliant cryptographic algorithm.</t>
  </si>
  <si>
    <t>Refer to the Profile configuration file specified on the PROFILE DD statement in the TCPIP started task JCL.
If the following items are in effect for the configuration specified in the TCP/IP Profile configuration file, this is not a finding.
NOTE: If an INCLUDE statement is coded in the TCP/IP Profile configuration file, the data set specified on this statement must be checked for the following items as well.
NOTE: FIPS 140 minimum encryption is the accepted level of encryption and will override this requirement if greater.
- The TELNETGLOBALS block that specifies an ENCRYPTION statement states one or more of the below cipher specifications.
- Each TELNETPARMS block that specifies the SECUREPORT statement, specifies an ENCRYPTION statement states one or more of the below cipher specifications. And the TELNETGLOBALS block does or does not specify an ENCRYPTION statement.
Cipher Specifications
SSL_3DES_SHA
SSL_AES_256_SHA
SSL_AES_128_SHA</t>
  </si>
  <si>
    <t>Review the following reports produced by the ACF2 Data Collection -  ACF2CMDS.RPT(TSOUSERS, MAXDAYS0, MAXDAYS, MINDAYS.
Verify that the interactive userids are properly defined. If the following guidance is true, this is not a finding.
- Ensure that all logonid record fields for interactive users are specified as in the table entitled INTERACTIVE USERS - ACF2, in the z/OS STIG Addendum.
- Ensure that MAXDAYS is a value of 1 to 90 days.
Note: FTP only process and server to server userids may have MAXDAYS(0) and LIDZMAX specified. These users must be identified in the FTPUSERS group in the Dialog Process or FTP in the name field. Additionally, these users must change their passwords on an annual basis.</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</si>
  <si>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</si>
  <si>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</si>
  <si>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</si>
  <si>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</si>
  <si>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</si>
  <si>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</si>
  <si>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</si>
  <si>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</si>
  <si>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</si>
  <si>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</si>
  <si>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The z/OS operating system version is supported by the vendor.</t>
  </si>
  <si>
    <t>User identifiers (ACF2 logonids, ACF2 userids, and Top Secret ACIDs), groups, and started tasks that use z/OS UNIX facilities are defined to an ACP with attributes including UID and GID.  If these attributes are not correctly defined, data access or command privilege controls could be compromised.</t>
  </si>
  <si>
    <t>Verify that the implemented release of the CA ACF2 security product is supported by the vendor.</t>
  </si>
  <si>
    <t>Verify that the implemented release of the z/OS operating system is supported by the vendor.</t>
  </si>
  <si>
    <t>Ensure the systems programmer will see that a  log of all hardware and software upgrades/changes has been created for auditing purposes and problem tracking. All changes and upgrades will be logged.</t>
  </si>
  <si>
    <t xml:space="preserve">z/OS Software owning Shared accounts maybe created for the installation and upgrades on the z/OS Mainframe products that require the use of USS (UNIX System Services) as long as all IA requirements are met. "z/OS USS Software Owning Shared Accounts" shall be referenced within this VUL as the full name or abbreviated "Shared accounts" for all references within this VUL.
Rules and requirements for z/OS USS Software Owning Shared Accounts.
1) Shall include a statement from the responsible SA requesting the "shared account", stating specific justification for the z/OS USS Software Owning shared account. Responsible SA shall be responsible for maintaining all documentation concerning account, usage, control, annual review, etc and shall provide upon request by IA staff or auditors as requested.
2) A separate "z/OS USS Software Owning shared account" userid will be created for each application and/or product that requires USS for separation of duties for product support. This "shared account" shall be used for the sole purpose of file/directory ownership based upon the UID assigned to the "shared account".
3) The "shared accounts" shall only be used within/for USS (UNIX System Services). The "shared account" userids shall have no special privileges, will not be granted access to interactive on-line facilities, batch facility, and will not be granted access to datasets and resources outside of the USS environment.
4) The "shared account" userids shall adhere to the same complex password syntax rules and shall be assigned a non-expiring complex password or be set up as protected under ACF2. 
5) Authorized user(s) shall only access "shared account" via the USS "SU" Command (switch user: su –s userid ) and not utilize any password. When the ACP IAO creates the account with a complex password, such password shall not be written down or shared with others.
6) The responsible documented z/OS system programmer shall be granted specific limited and temporary access based upon submitted security service requests identifying project, duration required and justification for accessing "shared account" via the "su" command on a specific z/OS domain, example: initial software installation or upgrade of specific vendor software.
7) Responsible individual z/OS System programmer shall be granted temporary access to the specific BPX.SRV.userid ("userid" shall be the single "shared account" requested) in the surrogate user class with full logging of the permission to BPX.SRV.userid for the specific period of time required to perform functional requirements via the "su" command and appropriate usage of the "shared account".
8) Standard procedure for all updates within USS Directories/files shall be performed based upon the direct authority granted to the z/OS system programmer individual userids. Shared accounts shall only be utilized for initial software installation or vendor software upgrades. 
If all the above requirements are not met for the z/OS USS Software Owning shared account, this is a finding. </t>
  </si>
  <si>
    <t>The CA ACF2 security product version that the agency is currently using is supported by the vendor.</t>
  </si>
  <si>
    <t>Confer with the systems programmer to verify the z/OS operating system version in use is currently supported by IBM.  Check the following IBM web site for product lifecycle information:
https://www.ibm.com/support/pages/release-life-cycle</t>
  </si>
  <si>
    <t>1. Have the systems programmer or security product admin generate the Control Options report and check CA ACF2 version (the version # should be listed at the top of the report).
2. Verify the CA ACF2 version is supported by the vendor (currently Broadcom) by visiting the vendor website. 
Note - The product lifecycle information requires a Broadcom account. Have the system programmer or security product admin check the Broadcom web site for product lifecycle information using their credentials.</t>
  </si>
  <si>
    <t>Updated based on IRS Publication 1075 (November 2021) Internal updates and Issue Code Table updates and removed 6 month provision for support</t>
  </si>
  <si>
    <t xml:space="preserve">▪ IRS Publication 1075, Tax Information Security Guidelines for Federal, State and Local Agencies (Rev. 11-2021) </t>
  </si>
  <si>
    <t>▪ NIST SP 800-53 Rev. 5, Recommended Security Controls for Federal Information Systems and Organizations</t>
  </si>
  <si>
    <t xml:space="preserve"> ▪ SCSEM Version: 3.5</t>
  </si>
  <si>
    <t>Internal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</si>
</sst>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8"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1"/>
      <color indexed="9"/>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indexed="30"/>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i/>
      <sz val="10"/>
      <name val="Arial"/>
      <family val="2"/>
    </font>
    <font>
      <b/>
      <u/>
      <sz val="10"/>
      <name val="Arial"/>
      <family val="2"/>
    </font>
    <font>
      <sz val="11"/>
      <color theme="1"/>
      <name val="Calibri"/>
      <family val="2"/>
      <scheme val="minor"/>
    </font>
    <font>
      <b/>
      <sz val="11"/>
      <color theme="1"/>
      <name val="Calibri"/>
      <family val="2"/>
      <scheme val="minor"/>
    </font>
    <font>
      <sz val="10"/>
      <color theme="1"/>
      <name val="Arial"/>
      <family val="2"/>
    </font>
    <font>
      <sz val="10"/>
      <color rgb="FFAC0000"/>
      <name val="Arial"/>
      <family val="2"/>
    </font>
    <font>
      <b/>
      <sz val="10"/>
      <color theme="1"/>
      <name val="Arial"/>
      <family val="2"/>
    </font>
    <font>
      <sz val="10"/>
      <color theme="0"/>
      <name val="Arial"/>
      <family val="2"/>
    </font>
    <font>
      <sz val="10"/>
      <color rgb="FF191C1F"/>
      <name val="Arial"/>
      <family val="2"/>
    </font>
    <font>
      <b/>
      <sz val="10"/>
      <color rgb="FFFF0000"/>
      <name val="Arial"/>
      <family val="2"/>
    </font>
    <font>
      <sz val="10"/>
      <color theme="1" tint="4.9989318521683403E-2"/>
      <name val="Arial"/>
      <family val="2"/>
    </font>
    <font>
      <sz val="12"/>
      <color theme="1"/>
      <name val="Calibri"/>
      <family val="2"/>
      <scheme val="minor"/>
    </font>
  </fonts>
  <fills count="26">
    <fill>
      <patternFill patternType="none"/>
    </fill>
    <fill>
      <patternFill patternType="gray125"/>
    </fill>
    <fill>
      <patternFill patternType="solid">
        <fgColor indexed="9"/>
      </patternFill>
    </fill>
    <fill>
      <patternFill patternType="solid">
        <fgColor indexed="47"/>
      </patternFill>
    </fill>
    <fill>
      <patternFill patternType="solid">
        <fgColor indexed="25"/>
      </patternFill>
    </fill>
    <fill>
      <patternFill patternType="solid">
        <fgColor indexed="26"/>
      </patternFill>
    </fill>
    <fill>
      <patternFill patternType="solid">
        <fgColor indexed="41"/>
      </patternFill>
    </fill>
    <fill>
      <patternFill patternType="solid">
        <fgColor indexed="31"/>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6"/>
      </bottom>
      <diagonal/>
    </border>
    <border>
      <left/>
      <right/>
      <top/>
      <bottom style="thick">
        <color indexed="22"/>
      </bottom>
      <diagonal/>
    </border>
    <border>
      <left/>
      <right/>
      <top/>
      <bottom style="medium">
        <color indexed="26"/>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6"/>
      </top>
      <bottom style="double">
        <color indexed="26"/>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diagonal/>
    </border>
    <border>
      <left/>
      <right style="thin">
        <color indexed="64"/>
      </right>
      <top style="thin">
        <color indexed="63"/>
      </top>
      <bottom/>
      <diagonal/>
    </border>
    <border>
      <left/>
      <right style="thin">
        <color indexed="64"/>
      </right>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3"/>
      </left>
      <right style="thin">
        <color indexed="63"/>
      </right>
      <top/>
      <bottom style="thin">
        <color indexed="63"/>
      </bottom>
      <diagonal/>
    </border>
  </borders>
  <cellStyleXfs count="47">
    <xf numFmtId="0" fontId="0" fillId="0" borderId="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3" borderId="0" applyNumberFormat="0" applyBorder="0" applyAlignment="0" applyProtection="0"/>
    <xf numFmtId="0" fontId="10"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3" borderId="0" applyNumberFormat="0" applyBorder="0" applyAlignment="0" applyProtection="0"/>
    <xf numFmtId="0" fontId="10" fillId="5" borderId="0" applyNumberFormat="0" applyBorder="0" applyAlignment="0" applyProtection="0"/>
    <xf numFmtId="0" fontId="10" fillId="12" borderId="0" applyNumberFormat="0" applyBorder="0" applyAlignment="0" applyProtection="0"/>
    <xf numFmtId="0" fontId="10" fillId="4" borderId="0" applyNumberFormat="0" applyBorder="0" applyAlignment="0" applyProtection="0"/>
    <xf numFmtId="0" fontId="10" fillId="13" borderId="0" applyNumberFormat="0" applyBorder="0" applyAlignment="0" applyProtection="0"/>
    <xf numFmtId="0" fontId="10" fillId="5" borderId="0" applyNumberFormat="0" applyBorder="0" applyAlignment="0" applyProtection="0"/>
    <xf numFmtId="0" fontId="10" fillId="14" borderId="0" applyNumberFormat="0" applyBorder="0" applyAlignment="0" applyProtection="0"/>
    <xf numFmtId="0" fontId="21" fillId="15" borderId="0" applyNumberFormat="0" applyBorder="0" applyAlignment="0" applyProtection="0"/>
    <xf numFmtId="0" fontId="11" fillId="2" borderId="1" applyNumberFormat="0" applyAlignment="0" applyProtection="0"/>
    <xf numFmtId="0" fontId="12" fillId="16" borderId="2" applyNumberFormat="0" applyAlignment="0" applyProtection="0"/>
    <xf numFmtId="0" fontId="13" fillId="0" borderId="0" applyNumberFormat="0" applyFill="0" applyBorder="0" applyAlignment="0" applyProtection="0"/>
    <xf numFmtId="0" fontId="14" fillId="17"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5" fillId="3" borderId="1" applyNumberFormat="0" applyAlignment="0" applyProtection="0"/>
    <xf numFmtId="0" fontId="16" fillId="0" borderId="6" applyNumberFormat="0" applyFill="0" applyAlignment="0" applyProtection="0"/>
    <xf numFmtId="0" fontId="17" fillId="9" borderId="0" applyNumberFormat="0" applyBorder="0" applyAlignment="0" applyProtection="0"/>
    <xf numFmtId="0" fontId="7" fillId="0" borderId="0"/>
    <xf numFmtId="0" fontId="7" fillId="0" borderId="0"/>
    <xf numFmtId="0" fontId="28" fillId="0" borderId="0"/>
    <xf numFmtId="0" fontId="7" fillId="0" borderId="0"/>
    <xf numFmtId="0" fontId="7" fillId="0" borderId="0"/>
    <xf numFmtId="0" fontId="7" fillId="7" borderId="7" applyNumberFormat="0" applyFont="0" applyAlignment="0" applyProtection="0"/>
    <xf numFmtId="0" fontId="18" fillId="2" borderId="8" applyNumberFormat="0" applyAlignment="0" applyProtection="0"/>
    <xf numFmtId="0" fontId="25"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235">
    <xf numFmtId="0" fontId="0" fillId="0" borderId="0" xfId="0"/>
    <xf numFmtId="0" fontId="5" fillId="0" borderId="0" xfId="0" applyFont="1" applyAlignment="1">
      <alignment vertical="top" wrapText="1"/>
    </xf>
    <xf numFmtId="166" fontId="0" fillId="0" borderId="8" xfId="0" applyNumberFormat="1" applyBorder="1" applyAlignment="1">
      <alignment horizontal="left" vertical="top"/>
    </xf>
    <xf numFmtId="14" fontId="0" fillId="0" borderId="10" xfId="0" applyNumberFormat="1" applyBorder="1" applyAlignment="1">
      <alignment horizontal="left" vertical="top"/>
    </xf>
    <xf numFmtId="0" fontId="0" fillId="0" borderId="8" xfId="0" applyBorder="1" applyAlignment="1">
      <alignment horizontal="left" vertical="top"/>
    </xf>
    <xf numFmtId="14" fontId="0" fillId="0" borderId="8" xfId="0" applyNumberFormat="1" applyBorder="1" applyAlignment="1">
      <alignment horizontal="left" vertical="top"/>
    </xf>
    <xf numFmtId="0" fontId="3" fillId="18" borderId="10" xfId="0" applyFont="1" applyFill="1" applyBorder="1"/>
    <xf numFmtId="0" fontId="3" fillId="18" borderId="11" xfId="0" applyFont="1" applyFill="1" applyBorder="1"/>
    <xf numFmtId="0" fontId="3" fillId="18" borderId="12" xfId="0" applyFont="1" applyFill="1" applyBorder="1"/>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7" fillId="0" borderId="16" xfId="0" applyFont="1" applyBorder="1" applyAlignment="1">
      <alignment vertical="top"/>
    </xf>
    <xf numFmtId="0" fontId="7" fillId="0" borderId="0" xfId="0" applyFont="1" applyAlignment="1">
      <alignment vertical="top"/>
    </xf>
    <xf numFmtId="0" fontId="7" fillId="0" borderId="17" xfId="0" applyFont="1" applyBorder="1" applyAlignment="1">
      <alignment vertical="top"/>
    </xf>
    <xf numFmtId="0" fontId="7" fillId="0" borderId="18" xfId="0" applyFont="1" applyBorder="1" applyAlignment="1">
      <alignment vertical="top"/>
    </xf>
    <xf numFmtId="0" fontId="7" fillId="0" borderId="19" xfId="0" applyFont="1" applyBorder="1" applyAlignment="1">
      <alignment vertical="top"/>
    </xf>
    <xf numFmtId="0" fontId="5" fillId="0" borderId="0" xfId="0" applyFont="1" applyAlignment="1">
      <alignment vertical="top"/>
    </xf>
    <xf numFmtId="0" fontId="7" fillId="0" borderId="20" xfId="0" applyFont="1" applyBorder="1" applyAlignment="1">
      <alignment vertical="top"/>
    </xf>
    <xf numFmtId="0" fontId="3" fillId="21" borderId="8" xfId="0" applyFont="1" applyFill="1" applyBorder="1" applyAlignment="1">
      <alignment horizontal="left" vertical="center" wrapText="1"/>
    </xf>
    <xf numFmtId="0" fontId="0" fillId="21" borderId="12" xfId="0" applyFill="1" applyBorder="1" applyAlignment="1">
      <alignment vertical="center"/>
    </xf>
    <xf numFmtId="0" fontId="7" fillId="19" borderId="14" xfId="0" applyFont="1" applyFill="1" applyBorder="1"/>
    <xf numFmtId="0" fontId="9" fillId="19" borderId="0" xfId="0" applyFont="1" applyFill="1"/>
    <xf numFmtId="0" fontId="7" fillId="19" borderId="0" xfId="0" applyFont="1" applyFill="1"/>
    <xf numFmtId="0" fontId="0" fillId="19" borderId="20" xfId="0" applyFill="1" applyBorder="1"/>
    <xf numFmtId="0" fontId="7" fillId="19" borderId="18" xfId="0" applyFont="1" applyFill="1" applyBorder="1"/>
    <xf numFmtId="0" fontId="3" fillId="20" borderId="13" xfId="0" applyFont="1" applyFill="1" applyBorder="1" applyAlignment="1">
      <alignment vertical="center"/>
    </xf>
    <xf numFmtId="0" fontId="3" fillId="20" borderId="14" xfId="0" applyFont="1" applyFill="1" applyBorder="1" applyAlignment="1">
      <alignment vertical="center"/>
    </xf>
    <xf numFmtId="0" fontId="7" fillId="20" borderId="16" xfId="0" applyFont="1" applyFill="1" applyBorder="1" applyAlignment="1">
      <alignment vertical="top"/>
    </xf>
    <xf numFmtId="0" fontId="0" fillId="20" borderId="0" xfId="0" applyFill="1" applyAlignment="1">
      <alignment vertical="top"/>
    </xf>
    <xf numFmtId="0" fontId="0" fillId="20" borderId="20" xfId="0" applyFill="1" applyBorder="1" applyAlignment="1">
      <alignment vertical="top"/>
    </xf>
    <xf numFmtId="0" fontId="0" fillId="20" borderId="18" xfId="0" applyFill="1" applyBorder="1" applyAlignment="1">
      <alignment vertical="top"/>
    </xf>
    <xf numFmtId="0" fontId="3" fillId="18" borderId="10" xfId="0" applyFont="1" applyFill="1" applyBorder="1" applyAlignment="1">
      <alignment vertical="center"/>
    </xf>
    <xf numFmtId="0" fontId="3" fillId="18" borderId="11" xfId="0" applyFont="1" applyFill="1" applyBorder="1" applyAlignment="1">
      <alignment vertical="center"/>
    </xf>
    <xf numFmtId="0" fontId="3" fillId="0" borderId="10" xfId="0" applyFont="1" applyBorder="1" applyAlignment="1">
      <alignment vertical="center"/>
    </xf>
    <xf numFmtId="0" fontId="0" fillId="21" borderId="10" xfId="0" applyFill="1" applyBorder="1" applyAlignment="1">
      <alignment vertical="center"/>
    </xf>
    <xf numFmtId="0" fontId="0" fillId="21" borderId="11" xfId="0" applyFill="1" applyBorder="1" applyAlignment="1">
      <alignment vertical="center"/>
    </xf>
    <xf numFmtId="0" fontId="30" fillId="0" borderId="21" xfId="0" applyFont="1" applyBorder="1" applyAlignment="1">
      <alignment vertical="center" wrapText="1"/>
    </xf>
    <xf numFmtId="165" fontId="30" fillId="0" borderId="21" xfId="0" applyNumberFormat="1" applyFont="1" applyBorder="1" applyAlignment="1">
      <alignment vertical="center" wrapText="1"/>
    </xf>
    <xf numFmtId="0" fontId="0" fillId="21" borderId="21" xfId="0" applyFill="1" applyBorder="1" applyAlignment="1">
      <alignment vertical="center"/>
    </xf>
    <xf numFmtId="0" fontId="3" fillId="21" borderId="10" xfId="0" applyFont="1" applyFill="1" applyBorder="1" applyAlignment="1">
      <alignment vertical="center"/>
    </xf>
    <xf numFmtId="0" fontId="3" fillId="21" borderId="11" xfId="0" applyFont="1" applyFill="1" applyBorder="1" applyAlignment="1">
      <alignment vertical="center"/>
    </xf>
    <xf numFmtId="0" fontId="3" fillId="21" borderId="12" xfId="0" applyFont="1" applyFill="1" applyBorder="1" applyAlignment="1">
      <alignment vertical="center"/>
    </xf>
    <xf numFmtId="0" fontId="31" fillId="0" borderId="0" xfId="0" applyFont="1" applyAlignment="1">
      <alignment vertical="top"/>
    </xf>
    <xf numFmtId="0" fontId="3" fillId="22" borderId="13" xfId="0" applyFont="1" applyFill="1" applyBorder="1" applyAlignment="1">
      <alignment vertical="top"/>
    </xf>
    <xf numFmtId="0" fontId="3" fillId="22" borderId="14" xfId="0" applyFont="1" applyFill="1" applyBorder="1" applyAlignment="1">
      <alignment vertical="top"/>
    </xf>
    <xf numFmtId="0" fontId="3" fillId="22" borderId="15" xfId="0" applyFont="1" applyFill="1" applyBorder="1" applyAlignment="1">
      <alignment vertical="top"/>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3" fillId="22" borderId="20" xfId="0" applyFont="1" applyFill="1" applyBorder="1" applyAlignment="1">
      <alignment vertical="top"/>
    </xf>
    <xf numFmtId="0" fontId="3" fillId="22" borderId="18" xfId="0" applyFont="1" applyFill="1" applyBorder="1" applyAlignment="1">
      <alignment vertical="top"/>
    </xf>
    <xf numFmtId="0" fontId="3" fillId="22" borderId="19" xfId="0" applyFont="1" applyFill="1" applyBorder="1" applyAlignment="1">
      <alignment vertical="top"/>
    </xf>
    <xf numFmtId="0" fontId="3" fillId="22" borderId="10" xfId="0" applyFont="1" applyFill="1" applyBorder="1" applyAlignment="1">
      <alignment vertical="top"/>
    </xf>
    <xf numFmtId="0" fontId="3" fillId="22" borderId="11" xfId="0" applyFont="1" applyFill="1" applyBorder="1" applyAlignment="1">
      <alignment vertical="top"/>
    </xf>
    <xf numFmtId="0" fontId="3" fillId="22" borderId="12" xfId="0" applyFont="1" applyFill="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7" fillId="0" borderId="12" xfId="0" applyFont="1" applyBorder="1" applyAlignment="1">
      <alignment vertical="top"/>
    </xf>
    <xf numFmtId="0" fontId="3" fillId="22" borderId="16" xfId="0" applyFont="1" applyFill="1" applyBorder="1" applyAlignment="1">
      <alignment vertical="top"/>
    </xf>
    <xf numFmtId="0" fontId="3" fillId="22" borderId="0" xfId="0" applyFont="1" applyFill="1" applyAlignment="1">
      <alignment vertical="top"/>
    </xf>
    <xf numFmtId="0" fontId="3" fillId="22" borderId="17" xfId="0" applyFont="1" applyFill="1" applyBorder="1" applyAlignment="1">
      <alignment vertical="top"/>
    </xf>
    <xf numFmtId="0" fontId="4" fillId="19" borderId="13" xfId="0" applyFont="1" applyFill="1" applyBorder="1"/>
    <xf numFmtId="0" fontId="4" fillId="19" borderId="16" xfId="0" applyFont="1" applyFill="1" applyBorder="1"/>
    <xf numFmtId="0" fontId="30" fillId="19" borderId="16" xfId="0" applyFont="1" applyFill="1" applyBorder="1"/>
    <xf numFmtId="0" fontId="7" fillId="0" borderId="8" xfId="0" applyFont="1" applyBorder="1" applyAlignment="1">
      <alignment horizontal="left" vertical="top"/>
    </xf>
    <xf numFmtId="166" fontId="7" fillId="0" borderId="8" xfId="37" applyNumberFormat="1" applyBorder="1" applyAlignment="1">
      <alignment horizontal="left" vertical="top"/>
    </xf>
    <xf numFmtId="14" fontId="7" fillId="0" borderId="10" xfId="37" applyNumberFormat="1" applyBorder="1" applyAlignment="1">
      <alignment horizontal="left" vertical="top"/>
    </xf>
    <xf numFmtId="0" fontId="7" fillId="0" borderId="8" xfId="37" applyBorder="1" applyAlignment="1">
      <alignment horizontal="left" vertical="top"/>
    </xf>
    <xf numFmtId="14" fontId="7" fillId="0" borderId="8" xfId="37" applyNumberFormat="1" applyBorder="1" applyAlignment="1">
      <alignment horizontal="left" vertical="top"/>
    </xf>
    <xf numFmtId="0" fontId="7" fillId="0" borderId="8" xfId="37" applyBorder="1" applyAlignment="1">
      <alignment horizontal="left" vertical="top" wrapText="1"/>
    </xf>
    <xf numFmtId="166" fontId="7" fillId="0" borderId="8" xfId="37" applyNumberFormat="1" applyBorder="1" applyAlignment="1">
      <alignment horizontal="left" vertical="top" wrapText="1"/>
    </xf>
    <xf numFmtId="0" fontId="7" fillId="0" borderId="8" xfId="0" applyFont="1" applyBorder="1" applyAlignment="1">
      <alignment horizontal="left" vertical="top" wrapText="1"/>
    </xf>
    <xf numFmtId="14" fontId="30" fillId="0" borderId="10" xfId="0" applyNumberFormat="1" applyFont="1" applyBorder="1" applyAlignment="1">
      <alignment horizontal="left" vertical="top"/>
    </xf>
    <xf numFmtId="0" fontId="30" fillId="0" borderId="8" xfId="0" applyFont="1" applyBorder="1" applyAlignment="1">
      <alignment horizontal="left" vertical="top" wrapText="1"/>
    </xf>
    <xf numFmtId="0" fontId="7" fillId="0" borderId="0" xfId="0" applyFont="1" applyAlignment="1">
      <alignment vertical="center"/>
    </xf>
    <xf numFmtId="0" fontId="32" fillId="22" borderId="22" xfId="0" applyFont="1" applyFill="1" applyBorder="1" applyAlignment="1">
      <alignment vertical="top"/>
    </xf>
    <xf numFmtId="0" fontId="3" fillId="22" borderId="23" xfId="0" applyFont="1" applyFill="1" applyBorder="1" applyAlignment="1">
      <alignment vertical="top"/>
    </xf>
    <xf numFmtId="0" fontId="3" fillId="22" borderId="24" xfId="0" applyFont="1" applyFill="1" applyBorder="1" applyAlignment="1">
      <alignment vertical="top"/>
    </xf>
    <xf numFmtId="0" fontId="3" fillId="22" borderId="25" xfId="0" applyFont="1" applyFill="1" applyBorder="1" applyAlignment="1">
      <alignment vertical="top"/>
    </xf>
    <xf numFmtId="0" fontId="3" fillId="22" borderId="26" xfId="0" applyFont="1" applyFill="1" applyBorder="1" applyAlignment="1">
      <alignment vertical="top"/>
    </xf>
    <xf numFmtId="0" fontId="3" fillId="22" borderId="27" xfId="0" applyFont="1" applyFill="1" applyBorder="1" applyAlignment="1">
      <alignment vertical="top"/>
    </xf>
    <xf numFmtId="0" fontId="3" fillId="22" borderId="28" xfId="0" applyFont="1" applyFill="1" applyBorder="1" applyAlignment="1">
      <alignment vertical="top"/>
    </xf>
    <xf numFmtId="0" fontId="3" fillId="22" borderId="29" xfId="0" applyFont="1" applyFill="1" applyBorder="1" applyAlignment="1">
      <alignment vertical="top"/>
    </xf>
    <xf numFmtId="0" fontId="3" fillId="21" borderId="30" xfId="0" applyFont="1" applyFill="1" applyBorder="1" applyAlignment="1" applyProtection="1">
      <alignment vertical="top" wrapText="1"/>
      <protection locked="0"/>
    </xf>
    <xf numFmtId="0" fontId="0" fillId="0" borderId="22" xfId="0" applyBorder="1"/>
    <xf numFmtId="0" fontId="0" fillId="0" borderId="23" xfId="0" applyBorder="1"/>
    <xf numFmtId="0" fontId="0" fillId="0" borderId="24" xfId="0" applyBorder="1"/>
    <xf numFmtId="0" fontId="3" fillId="23" borderId="25" xfId="0" applyFont="1" applyFill="1" applyBorder="1"/>
    <xf numFmtId="0" fontId="3" fillId="21" borderId="22" xfId="0" applyFont="1" applyFill="1" applyBorder="1"/>
    <xf numFmtId="0" fontId="3" fillId="21" borderId="23" xfId="0" applyFont="1" applyFill="1" applyBorder="1"/>
    <xf numFmtId="0" fontId="3" fillId="21" borderId="24" xfId="0" applyFont="1" applyFill="1" applyBorder="1"/>
    <xf numFmtId="0" fontId="0" fillId="0" borderId="26" xfId="0" applyBorder="1"/>
    <xf numFmtId="0" fontId="5" fillId="23" borderId="25" xfId="0" applyFont="1" applyFill="1" applyBorder="1"/>
    <xf numFmtId="0" fontId="3" fillId="20" borderId="31" xfId="0" applyFont="1" applyFill="1" applyBorder="1"/>
    <xf numFmtId="0" fontId="0" fillId="24" borderId="32" xfId="0" applyFill="1" applyBorder="1"/>
    <xf numFmtId="0" fontId="3" fillId="20" borderId="32" xfId="0" applyFont="1" applyFill="1" applyBorder="1"/>
    <xf numFmtId="0" fontId="0" fillId="24" borderId="33" xfId="0" applyFill="1" applyBorder="1"/>
    <xf numFmtId="0" fontId="3" fillId="20" borderId="34" xfId="0" applyFont="1" applyFill="1" applyBorder="1"/>
    <xf numFmtId="0" fontId="3" fillId="20" borderId="35" xfId="0" applyFont="1" applyFill="1" applyBorder="1"/>
    <xf numFmtId="0" fontId="3" fillId="20" borderId="36" xfId="0" applyFont="1" applyFill="1" applyBorder="1"/>
    <xf numFmtId="0" fontId="0" fillId="23" borderId="25" xfId="0" applyFill="1" applyBorder="1"/>
    <xf numFmtId="0" fontId="8" fillId="21" borderId="37" xfId="0" applyFont="1" applyFill="1" applyBorder="1" applyAlignment="1">
      <alignment horizontal="center" vertical="center" wrapText="1"/>
    </xf>
    <xf numFmtId="0" fontId="8" fillId="21" borderId="38" xfId="0" applyFont="1" applyFill="1" applyBorder="1" applyAlignment="1">
      <alignment horizontal="center" vertical="center" wrapText="1"/>
    </xf>
    <xf numFmtId="0" fontId="8" fillId="21" borderId="39" xfId="0" applyFont="1" applyFill="1" applyBorder="1" applyAlignment="1">
      <alignment horizontal="center" vertical="center" wrapText="1"/>
    </xf>
    <xf numFmtId="0" fontId="7" fillId="21" borderId="40" xfId="0" applyFont="1" applyFill="1" applyBorder="1" applyAlignment="1">
      <alignment vertical="center"/>
    </xf>
    <xf numFmtId="0" fontId="8" fillId="21" borderId="8" xfId="0" applyFont="1" applyFill="1" applyBorder="1" applyAlignment="1">
      <alignment horizontal="center" vertical="center"/>
    </xf>
    <xf numFmtId="0" fontId="8" fillId="21" borderId="41" xfId="0" applyFont="1" applyFill="1" applyBorder="1" applyAlignment="1">
      <alignment horizontal="center" vertical="center"/>
    </xf>
    <xf numFmtId="0" fontId="5" fillId="23" borderId="25" xfId="0" applyFont="1" applyFill="1" applyBorder="1" applyAlignment="1">
      <alignment vertical="top"/>
    </xf>
    <xf numFmtId="0" fontId="3" fillId="0" borderId="42" xfId="0" applyFont="1" applyBorder="1" applyAlignment="1">
      <alignment vertical="center"/>
    </xf>
    <xf numFmtId="0" fontId="3" fillId="0" borderId="43" xfId="0" applyFont="1" applyBorder="1" applyAlignment="1">
      <alignment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3" fillId="0" borderId="0" xfId="0" applyFont="1"/>
    <xf numFmtId="0" fontId="3" fillId="20" borderId="33" xfId="0" applyFont="1" applyFill="1" applyBorder="1"/>
    <xf numFmtId="0" fontId="0" fillId="0" borderId="25" xfId="0" applyBorder="1"/>
    <xf numFmtId="0" fontId="8" fillId="21" borderId="46" xfId="0" applyFont="1" applyFill="1" applyBorder="1" applyAlignment="1">
      <alignment horizontal="center" vertical="center"/>
    </xf>
    <xf numFmtId="0" fontId="8" fillId="23" borderId="0" xfId="0" applyFont="1" applyFill="1" applyAlignment="1">
      <alignment horizontal="center" vertical="center"/>
    </xf>
    <xf numFmtId="0" fontId="7" fillId="0" borderId="30" xfId="0" applyFont="1" applyBorder="1" applyAlignment="1">
      <alignment horizontal="center" vertical="center"/>
    </xf>
    <xf numFmtId="0" fontId="5" fillId="0" borderId="30" xfId="0" applyFont="1" applyBorder="1" applyAlignment="1">
      <alignment horizontal="center" vertical="top" wrapText="1"/>
    </xf>
    <xf numFmtId="0" fontId="0" fillId="0" borderId="27" xfId="0" applyBorder="1"/>
    <xf numFmtId="0" fontId="0" fillId="0" borderId="28" xfId="0" applyBorder="1"/>
    <xf numFmtId="0" fontId="5" fillId="0" borderId="28" xfId="0" applyFont="1" applyBorder="1" applyAlignment="1">
      <alignment vertical="top" wrapText="1"/>
    </xf>
    <xf numFmtId="0" fontId="0" fillId="0" borderId="29" xfId="0" applyBorder="1"/>
    <xf numFmtId="0" fontId="7" fillId="0" borderId="30" xfId="0" applyFont="1" applyBorder="1" applyAlignment="1">
      <alignment horizontal="center" vertical="top" wrapText="1"/>
    </xf>
    <xf numFmtId="0" fontId="7" fillId="23" borderId="31" xfId="0" applyFont="1" applyFill="1" applyBorder="1"/>
    <xf numFmtId="0" fontId="7" fillId="0" borderId="32" xfId="0" applyFont="1" applyBorder="1"/>
    <xf numFmtId="0" fontId="7" fillId="23" borderId="30" xfId="37" applyFill="1" applyBorder="1" applyAlignment="1" applyProtection="1">
      <alignment vertical="top" wrapText="1"/>
      <protection locked="0"/>
    </xf>
    <xf numFmtId="2" fontId="3" fillId="0" borderId="33" xfId="0" applyNumberFormat="1" applyFont="1" applyBorder="1" applyAlignment="1">
      <alignment horizontal="center"/>
    </xf>
    <xf numFmtId="0" fontId="26" fillId="0" borderId="30" xfId="0" applyFont="1" applyBorder="1" applyAlignment="1">
      <alignment horizontal="center" vertical="center"/>
    </xf>
    <xf numFmtId="9" fontId="26" fillId="0" borderId="30" xfId="0" applyNumberFormat="1" applyFont="1" applyBorder="1" applyAlignment="1">
      <alignment horizontal="center" vertical="center"/>
    </xf>
    <xf numFmtId="166" fontId="0" fillId="0" borderId="47" xfId="0" applyNumberFormat="1" applyBorder="1" applyAlignment="1">
      <alignment horizontal="left" vertical="top"/>
    </xf>
    <xf numFmtId="14" fontId="0" fillId="0" borderId="47" xfId="0" applyNumberFormat="1" applyBorder="1" applyAlignment="1">
      <alignment horizontal="left" vertical="top"/>
    </xf>
    <xf numFmtId="0" fontId="7" fillId="0" borderId="47" xfId="0" applyFont="1" applyBorder="1" applyAlignment="1">
      <alignment horizontal="left" vertical="top"/>
    </xf>
    <xf numFmtId="0" fontId="0" fillId="0" borderId="47" xfId="0" applyBorder="1" applyAlignment="1">
      <alignment horizontal="left" vertical="top"/>
    </xf>
    <xf numFmtId="0" fontId="3" fillId="23" borderId="12" xfId="0" applyFont="1" applyFill="1" applyBorder="1" applyAlignment="1">
      <alignment vertical="center"/>
    </xf>
    <xf numFmtId="0" fontId="7" fillId="19" borderId="48" xfId="0" applyFont="1" applyFill="1" applyBorder="1"/>
    <xf numFmtId="0" fontId="9" fillId="19" borderId="26" xfId="0" applyFont="1" applyFill="1" applyBorder="1"/>
    <xf numFmtId="0" fontId="7" fillId="19" borderId="26" xfId="0" applyFont="1" applyFill="1" applyBorder="1"/>
    <xf numFmtId="0" fontId="7" fillId="19" borderId="49" xfId="0" applyFont="1" applyFill="1" applyBorder="1"/>
    <xf numFmtId="0" fontId="3" fillId="20" borderId="48" xfId="0" applyFont="1" applyFill="1" applyBorder="1" applyAlignment="1">
      <alignment vertical="center"/>
    </xf>
    <xf numFmtId="0" fontId="0" fillId="20" borderId="26" xfId="0" applyFill="1" applyBorder="1" applyAlignment="1">
      <alignment vertical="top"/>
    </xf>
    <xf numFmtId="0" fontId="0" fillId="20" borderId="49" xfId="0" applyFill="1" applyBorder="1" applyAlignment="1">
      <alignment vertical="top"/>
    </xf>
    <xf numFmtId="0" fontId="3" fillId="18" borderId="21" xfId="0" applyFont="1" applyFill="1" applyBorder="1" applyAlignment="1">
      <alignment vertical="center"/>
    </xf>
    <xf numFmtId="0" fontId="1" fillId="23" borderId="0" xfId="0" applyFont="1" applyFill="1"/>
    <xf numFmtId="0" fontId="3" fillId="23" borderId="10" xfId="0" applyFont="1" applyFill="1" applyBorder="1" applyAlignment="1">
      <alignment horizontal="left" vertical="center"/>
    </xf>
    <xf numFmtId="0" fontId="3" fillId="0" borderId="10" xfId="0" applyFont="1" applyBorder="1" applyAlignment="1">
      <alignment horizontal="left" vertical="center"/>
    </xf>
    <xf numFmtId="0" fontId="33" fillId="23" borderId="0" xfId="0" applyFont="1" applyFill="1"/>
    <xf numFmtId="0" fontId="0" fillId="23" borderId="0" xfId="0" applyFill="1"/>
    <xf numFmtId="0" fontId="0" fillId="0" borderId="30" xfId="0" applyBorder="1" applyAlignment="1">
      <alignment horizontal="left"/>
    </xf>
    <xf numFmtId="0" fontId="3" fillId="21" borderId="13" xfId="0" applyFont="1" applyFill="1" applyBorder="1" applyAlignment="1">
      <alignment vertical="center"/>
    </xf>
    <xf numFmtId="0" fontId="3" fillId="21" borderId="14" xfId="0" applyFont="1" applyFill="1" applyBorder="1" applyAlignment="1">
      <alignment vertical="center"/>
    </xf>
    <xf numFmtId="0" fontId="3" fillId="21" borderId="15" xfId="0" applyFont="1" applyFill="1" applyBorder="1" applyAlignment="1">
      <alignment vertical="center"/>
    </xf>
    <xf numFmtId="0" fontId="7" fillId="0" borderId="22" xfId="0" applyFont="1" applyBorder="1" applyAlignment="1">
      <alignment vertical="top"/>
    </xf>
    <xf numFmtId="0" fontId="31" fillId="0" borderId="23" xfId="0" applyFont="1" applyBorder="1" applyAlignment="1">
      <alignment vertical="top"/>
    </xf>
    <xf numFmtId="0" fontId="31" fillId="0" borderId="24" xfId="0" applyFont="1" applyBorder="1" applyAlignment="1">
      <alignment vertical="top"/>
    </xf>
    <xf numFmtId="0" fontId="7" fillId="0" borderId="25" xfId="0" applyFont="1" applyBorder="1" applyAlignment="1">
      <alignment vertical="top"/>
    </xf>
    <xf numFmtId="0" fontId="31" fillId="0" borderId="26" xfId="0" applyFont="1" applyBorder="1" applyAlignment="1">
      <alignment vertical="top"/>
    </xf>
    <xf numFmtId="0" fontId="7" fillId="0" borderId="26" xfId="0" applyFont="1" applyBorder="1" applyAlignment="1">
      <alignment vertical="top"/>
    </xf>
    <xf numFmtId="0" fontId="7" fillId="0" borderId="30" xfId="0" applyFont="1" applyBorder="1" applyAlignment="1" applyProtection="1">
      <alignment horizontal="left" vertical="top" wrapText="1"/>
      <protection locked="0"/>
    </xf>
    <xf numFmtId="166" fontId="0" fillId="0" borderId="30" xfId="0" applyNumberFormat="1" applyBorder="1" applyAlignment="1">
      <alignment horizontal="left"/>
    </xf>
    <xf numFmtId="166" fontId="0" fillId="0" borderId="30" xfId="0" applyNumberFormat="1" applyBorder="1" applyAlignment="1">
      <alignment horizontal="left" vertical="top" wrapText="1"/>
    </xf>
    <xf numFmtId="14" fontId="0" fillId="0" borderId="30" xfId="0" applyNumberFormat="1" applyBorder="1" applyAlignment="1">
      <alignment horizontal="left" vertical="top" wrapText="1"/>
    </xf>
    <xf numFmtId="0" fontId="7" fillId="0" borderId="30" xfId="0" applyFont="1" applyBorder="1" applyAlignment="1">
      <alignment horizontal="left" vertical="top" wrapText="1"/>
    </xf>
    <xf numFmtId="0" fontId="7" fillId="0" borderId="0" xfId="0" applyFont="1"/>
    <xf numFmtId="0" fontId="0" fillId="0" borderId="30" xfId="0" applyBorder="1" applyAlignment="1" applyProtection="1">
      <alignment horizontal="left" vertical="top" wrapText="1"/>
      <protection locked="0"/>
    </xf>
    <xf numFmtId="0" fontId="3" fillId="21" borderId="30" xfId="0" applyFont="1" applyFill="1" applyBorder="1" applyAlignment="1">
      <alignment vertical="top" wrapText="1"/>
    </xf>
    <xf numFmtId="0" fontId="3" fillId="21" borderId="30" xfId="0" applyFont="1" applyFill="1" applyBorder="1" applyAlignment="1">
      <alignment horizontal="left" vertical="top" wrapText="1"/>
    </xf>
    <xf numFmtId="0" fontId="3" fillId="21" borderId="31" xfId="0" applyFont="1" applyFill="1" applyBorder="1" applyAlignment="1">
      <alignment vertical="top" wrapText="1"/>
    </xf>
    <xf numFmtId="0" fontId="0" fillId="0" borderId="31" xfId="0" applyBorder="1" applyAlignment="1">
      <alignment horizontal="left" vertical="top" wrapText="1"/>
    </xf>
    <xf numFmtId="0" fontId="3" fillId="21" borderId="33" xfId="0" applyFont="1" applyFill="1" applyBorder="1" applyAlignment="1">
      <alignment vertical="top" wrapText="1"/>
    </xf>
    <xf numFmtId="0" fontId="7" fillId="0" borderId="33" xfId="0" applyFont="1" applyBorder="1" applyAlignment="1">
      <alignment horizontal="left" vertical="top" wrapText="1"/>
    </xf>
    <xf numFmtId="0" fontId="7" fillId="23" borderId="30" xfId="0" applyFont="1" applyFill="1" applyBorder="1" applyAlignment="1">
      <alignment horizontal="left" vertical="top" wrapText="1"/>
    </xf>
    <xf numFmtId="0" fontId="7" fillId="23" borderId="30" xfId="0" applyFont="1" applyFill="1" applyBorder="1" applyAlignment="1">
      <alignment vertical="top" wrapText="1"/>
    </xf>
    <xf numFmtId="0" fontId="7" fillId="23" borderId="46" xfId="37" applyFill="1" applyBorder="1" applyAlignment="1" applyProtection="1">
      <alignment vertical="top" wrapText="1"/>
      <protection locked="0"/>
    </xf>
    <xf numFmtId="0" fontId="7" fillId="23" borderId="30" xfId="0" applyFont="1" applyFill="1" applyBorder="1" applyAlignment="1" applyProtection="1">
      <alignment vertical="top" wrapText="1"/>
      <protection locked="0"/>
    </xf>
    <xf numFmtId="0" fontId="7" fillId="23" borderId="8" xfId="37" applyFill="1" applyBorder="1" applyAlignment="1" applyProtection="1">
      <alignment vertical="top" wrapText="1"/>
      <protection locked="0"/>
    </xf>
    <xf numFmtId="0" fontId="7" fillId="23" borderId="50" xfId="37" applyFill="1" applyBorder="1" applyAlignment="1" applyProtection="1">
      <alignment vertical="top" wrapText="1"/>
      <protection locked="0"/>
    </xf>
    <xf numFmtId="0" fontId="34" fillId="23" borderId="30" xfId="0" applyFont="1" applyFill="1" applyBorder="1" applyAlignment="1">
      <alignment vertical="top" wrapText="1"/>
    </xf>
    <xf numFmtId="0" fontId="0" fillId="23" borderId="30" xfId="0" applyFill="1" applyBorder="1" applyAlignment="1">
      <alignment horizontal="left" vertical="top" wrapText="1"/>
    </xf>
    <xf numFmtId="0" fontId="3" fillId="24" borderId="50" xfId="0" applyFont="1" applyFill="1" applyBorder="1" applyAlignment="1">
      <alignment vertical="top" wrapText="1"/>
    </xf>
    <xf numFmtId="0" fontId="3" fillId="24" borderId="51" xfId="0" applyFont="1" applyFill="1" applyBorder="1" applyAlignment="1">
      <alignment vertical="top" wrapText="1"/>
    </xf>
    <xf numFmtId="0" fontId="35" fillId="0" borderId="0" xfId="0" applyFont="1"/>
    <xf numFmtId="0" fontId="33" fillId="0" borderId="0" xfId="0" applyFont="1"/>
    <xf numFmtId="0" fontId="35" fillId="23" borderId="0" xfId="0" applyFont="1" applyFill="1"/>
    <xf numFmtId="0" fontId="6" fillId="0" borderId="30" xfId="0" applyFont="1" applyBorder="1" applyAlignment="1" applyProtection="1">
      <alignment horizontal="left" vertical="top" wrapText="1"/>
      <protection locked="0"/>
    </xf>
    <xf numFmtId="0" fontId="7" fillId="0" borderId="41" xfId="0" applyFont="1" applyBorder="1" applyAlignment="1" applyProtection="1">
      <alignment horizontal="left" vertical="top" wrapText="1"/>
      <protection locked="0"/>
    </xf>
    <xf numFmtId="14" fontId="7" fillId="0" borderId="41" xfId="0" quotePrefix="1" applyNumberFormat="1" applyFont="1" applyBorder="1" applyAlignment="1" applyProtection="1">
      <alignment horizontal="left" vertical="top" wrapText="1"/>
      <protection locked="0"/>
    </xf>
    <xf numFmtId="164" fontId="7" fillId="0" borderId="41" xfId="0" applyNumberFormat="1" applyFont="1" applyBorder="1" applyAlignment="1" applyProtection="1">
      <alignment horizontal="left" vertical="top" wrapText="1"/>
      <protection locked="0"/>
    </xf>
    <xf numFmtId="0" fontId="30" fillId="0" borderId="21" xfId="0" applyFont="1" applyBorder="1" applyAlignment="1" applyProtection="1">
      <alignment horizontal="left" vertical="top" wrapText="1"/>
      <protection locked="0"/>
    </xf>
    <xf numFmtId="165" fontId="30" fillId="0" borderId="21" xfId="0" applyNumberFormat="1" applyFont="1" applyBorder="1" applyAlignment="1" applyProtection="1">
      <alignment horizontal="left" vertical="top" wrapText="1"/>
      <protection locked="0"/>
    </xf>
    <xf numFmtId="0" fontId="36" fillId="0" borderId="30" xfId="0" applyFont="1" applyBorder="1" applyAlignment="1">
      <alignment horizontal="left" vertical="top" wrapText="1"/>
    </xf>
    <xf numFmtId="0" fontId="36" fillId="0" borderId="31" xfId="0" applyFont="1" applyBorder="1" applyAlignment="1">
      <alignment horizontal="left" vertical="top" wrapText="1"/>
    </xf>
    <xf numFmtId="0" fontId="36" fillId="23" borderId="30" xfId="0" applyFont="1" applyFill="1" applyBorder="1" applyAlignment="1">
      <alignment horizontal="left" vertical="top" wrapText="1"/>
    </xf>
    <xf numFmtId="0" fontId="36" fillId="0" borderId="33" xfId="0" applyFont="1" applyBorder="1" applyAlignment="1">
      <alignment horizontal="left" vertical="top" wrapText="1"/>
    </xf>
    <xf numFmtId="0" fontId="36" fillId="23" borderId="30" xfId="37" applyFont="1" applyFill="1" applyBorder="1" applyAlignment="1" applyProtection="1">
      <alignment vertical="top" wrapText="1"/>
      <protection locked="0"/>
    </xf>
    <xf numFmtId="0" fontId="36" fillId="23" borderId="30" xfId="0" applyFont="1" applyFill="1" applyBorder="1" applyAlignment="1">
      <alignment vertical="top" wrapText="1"/>
    </xf>
    <xf numFmtId="0" fontId="36" fillId="0" borderId="31" xfId="41" applyFont="1" applyBorder="1" applyAlignment="1">
      <alignment horizontal="left" vertical="top" wrapText="1"/>
    </xf>
    <xf numFmtId="0" fontId="36" fillId="23" borderId="8" xfId="37" applyFont="1" applyFill="1" applyBorder="1" applyAlignment="1" applyProtection="1">
      <alignment vertical="top" wrapText="1"/>
      <protection locked="0"/>
    </xf>
    <xf numFmtId="0" fontId="36" fillId="0" borderId="31" xfId="0" applyFont="1" applyBorder="1" applyAlignment="1">
      <alignment vertical="top" wrapText="1"/>
    </xf>
    <xf numFmtId="10" fontId="36" fillId="23" borderId="30" xfId="0" applyNumberFormat="1" applyFont="1" applyFill="1" applyBorder="1" applyAlignment="1">
      <alignment vertical="top" wrapText="1"/>
    </xf>
    <xf numFmtId="0" fontId="3" fillId="24" borderId="0" xfId="0" applyFont="1" applyFill="1" applyAlignment="1">
      <alignment vertical="top" wrapText="1"/>
    </xf>
    <xf numFmtId="0" fontId="36" fillId="0" borderId="30" xfId="39" applyFont="1" applyBorder="1" applyAlignment="1">
      <alignment horizontal="left" vertical="top" wrapText="1"/>
    </xf>
    <xf numFmtId="166" fontId="7" fillId="0" borderId="30" xfId="37" applyNumberFormat="1" applyBorder="1" applyAlignment="1">
      <alignment horizontal="left" vertical="top" wrapText="1"/>
    </xf>
    <xf numFmtId="14" fontId="7" fillId="0" borderId="30" xfId="37" applyNumberFormat="1" applyBorder="1" applyAlignment="1">
      <alignment horizontal="left" vertical="top" wrapText="1"/>
    </xf>
    <xf numFmtId="0" fontId="7" fillId="0" borderId="30" xfId="37" applyBorder="1" applyAlignment="1">
      <alignment horizontal="left" vertical="top"/>
    </xf>
    <xf numFmtId="0" fontId="36" fillId="0" borderId="30" xfId="41" applyFont="1" applyBorder="1" applyAlignment="1">
      <alignment horizontal="left" vertical="top" wrapText="1"/>
    </xf>
    <xf numFmtId="0" fontId="36" fillId="0" borderId="30" xfId="37" applyFont="1" applyBorder="1" applyAlignment="1" applyProtection="1">
      <alignment horizontal="left" vertical="top" wrapText="1"/>
      <protection locked="0"/>
    </xf>
    <xf numFmtId="0" fontId="36" fillId="0" borderId="8" xfId="37" applyFont="1" applyBorder="1" applyAlignment="1" applyProtection="1">
      <alignment horizontal="left" vertical="top" wrapText="1"/>
      <protection locked="0"/>
    </xf>
    <xf numFmtId="0" fontId="7" fillId="0" borderId="52" xfId="0" applyFont="1" applyBorder="1" applyAlignment="1" applyProtection="1">
      <alignment horizontal="left" vertical="top" wrapText="1"/>
      <protection locked="0"/>
    </xf>
    <xf numFmtId="0" fontId="7" fillId="0" borderId="30" xfId="0" applyFont="1" applyBorder="1" applyAlignment="1">
      <alignment vertical="top" wrapText="1"/>
    </xf>
    <xf numFmtId="0" fontId="7" fillId="0" borderId="8" xfId="0" applyFont="1" applyBorder="1" applyAlignment="1" applyProtection="1">
      <alignment horizontal="left" vertical="top" wrapText="1"/>
      <protection locked="0"/>
    </xf>
    <xf numFmtId="0" fontId="29" fillId="25" borderId="30" xfId="0" applyFont="1" applyFill="1" applyBorder="1" applyAlignment="1">
      <alignment wrapText="1"/>
    </xf>
    <xf numFmtId="14" fontId="0" fillId="0" borderId="0" xfId="0" applyNumberFormat="1"/>
    <xf numFmtId="0" fontId="37" fillId="23" borderId="30" xfId="0" applyFont="1" applyFill="1" applyBorder="1" applyAlignment="1">
      <alignment horizontal="left" vertical="center" wrapText="1"/>
    </xf>
    <xf numFmtId="0" fontId="37" fillId="23" borderId="30" xfId="0" applyFont="1" applyFill="1" applyBorder="1" applyAlignment="1">
      <alignment horizontal="center" wrapText="1"/>
    </xf>
    <xf numFmtId="0" fontId="0" fillId="0" borderId="0" xfId="0" applyAlignment="1">
      <alignment horizontal="left" vertical="top" wrapText="1"/>
    </xf>
    <xf numFmtId="0" fontId="0" fillId="0" borderId="22" xfId="0" applyBorder="1" applyAlignment="1">
      <alignment horizontal="left" vertical="top" wrapText="1"/>
    </xf>
    <xf numFmtId="0" fontId="7" fillId="0" borderId="30" xfId="0" applyFont="1" applyBorder="1" applyAlignment="1" applyProtection="1">
      <alignment vertical="top" wrapText="1"/>
      <protection locked="0"/>
    </xf>
    <xf numFmtId="0" fontId="36" fillId="0" borderId="30" xfId="39" applyFont="1" applyBorder="1" applyAlignment="1">
      <alignment horizontal="center" vertical="center" wrapText="1"/>
    </xf>
    <xf numFmtId="0" fontId="3" fillId="21" borderId="33" xfId="0" applyFont="1" applyFill="1" applyBorder="1" applyAlignment="1" applyProtection="1">
      <alignment horizontal="center" vertical="center" wrapText="1"/>
      <protection locked="0"/>
    </xf>
    <xf numFmtId="0" fontId="3" fillId="24" borderId="0" xfId="0" applyFont="1" applyFill="1" applyAlignment="1">
      <alignment horizontal="center" vertical="center" wrapText="1"/>
    </xf>
    <xf numFmtId="0" fontId="0" fillId="0" borderId="0" xfId="0" applyAlignment="1">
      <alignment horizontal="center" vertical="center"/>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7" fillId="0" borderId="0" xfId="0" applyFont="1" applyAlignment="1">
      <alignment horizontal="left" vertical="top" wrapText="1"/>
    </xf>
    <xf numFmtId="0" fontId="7" fillId="0" borderId="26" xfId="0" applyFont="1" applyBorder="1" applyAlignment="1">
      <alignment horizontal="left" vertical="top" wrapText="1"/>
    </xf>
    <xf numFmtId="0" fontId="7" fillId="0" borderId="27" xfId="0" applyFont="1" applyBorder="1" applyAlignment="1">
      <alignment horizontal="left" vertical="top" wrapText="1"/>
    </xf>
    <xf numFmtId="0" fontId="7" fillId="0" borderId="28" xfId="0" applyFont="1" applyBorder="1" applyAlignment="1">
      <alignment horizontal="left" vertical="top" wrapText="1"/>
    </xf>
    <xf numFmtId="0" fontId="7" fillId="0" borderId="29" xfId="0" applyFont="1" applyBorder="1" applyAlignment="1">
      <alignment horizontal="left" vertical="top" wrapText="1"/>
    </xf>
    <xf numFmtId="0" fontId="3" fillId="18" borderId="31" xfId="0" applyFont="1" applyFill="1" applyBorder="1" applyAlignment="1">
      <alignment horizontal="left" wrapText="1"/>
    </xf>
    <xf numFmtId="0" fontId="3" fillId="18" borderId="32" xfId="0" applyFont="1" applyFill="1" applyBorder="1" applyAlignment="1">
      <alignment horizontal="left" wrapText="1"/>
    </xf>
    <xf numFmtId="0" fontId="3" fillId="18" borderId="33" xfId="0" applyFont="1" applyFill="1" applyBorder="1" applyAlignment="1">
      <alignment horizontal="left" wrapText="1"/>
    </xf>
  </cellXfs>
  <cellStyles count="47">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2 2" xfId="38" xr:uid="{00000000-0005-0000-0000-000026000000}"/>
    <cellStyle name="Normal 257" xfId="39" xr:uid="{00000000-0005-0000-0000-000027000000}"/>
    <cellStyle name="Normal 3" xfId="40" xr:uid="{00000000-0005-0000-0000-000028000000}"/>
    <cellStyle name="Normal 4" xfId="41" xr:uid="{00000000-0005-0000-0000-000029000000}"/>
    <cellStyle name="Note 2" xfId="42" xr:uid="{00000000-0005-0000-0000-00002A000000}"/>
    <cellStyle name="Output 2" xfId="43" xr:uid="{00000000-0005-0000-0000-00002B000000}"/>
    <cellStyle name="Title 2" xfId="44" xr:uid="{00000000-0005-0000-0000-00002C000000}"/>
    <cellStyle name="Total 2" xfId="45" xr:uid="{00000000-0005-0000-0000-00002D000000}"/>
    <cellStyle name="Warning Text 2" xfId="46" xr:uid="{00000000-0005-0000-0000-00002E000000}"/>
  </cellStyles>
  <dxfs count="11">
    <dxf>
      <fill>
        <patternFill>
          <bgColor rgb="FF00B050"/>
        </patternFill>
      </fill>
    </dxf>
    <dxf>
      <fill>
        <patternFill>
          <fgColor indexed="64"/>
          <bgColor rgb="FFFF0000"/>
        </patternFill>
      </fill>
    </dxf>
    <dxf>
      <fill>
        <patternFill>
          <bgColor theme="9" tint="0.79998168889431442"/>
        </patternFill>
      </fill>
    </dxf>
    <dxf>
      <font>
        <b/>
        <i val="0"/>
        <color rgb="FFFF0000"/>
      </font>
      <fill>
        <patternFill>
          <bgColor rgb="FFFFFF00"/>
        </patternFill>
      </fill>
    </dxf>
    <dxf>
      <fill>
        <patternFill>
          <bgColor rgb="FF00B050"/>
        </patternFill>
      </fill>
    </dxf>
    <dxf>
      <fill>
        <patternFill>
          <fgColor indexed="64"/>
          <bgColor rgb="FFFF0000"/>
        </patternFill>
      </fill>
    </dxf>
    <dxf>
      <fill>
        <patternFill>
          <bgColor theme="9" tint="0.79998168889431442"/>
        </patternFill>
      </fill>
    </dxf>
    <dxf>
      <font>
        <condense val="0"/>
        <extend val="0"/>
        <color indexed="10"/>
      </font>
      <fill>
        <patternFill>
          <bgColor indexed="43"/>
        </patternFill>
      </fill>
    </dxf>
    <dxf>
      <fill>
        <patternFill>
          <bgColor rgb="FFFFFF00"/>
        </patternFill>
      </fill>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29079825</xdr:colOff>
      <xdr:row>0</xdr:row>
      <xdr:rowOff>619125</xdr:rowOff>
    </xdr:from>
    <xdr:to>
      <xdr:col>3</xdr:col>
      <xdr:colOff>0</xdr:colOff>
      <xdr:row>7</xdr:row>
      <xdr:rowOff>0</xdr:rowOff>
    </xdr:to>
    <xdr:pic>
      <xdr:nvPicPr>
        <xdr:cNvPr id="1458" name="Picture 1" descr="The official logo of the IRS">
          <a:extLst>
            <a:ext uri="{FF2B5EF4-FFF2-40B4-BE49-F238E27FC236}">
              <a16:creationId xmlns:a16="http://schemas.microsoft.com/office/drawing/2014/main" id="{050F1C67-6E72-4C05-9551-ED057F005C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3925" y="200025"/>
          <a:ext cx="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794</xdr:colOff>
      <xdr:row>0</xdr:row>
      <xdr:rowOff>123031</xdr:rowOff>
    </xdr:from>
    <xdr:to>
      <xdr:col>3</xdr:col>
      <xdr:colOff>794</xdr:colOff>
      <xdr:row>7</xdr:row>
      <xdr:rowOff>517</xdr:rowOff>
    </xdr:to>
    <xdr:pic>
      <xdr:nvPicPr>
        <xdr:cNvPr id="3" name="Picture 2" descr="The official logo of the IRS" title="IRS Logo">
          <a:extLst>
            <a:ext uri="{FF2B5EF4-FFF2-40B4-BE49-F238E27FC236}">
              <a16:creationId xmlns:a16="http://schemas.microsoft.com/office/drawing/2014/main" id="{C451C55C-9329-4312-B5D2-06CFE001D94F}"/>
            </a:ext>
          </a:extLst>
        </xdr:cNvPr>
        <xdr:cNvPicPr/>
      </xdr:nvPicPr>
      <xdr:blipFill>
        <a:blip xmlns:r="http://schemas.openxmlformats.org/officeDocument/2006/relationships" r:embed="rId1"/>
        <a:srcRect/>
        <a:stretch>
          <a:fillRect/>
        </a:stretch>
      </xdr:blipFill>
      <xdr:spPr bwMode="auto">
        <a:xfrm>
          <a:off x="7143750" y="59531"/>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workbookViewId="0">
      <selection activeCell="P31" sqref="P31"/>
    </sheetView>
  </sheetViews>
  <sheetFormatPr defaultColWidth="11.26953125" defaultRowHeight="13.4" customHeight="1" x14ac:dyDescent="0.25"/>
  <cols>
    <col min="1" max="2" width="11.26953125" customWidth="1"/>
    <col min="3" max="3" width="105.54296875" customWidth="1"/>
  </cols>
  <sheetData>
    <row r="1" spans="1:3" ht="15.5" x14ac:dyDescent="0.35">
      <c r="A1" s="62" t="s">
        <v>0</v>
      </c>
      <c r="B1" s="21"/>
      <c r="C1" s="136"/>
    </row>
    <row r="2" spans="1:3" ht="15.5" x14ac:dyDescent="0.35">
      <c r="A2" s="63" t="s">
        <v>1</v>
      </c>
      <c r="B2" s="22"/>
      <c r="C2" s="137"/>
    </row>
    <row r="3" spans="1:3" ht="12.5" x14ac:dyDescent="0.25">
      <c r="A3" s="64"/>
      <c r="B3" s="23"/>
      <c r="C3" s="138"/>
    </row>
    <row r="4" spans="1:3" ht="12.5" x14ac:dyDescent="0.25">
      <c r="A4" s="64" t="s">
        <v>2</v>
      </c>
      <c r="B4" s="23"/>
      <c r="C4" s="138"/>
    </row>
    <row r="5" spans="1:3" ht="12.5" x14ac:dyDescent="0.25">
      <c r="A5" s="64" t="s">
        <v>1707</v>
      </c>
      <c r="B5" s="23"/>
      <c r="C5" s="138"/>
    </row>
    <row r="6" spans="1:3" ht="12.5" x14ac:dyDescent="0.25">
      <c r="A6" s="64" t="s">
        <v>3</v>
      </c>
      <c r="B6" s="23"/>
      <c r="C6" s="138"/>
    </row>
    <row r="7" spans="1:3" ht="12.5" x14ac:dyDescent="0.25">
      <c r="A7" s="24"/>
      <c r="B7" s="25"/>
      <c r="C7" s="139"/>
    </row>
    <row r="8" spans="1:3" ht="18" customHeight="1" x14ac:dyDescent="0.25">
      <c r="A8" s="26" t="s">
        <v>4</v>
      </c>
      <c r="B8" s="27"/>
      <c r="C8" s="140"/>
    </row>
    <row r="9" spans="1:3" ht="12.75" customHeight="1" x14ac:dyDescent="0.25">
      <c r="A9" s="28" t="s">
        <v>5</v>
      </c>
      <c r="B9" s="29"/>
      <c r="C9" s="141"/>
    </row>
    <row r="10" spans="1:3" ht="12.5" x14ac:dyDescent="0.25">
      <c r="A10" s="28" t="s">
        <v>6</v>
      </c>
      <c r="B10" s="29"/>
      <c r="C10" s="141"/>
    </row>
    <row r="11" spans="1:3" ht="12.5" x14ac:dyDescent="0.25">
      <c r="A11" s="28" t="s">
        <v>7</v>
      </c>
      <c r="B11" s="29"/>
      <c r="C11" s="141"/>
    </row>
    <row r="12" spans="1:3" ht="12.5" x14ac:dyDescent="0.25">
      <c r="A12" s="28" t="s">
        <v>8</v>
      </c>
      <c r="B12" s="29"/>
      <c r="C12" s="141"/>
    </row>
    <row r="13" spans="1:3" ht="12.5" x14ac:dyDescent="0.25">
      <c r="A13" s="28" t="s">
        <v>9</v>
      </c>
      <c r="B13" s="29"/>
      <c r="C13" s="141"/>
    </row>
    <row r="14" spans="1:3" ht="12.5" x14ac:dyDescent="0.25">
      <c r="A14" s="30"/>
      <c r="B14" s="31"/>
      <c r="C14" s="142"/>
    </row>
    <row r="15" spans="1:3" ht="12.5" x14ac:dyDescent="0.25"/>
    <row r="16" spans="1:3" ht="13" x14ac:dyDescent="0.25">
      <c r="A16" s="32" t="s">
        <v>10</v>
      </c>
      <c r="B16" s="33"/>
      <c r="C16" s="143"/>
    </row>
    <row r="17" spans="1:3" ht="13" x14ac:dyDescent="0.25">
      <c r="A17" s="145" t="s">
        <v>11</v>
      </c>
      <c r="B17" s="135"/>
      <c r="C17" s="186"/>
    </row>
    <row r="18" spans="1:3" ht="13" x14ac:dyDescent="0.25">
      <c r="A18" s="145" t="s">
        <v>12</v>
      </c>
      <c r="B18" s="135"/>
      <c r="C18" s="186"/>
    </row>
    <row r="19" spans="1:3" ht="13" x14ac:dyDescent="0.25">
      <c r="A19" s="145" t="s">
        <v>13</v>
      </c>
      <c r="B19" s="135"/>
      <c r="C19" s="186"/>
    </row>
    <row r="20" spans="1:3" ht="13" x14ac:dyDescent="0.25">
      <c r="A20" s="145" t="s">
        <v>14</v>
      </c>
      <c r="B20" s="135"/>
      <c r="C20" s="187"/>
    </row>
    <row r="21" spans="1:3" ht="13" x14ac:dyDescent="0.25">
      <c r="A21" s="145" t="s">
        <v>15</v>
      </c>
      <c r="B21" s="135"/>
      <c r="C21" s="188"/>
    </row>
    <row r="22" spans="1:3" ht="13" x14ac:dyDescent="0.25">
      <c r="A22" s="145" t="s">
        <v>16</v>
      </c>
      <c r="B22" s="135"/>
      <c r="C22" s="186"/>
    </row>
    <row r="23" spans="1:3" ht="13" x14ac:dyDescent="0.25">
      <c r="A23" s="145" t="s">
        <v>17</v>
      </c>
      <c r="B23" s="135"/>
      <c r="C23" s="186"/>
    </row>
    <row r="24" spans="1:3" ht="13" x14ac:dyDescent="0.25">
      <c r="A24" s="145" t="s">
        <v>18</v>
      </c>
      <c r="B24" s="135"/>
      <c r="C24" s="186"/>
    </row>
    <row r="25" spans="1:3" ht="13" x14ac:dyDescent="0.25">
      <c r="A25" s="145" t="s">
        <v>19</v>
      </c>
      <c r="B25" s="135"/>
      <c r="C25" s="186"/>
    </row>
    <row r="26" spans="1:3" ht="13" x14ac:dyDescent="0.25">
      <c r="A26" s="146" t="s">
        <v>20</v>
      </c>
      <c r="B26" s="135"/>
      <c r="C26" s="186"/>
    </row>
    <row r="27" spans="1:3" ht="13" x14ac:dyDescent="0.25">
      <c r="A27" s="146" t="s">
        <v>21</v>
      </c>
      <c r="B27" s="135"/>
      <c r="C27" s="186"/>
    </row>
    <row r="28" spans="1:3" ht="12.5" x14ac:dyDescent="0.25"/>
    <row r="29" spans="1:3" ht="13" x14ac:dyDescent="0.25">
      <c r="A29" s="32" t="s">
        <v>22</v>
      </c>
      <c r="B29" s="33"/>
      <c r="C29" s="143"/>
    </row>
    <row r="30" spans="1:3" ht="12.5" x14ac:dyDescent="0.25">
      <c r="A30" s="35"/>
      <c r="B30" s="36"/>
      <c r="C30" s="39"/>
    </row>
    <row r="31" spans="1:3" ht="13" x14ac:dyDescent="0.25">
      <c r="A31" s="34" t="s">
        <v>23</v>
      </c>
      <c r="B31" s="37"/>
      <c r="C31" s="189"/>
    </row>
    <row r="32" spans="1:3" ht="13" x14ac:dyDescent="0.25">
      <c r="A32" s="34" t="s">
        <v>24</v>
      </c>
      <c r="B32" s="37"/>
      <c r="C32" s="189"/>
    </row>
    <row r="33" spans="1:3" ht="12.75" customHeight="1" x14ac:dyDescent="0.25">
      <c r="A33" s="34" t="s">
        <v>25</v>
      </c>
      <c r="B33" s="37"/>
      <c r="C33" s="189"/>
    </row>
    <row r="34" spans="1:3" ht="12.75" customHeight="1" x14ac:dyDescent="0.25">
      <c r="A34" s="34" t="s">
        <v>26</v>
      </c>
      <c r="B34" s="38"/>
      <c r="C34" s="190"/>
    </row>
    <row r="35" spans="1:3" ht="13" x14ac:dyDescent="0.25">
      <c r="A35" s="34" t="s">
        <v>27</v>
      </c>
      <c r="B35" s="37"/>
      <c r="C35" s="189"/>
    </row>
    <row r="36" spans="1:3" ht="12.5" x14ac:dyDescent="0.25">
      <c r="A36" s="35"/>
      <c r="B36" s="36"/>
      <c r="C36" s="39"/>
    </row>
    <row r="37" spans="1:3" ht="13" x14ac:dyDescent="0.25">
      <c r="A37" s="34" t="s">
        <v>23</v>
      </c>
      <c r="B37" s="37"/>
      <c r="C37" s="189"/>
    </row>
    <row r="38" spans="1:3" ht="13" x14ac:dyDescent="0.25">
      <c r="A38" s="34" t="s">
        <v>24</v>
      </c>
      <c r="B38" s="37"/>
      <c r="C38" s="189"/>
    </row>
    <row r="39" spans="1:3" ht="13" x14ac:dyDescent="0.25">
      <c r="A39" s="34" t="s">
        <v>25</v>
      </c>
      <c r="B39" s="37"/>
      <c r="C39" s="189"/>
    </row>
    <row r="40" spans="1:3" ht="13" x14ac:dyDescent="0.25">
      <c r="A40" s="34" t="s">
        <v>26</v>
      </c>
      <c r="B40" s="38"/>
      <c r="C40" s="190"/>
    </row>
    <row r="41" spans="1:3" ht="13" x14ac:dyDescent="0.25">
      <c r="A41" s="34" t="s">
        <v>27</v>
      </c>
      <c r="B41" s="37"/>
      <c r="C41" s="189"/>
    </row>
    <row r="42" spans="1:3" ht="12.5" x14ac:dyDescent="0.25"/>
    <row r="43" spans="1:3" ht="12.5" x14ac:dyDescent="0.25">
      <c r="A43" s="75" t="s">
        <v>28</v>
      </c>
    </row>
    <row r="44" spans="1:3" ht="12.5" x14ac:dyDescent="0.25">
      <c r="A44" s="75" t="s">
        <v>29</v>
      </c>
    </row>
    <row r="45" spans="1:3" ht="12.5" x14ac:dyDescent="0.25">
      <c r="A45" s="75" t="s">
        <v>30</v>
      </c>
    </row>
    <row r="46" spans="1:3" ht="12.5" x14ac:dyDescent="0.25"/>
    <row r="47" spans="1:3" ht="12.75" hidden="1" customHeight="1" x14ac:dyDescent="0.35">
      <c r="A47" s="144" t="s">
        <v>31</v>
      </c>
    </row>
    <row r="48" spans="1:3" ht="12.75" hidden="1" customHeight="1" x14ac:dyDescent="0.35">
      <c r="A48" s="144" t="s">
        <v>32</v>
      </c>
    </row>
    <row r="49" spans="1:1" ht="12.75" hidden="1" customHeight="1" x14ac:dyDescent="0.35">
      <c r="A49" s="144" t="s">
        <v>33</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3"/>
  <sheetViews>
    <sheetView showGridLines="0" zoomScale="90" zoomScaleNormal="90" workbookViewId="0">
      <selection activeCell="A24" sqref="A24:XFD24"/>
    </sheetView>
  </sheetViews>
  <sheetFormatPr defaultRowHeight="12.5" x14ac:dyDescent="0.25"/>
  <cols>
    <col min="2" max="2" width="11.7265625" customWidth="1"/>
    <col min="3" max="3" width="11" customWidth="1"/>
    <col min="4" max="4" width="11.54296875" customWidth="1"/>
    <col min="5" max="5" width="10.54296875" customWidth="1"/>
    <col min="6" max="6" width="13" customWidth="1"/>
    <col min="7" max="7" width="10.81640625" customWidth="1"/>
    <col min="8" max="9" width="14.1796875" hidden="1" customWidth="1"/>
    <col min="14" max="14" width="9.1796875" customWidth="1"/>
    <col min="16" max="16" width="18.54296875" customWidth="1"/>
  </cols>
  <sheetData>
    <row r="1" spans="1:16" ht="13" x14ac:dyDescent="0.3">
      <c r="A1" s="6" t="s">
        <v>34</v>
      </c>
      <c r="B1" s="7"/>
      <c r="C1" s="7"/>
      <c r="D1" s="7"/>
      <c r="E1" s="7"/>
      <c r="F1" s="7"/>
      <c r="G1" s="7"/>
      <c r="H1" s="7"/>
      <c r="I1" s="7"/>
      <c r="J1" s="7"/>
      <c r="K1" s="7"/>
      <c r="L1" s="7"/>
      <c r="M1" s="7"/>
      <c r="N1" s="7"/>
      <c r="O1" s="7"/>
      <c r="P1" s="8"/>
    </row>
    <row r="2" spans="1:16" ht="18" customHeight="1" x14ac:dyDescent="0.25">
      <c r="A2" s="9" t="s">
        <v>35</v>
      </c>
      <c r="B2" s="10"/>
      <c r="C2" s="10"/>
      <c r="D2" s="10"/>
      <c r="E2" s="10"/>
      <c r="F2" s="10"/>
      <c r="G2" s="10"/>
      <c r="H2" s="10"/>
      <c r="I2" s="10"/>
      <c r="J2" s="10"/>
      <c r="K2" s="10"/>
      <c r="L2" s="10"/>
      <c r="M2" s="10"/>
      <c r="N2" s="10"/>
      <c r="O2" s="10"/>
      <c r="P2" s="11"/>
    </row>
    <row r="3" spans="1:16" ht="12.75" customHeight="1" x14ac:dyDescent="0.25">
      <c r="A3" s="12" t="s">
        <v>36</v>
      </c>
      <c r="B3" s="13"/>
      <c r="C3" s="13"/>
      <c r="D3" s="13"/>
      <c r="E3" s="13"/>
      <c r="F3" s="13"/>
      <c r="G3" s="13"/>
      <c r="H3" s="13"/>
      <c r="I3" s="13"/>
      <c r="J3" s="13"/>
      <c r="K3" s="13"/>
      <c r="L3" s="13"/>
      <c r="M3" s="13"/>
      <c r="N3" s="13"/>
      <c r="O3" s="13"/>
      <c r="P3" s="14"/>
    </row>
    <row r="4" spans="1:16" x14ac:dyDescent="0.25">
      <c r="A4" s="12"/>
      <c r="B4" s="13"/>
      <c r="C4" s="13"/>
      <c r="D4" s="13"/>
      <c r="E4" s="13"/>
      <c r="F4" s="13"/>
      <c r="G4" s="13"/>
      <c r="H4" s="13"/>
      <c r="I4" s="13"/>
      <c r="J4" s="13"/>
      <c r="K4" s="13"/>
      <c r="L4" s="13"/>
      <c r="M4" s="13"/>
      <c r="N4" s="13"/>
      <c r="O4" s="13"/>
      <c r="P4" s="14"/>
    </row>
    <row r="5" spans="1:16" x14ac:dyDescent="0.25">
      <c r="A5" s="12" t="s">
        <v>37</v>
      </c>
      <c r="B5" s="13"/>
      <c r="C5" s="13"/>
      <c r="D5" s="13"/>
      <c r="E5" s="13"/>
      <c r="F5" s="13"/>
      <c r="G5" s="13"/>
      <c r="H5" s="13"/>
      <c r="I5" s="13"/>
      <c r="J5" s="13"/>
      <c r="K5" s="13"/>
      <c r="L5" s="13"/>
      <c r="M5" s="13"/>
      <c r="N5" s="13"/>
      <c r="O5" s="13"/>
      <c r="P5" s="14"/>
    </row>
    <row r="6" spans="1:16" x14ac:dyDescent="0.25">
      <c r="A6" s="12" t="s">
        <v>38</v>
      </c>
      <c r="B6" s="13"/>
      <c r="C6" s="13"/>
      <c r="D6" s="13"/>
      <c r="E6" s="13"/>
      <c r="F6" s="13"/>
      <c r="G6" s="13"/>
      <c r="H6" s="13"/>
      <c r="I6" s="13"/>
      <c r="J6" s="13"/>
      <c r="K6" s="13"/>
      <c r="L6" s="13"/>
      <c r="M6" s="13"/>
      <c r="N6" s="13"/>
      <c r="O6" s="13"/>
      <c r="P6" s="14"/>
    </row>
    <row r="7" spans="1:16" x14ac:dyDescent="0.25">
      <c r="A7" s="18"/>
      <c r="B7" s="15"/>
      <c r="C7" s="15"/>
      <c r="D7" s="15"/>
      <c r="E7" s="15"/>
      <c r="F7" s="15"/>
      <c r="G7" s="15"/>
      <c r="H7" s="15"/>
      <c r="I7" s="15"/>
      <c r="J7" s="15"/>
      <c r="K7" s="15"/>
      <c r="L7" s="15"/>
      <c r="M7" s="15"/>
      <c r="N7" s="15"/>
      <c r="O7" s="15"/>
      <c r="P7" s="16"/>
    </row>
    <row r="8" spans="1:16" x14ac:dyDescent="0.25">
      <c r="A8" s="85"/>
      <c r="B8" s="86"/>
      <c r="C8" s="86"/>
      <c r="D8" s="86"/>
      <c r="E8" s="86"/>
      <c r="F8" s="86"/>
      <c r="G8" s="86"/>
      <c r="H8" s="86"/>
      <c r="I8" s="86"/>
      <c r="J8" s="86"/>
      <c r="K8" s="86"/>
      <c r="L8" s="86"/>
      <c r="M8" s="86"/>
      <c r="N8" s="86"/>
      <c r="O8" s="86"/>
      <c r="P8" s="87"/>
    </row>
    <row r="9" spans="1:16" ht="12.75" customHeight="1" x14ac:dyDescent="0.3">
      <c r="A9" s="88"/>
      <c r="B9" s="89" t="s">
        <v>39</v>
      </c>
      <c r="C9" s="90"/>
      <c r="D9" s="90"/>
      <c r="E9" s="90"/>
      <c r="F9" s="90"/>
      <c r="G9" s="91"/>
      <c r="P9" s="92"/>
    </row>
    <row r="10" spans="1:16" ht="12.75" customHeight="1" x14ac:dyDescent="0.3">
      <c r="A10" s="93" t="s">
        <v>40</v>
      </c>
      <c r="B10" s="94" t="s">
        <v>41</v>
      </c>
      <c r="C10" s="95"/>
      <c r="D10" s="96"/>
      <c r="E10" s="96"/>
      <c r="F10" s="96"/>
      <c r="G10" s="97"/>
      <c r="K10" s="98" t="s">
        <v>42</v>
      </c>
      <c r="L10" s="99"/>
      <c r="M10" s="99"/>
      <c r="N10" s="99"/>
      <c r="O10" s="100"/>
      <c r="P10" s="92"/>
    </row>
    <row r="11" spans="1:16" ht="36" x14ac:dyDescent="0.25">
      <c r="A11" s="101"/>
      <c r="B11" s="102" t="s">
        <v>43</v>
      </c>
      <c r="C11" s="103" t="s">
        <v>44</v>
      </c>
      <c r="D11" s="103" t="s">
        <v>45</v>
      </c>
      <c r="E11" s="103" t="s">
        <v>46</v>
      </c>
      <c r="F11" s="103" t="s">
        <v>47</v>
      </c>
      <c r="G11" s="104" t="s">
        <v>48</v>
      </c>
      <c r="K11" s="105" t="s">
        <v>49</v>
      </c>
      <c r="L11" s="20"/>
      <c r="M11" s="106" t="s">
        <v>50</v>
      </c>
      <c r="N11" s="106" t="s">
        <v>51</v>
      </c>
      <c r="O11" s="107" t="s">
        <v>52</v>
      </c>
      <c r="P11" s="92"/>
    </row>
    <row r="12" spans="1:16" ht="12.75" customHeight="1" x14ac:dyDescent="0.25">
      <c r="A12" s="108"/>
      <c r="B12" s="129">
        <f>COUNTIF(zOS_ACF2!J3:J89,"Pass")</f>
        <v>0</v>
      </c>
      <c r="C12" s="129">
        <f>COUNTIF(zOS_ACF2!J3:J89,"Fail")</f>
        <v>0</v>
      </c>
      <c r="D12" s="129">
        <f>COUNTIF(zOS_ACF2!J3:J89,"Info")</f>
        <v>0</v>
      </c>
      <c r="E12" s="129">
        <f>COUNTIF(zOS_ACF2!J3:J89,"N/A")</f>
        <v>0</v>
      </c>
      <c r="F12" s="129">
        <f>B12+C12</f>
        <v>0</v>
      </c>
      <c r="G12" s="130">
        <f>D24/100</f>
        <v>0</v>
      </c>
      <c r="K12" s="109" t="s">
        <v>53</v>
      </c>
      <c r="L12" s="110"/>
      <c r="M12" s="111">
        <f>COUNTA(zOS_ACF2!J3:J89)</f>
        <v>0</v>
      </c>
      <c r="N12" s="111">
        <f>O12-M12</f>
        <v>87</v>
      </c>
      <c r="O12" s="112">
        <f>COUNTA(zOS_ACF2!A3:A89)</f>
        <v>87</v>
      </c>
      <c r="P12" s="92"/>
    </row>
    <row r="13" spans="1:16" ht="12.75" customHeight="1" x14ac:dyDescent="0.3">
      <c r="A13" s="108"/>
      <c r="B13" s="113"/>
      <c r="K13" s="17"/>
      <c r="L13" s="17"/>
      <c r="M13" s="17"/>
      <c r="N13" s="17"/>
      <c r="O13" s="17"/>
      <c r="P13" s="92"/>
    </row>
    <row r="14" spans="1:16" ht="12.75" customHeight="1" x14ac:dyDescent="0.3">
      <c r="A14" s="108"/>
      <c r="B14" s="94" t="s">
        <v>54</v>
      </c>
      <c r="C14" s="96"/>
      <c r="D14" s="96"/>
      <c r="E14" s="96"/>
      <c r="F14" s="96"/>
      <c r="G14" s="114"/>
      <c r="K14" s="17"/>
      <c r="L14" s="17"/>
      <c r="M14" s="17"/>
      <c r="N14" s="17"/>
      <c r="O14" s="17"/>
      <c r="P14" s="92"/>
    </row>
    <row r="15" spans="1:16" ht="12.75" customHeight="1" x14ac:dyDescent="0.25">
      <c r="A15" s="115"/>
      <c r="B15" s="116" t="s">
        <v>55</v>
      </c>
      <c r="C15" s="116" t="s">
        <v>56</v>
      </c>
      <c r="D15" s="116" t="s">
        <v>57</v>
      </c>
      <c r="E15" s="116" t="s">
        <v>58</v>
      </c>
      <c r="F15" s="116" t="s">
        <v>46</v>
      </c>
      <c r="G15" s="116" t="s">
        <v>59</v>
      </c>
      <c r="H15" s="117" t="s">
        <v>60</v>
      </c>
      <c r="I15" s="117" t="s">
        <v>61</v>
      </c>
      <c r="K15" s="1"/>
      <c r="L15" s="1"/>
      <c r="M15" s="1"/>
      <c r="N15" s="1"/>
      <c r="O15" s="1"/>
      <c r="P15" s="92"/>
    </row>
    <row r="16" spans="1:16" ht="12.75" customHeight="1" x14ac:dyDescent="0.3">
      <c r="A16" s="115"/>
      <c r="B16" s="118">
        <v>8</v>
      </c>
      <c r="C16" s="119">
        <f>COUNTIF(zOS_ACF2!$AA$3:$AA$89,$B16)</f>
        <v>0</v>
      </c>
      <c r="D16" s="119">
        <f>COUNTIFS(zOS_ACF2!$AA$3:$AA$89,Results!$B16,zOS_ACF2!$J$3:$J$89,Results!D$15)</f>
        <v>0</v>
      </c>
      <c r="E16" s="119">
        <f>COUNTIFS(zOS_ACF2!$AA$3:$AA$89,Results!$B16,zOS_ACF2!$J$3:$J$89,Results!E$15)</f>
        <v>0</v>
      </c>
      <c r="F16" s="119">
        <f>COUNTIFS(zOS_ACF2!$AA$3:$AA$89,Results!$B16,zOS_ACF2!$J$3:$J$89,Results!F$15)</f>
        <v>0</v>
      </c>
      <c r="G16" s="124">
        <v>1500</v>
      </c>
      <c r="H16">
        <f t="shared" ref="H16:H23" si="0">(C16-F16)*(G16)</f>
        <v>0</v>
      </c>
      <c r="I16">
        <f t="shared" ref="I16:I23" si="1">D16*G16</f>
        <v>0</v>
      </c>
      <c r="J16" s="183">
        <f>D12+N12</f>
        <v>87</v>
      </c>
      <c r="K16" s="184" t="str">
        <f>"WARNING: THERE IS AT LEAST ONE TEST CASE WITH"</f>
        <v>WARNING: THERE IS AT LEAST ONE TEST CASE WITH</v>
      </c>
      <c r="P16" s="92"/>
    </row>
    <row r="17" spans="1:16" ht="12.75" customHeight="1" x14ac:dyDescent="0.3">
      <c r="A17" s="115"/>
      <c r="B17" s="118">
        <v>7</v>
      </c>
      <c r="C17" s="119">
        <f>COUNTIF(zOS_ACF2!$AA$3:$AA$89,$B17)</f>
        <v>1</v>
      </c>
      <c r="D17" s="119">
        <f>COUNTIFS(zOS_ACF2!$AA$3:$AA$89,Results!$B17,zOS_ACF2!$J$3:$J$89,Results!D$15)</f>
        <v>0</v>
      </c>
      <c r="E17" s="119">
        <f>COUNTIFS(zOS_ACF2!$AA$3:$AA$89,Results!$B17,zOS_ACF2!$J$3:$J$89,Results!E$15)</f>
        <v>0</v>
      </c>
      <c r="F17" s="119">
        <f>COUNTIFS(zOS_ACF2!$AA$3:$AA$89,Results!$B17,zOS_ACF2!$J$3:$J$89,Results!F$15)</f>
        <v>0</v>
      </c>
      <c r="G17" s="124">
        <v>750</v>
      </c>
      <c r="H17">
        <f t="shared" si="0"/>
        <v>750</v>
      </c>
      <c r="I17">
        <f t="shared" si="1"/>
        <v>0</v>
      </c>
      <c r="K17" s="182" t="str">
        <f>" AN 'INFO' OR BLANK STATUS (SEE ABOVE)"</f>
        <v xml:space="preserve"> AN 'INFO' OR BLANK STATUS (SEE ABOVE)</v>
      </c>
      <c r="P17" s="92"/>
    </row>
    <row r="18" spans="1:16" ht="12.75" customHeight="1" x14ac:dyDescent="0.25">
      <c r="A18" s="115"/>
      <c r="B18" s="118">
        <v>6</v>
      </c>
      <c r="C18" s="119">
        <f>COUNTIF(zOS_ACF2!$AA$3:$AA$89,$B18)</f>
        <v>8</v>
      </c>
      <c r="D18" s="119">
        <f>COUNTIFS(zOS_ACF2!$AA$3:$AA$89,Results!$B18,zOS_ACF2!$J$3:$J$89,Results!D$15)</f>
        <v>0</v>
      </c>
      <c r="E18" s="119">
        <f>COUNTIFS(zOS_ACF2!$AA$3:$AA$89,Results!$B18,zOS_ACF2!$J$3:$J$89,Results!E$15)</f>
        <v>0</v>
      </c>
      <c r="F18" s="119">
        <f>COUNTIFS(zOS_ACF2!$AA$3:$AA$89,Results!$B18,zOS_ACF2!$J$3:$J$89,Results!F$15)</f>
        <v>0</v>
      </c>
      <c r="G18" s="124">
        <v>100</v>
      </c>
      <c r="H18">
        <f t="shared" si="0"/>
        <v>800</v>
      </c>
      <c r="I18">
        <f t="shared" si="1"/>
        <v>0</v>
      </c>
      <c r="P18" s="92"/>
    </row>
    <row r="19" spans="1:16" ht="12.75" customHeight="1" x14ac:dyDescent="0.3">
      <c r="A19" s="115"/>
      <c r="B19" s="118">
        <v>5</v>
      </c>
      <c r="C19" s="119">
        <f>COUNTIF(zOS_ACF2!$AA$3:$AA$89,$B19)</f>
        <v>50</v>
      </c>
      <c r="D19" s="119">
        <f>COUNTIFS(zOS_ACF2!$AA$3:$AA$89,Results!$B19,zOS_ACF2!$J$3:$J$89,Results!D$15)</f>
        <v>0</v>
      </c>
      <c r="E19" s="119">
        <f>COUNTIFS(zOS_ACF2!$AA$3:$AA$89,Results!$B19,zOS_ACF2!$J$3:$J$89,Results!E$15)</f>
        <v>0</v>
      </c>
      <c r="F19" s="119">
        <f>COUNTIFS(zOS_ACF2!$AA$3:$AA$89,Results!$B19,zOS_ACF2!$J$3:$J$89,Results!F$15)</f>
        <v>0</v>
      </c>
      <c r="G19" s="124">
        <v>50</v>
      </c>
      <c r="H19">
        <f t="shared" si="0"/>
        <v>2500</v>
      </c>
      <c r="I19">
        <f t="shared" si="1"/>
        <v>0</v>
      </c>
      <c r="J19" s="183">
        <f>SUMPRODUCT(--ISERROR(zOS_ACF2!AA5:AA89))</f>
        <v>7</v>
      </c>
      <c r="K19" s="184" t="str">
        <f>"WARNING: THERE IS AT LEAST ONE TEST CASE WITH"</f>
        <v>WARNING: THERE IS AT LEAST ONE TEST CASE WITH</v>
      </c>
      <c r="P19" s="92"/>
    </row>
    <row r="20" spans="1:16" ht="12.75" customHeight="1" x14ac:dyDescent="0.3">
      <c r="A20" s="115"/>
      <c r="B20" s="118">
        <v>4</v>
      </c>
      <c r="C20" s="119">
        <f>COUNTIF(zOS_ACF2!$AA$3:$AA$89,$B20)</f>
        <v>14</v>
      </c>
      <c r="D20" s="119">
        <f>COUNTIFS(zOS_ACF2!$AA$3:$AA$89,Results!$B20,zOS_ACF2!$J$3:$J$89,Results!D$15)</f>
        <v>0</v>
      </c>
      <c r="E20" s="119">
        <f>COUNTIFS(zOS_ACF2!$AA$3:$AA$89,Results!$B20,zOS_ACF2!$J$3:$J$89,Results!E$15)</f>
        <v>0</v>
      </c>
      <c r="F20" s="119">
        <f>COUNTIFS(zOS_ACF2!$AA$3:$AA$89,Results!$B20,zOS_ACF2!$J$3:$J$89,Results!F$15)</f>
        <v>0</v>
      </c>
      <c r="G20" s="124">
        <v>10</v>
      </c>
      <c r="H20">
        <f t="shared" si="0"/>
        <v>140</v>
      </c>
      <c r="I20">
        <f t="shared" si="1"/>
        <v>0</v>
      </c>
      <c r="K20" s="182" t="str">
        <f>"MULTIPLE OR INVALID ISSUE CODES (SEE TEST CASES TAB)"</f>
        <v>MULTIPLE OR INVALID ISSUE CODES (SEE TEST CASES TAB)</v>
      </c>
      <c r="P20" s="92"/>
    </row>
    <row r="21" spans="1:16" ht="12.75" customHeight="1" x14ac:dyDescent="0.25">
      <c r="A21" s="115"/>
      <c r="B21" s="118">
        <v>3</v>
      </c>
      <c r="C21" s="119">
        <f>COUNTIF(zOS_ACF2!$AA$3:$AA$89,$B21)</f>
        <v>2</v>
      </c>
      <c r="D21" s="119">
        <f>COUNTIFS(zOS_ACF2!$AA$3:$AA$89,Results!$B21,zOS_ACF2!$J$3:$J$89,Results!D$15)</f>
        <v>0</v>
      </c>
      <c r="E21" s="119">
        <f>COUNTIFS(zOS_ACF2!$AA$3:$AA$89,Results!$B21,zOS_ACF2!$J$3:$J$89,Results!E$15)</f>
        <v>0</v>
      </c>
      <c r="F21" s="119">
        <f>COUNTIFS(zOS_ACF2!$AA$3:$AA$89,Results!$B21,zOS_ACF2!$J$3:$J$89,Results!F$15)</f>
        <v>0</v>
      </c>
      <c r="G21" s="124">
        <v>5</v>
      </c>
      <c r="H21">
        <f t="shared" si="0"/>
        <v>10</v>
      </c>
      <c r="I21">
        <f t="shared" si="1"/>
        <v>0</v>
      </c>
      <c r="P21" s="92"/>
    </row>
    <row r="22" spans="1:16" ht="12.75" customHeight="1" x14ac:dyDescent="0.25">
      <c r="A22" s="115"/>
      <c r="B22" s="118">
        <v>2</v>
      </c>
      <c r="C22" s="119">
        <f>COUNTIF(zOS_ACF2!$AA$3:$AA$89,$B22)</f>
        <v>3</v>
      </c>
      <c r="D22" s="119">
        <f>COUNTIFS(zOS_ACF2!$AA$3:$AA$89,Results!$B22,zOS_ACF2!$J$3:$J$89,Results!D$15)</f>
        <v>0</v>
      </c>
      <c r="E22" s="119">
        <f>COUNTIFS(zOS_ACF2!$AA$3:$AA$89,Results!$B22,zOS_ACF2!$J$3:$J$89,Results!E$15)</f>
        <v>0</v>
      </c>
      <c r="F22" s="119">
        <f>COUNTIFS(zOS_ACF2!$AA$3:$AA$89,Results!$B22,zOS_ACF2!$J$3:$J$89,Results!F$15)</f>
        <v>0</v>
      </c>
      <c r="G22" s="124">
        <v>2</v>
      </c>
      <c r="H22">
        <f t="shared" si="0"/>
        <v>6</v>
      </c>
      <c r="I22">
        <f t="shared" si="1"/>
        <v>0</v>
      </c>
      <c r="P22" s="92"/>
    </row>
    <row r="23" spans="1:16" ht="13" x14ac:dyDescent="0.25">
      <c r="A23" s="115"/>
      <c r="B23" s="118">
        <v>1</v>
      </c>
      <c r="C23" s="119">
        <f>COUNTIF(zOS_ACF2!$AA$3:$AA$89,$B23)</f>
        <v>0</v>
      </c>
      <c r="D23" s="119">
        <f>COUNTIFS(zOS_ACF2!$AA$3:$AA$89,Results!$B23,zOS_ACF2!$J$3:$J$89,Results!D$15)</f>
        <v>0</v>
      </c>
      <c r="E23" s="119">
        <f>COUNTIFS(zOS_ACF2!$AA$3:$AA$89,Results!$B23,zOS_ACF2!$J$3:$J$89,Results!E$15)</f>
        <v>0</v>
      </c>
      <c r="F23" s="119">
        <f>COUNTIFS(zOS_ACF2!$AA$3:$AA$89,Results!$B23,zOS_ACF2!$J$3:$J$89,Results!F$15)</f>
        <v>0</v>
      </c>
      <c r="G23" s="124">
        <v>1</v>
      </c>
      <c r="H23">
        <f t="shared" si="0"/>
        <v>0</v>
      </c>
      <c r="I23">
        <f t="shared" si="1"/>
        <v>0</v>
      </c>
      <c r="P23" s="92"/>
    </row>
    <row r="24" spans="1:16" ht="13" hidden="1" x14ac:dyDescent="0.3">
      <c r="A24" s="115"/>
      <c r="B24" s="125" t="s">
        <v>62</v>
      </c>
      <c r="C24" s="126"/>
      <c r="D24" s="128">
        <f>SUM(I16:I23)/SUM(H16:H23)*100</f>
        <v>0</v>
      </c>
      <c r="E24" s="119"/>
      <c r="F24" s="119"/>
      <c r="P24" s="92"/>
    </row>
    <row r="25" spans="1:16" ht="13" x14ac:dyDescent="0.25">
      <c r="A25" s="120"/>
      <c r="B25" s="121"/>
      <c r="C25" s="121"/>
      <c r="D25" s="121"/>
      <c r="E25" s="121"/>
      <c r="F25" s="121"/>
      <c r="G25" s="121"/>
      <c r="H25" s="121"/>
      <c r="I25" s="121"/>
      <c r="J25" s="121"/>
      <c r="K25" s="122"/>
      <c r="L25" s="122"/>
      <c r="M25" s="122"/>
      <c r="N25" s="122"/>
      <c r="O25" s="122"/>
      <c r="P25" s="123"/>
    </row>
    <row r="27" spans="1:16" x14ac:dyDescent="0.25">
      <c r="A27" s="147">
        <f>D12+N12</f>
        <v>87</v>
      </c>
    </row>
    <row r="28" spans="1:16" ht="12.75" customHeight="1" x14ac:dyDescent="0.25">
      <c r="B28" s="148"/>
    </row>
    <row r="29" spans="1:16" ht="12.75" customHeight="1" x14ac:dyDescent="0.25">
      <c r="A29" s="147">
        <f>SUMPRODUCT(--ISERROR(#REF!))</f>
        <v>1</v>
      </c>
    </row>
    <row r="30" spans="1:16" ht="12.75" customHeight="1" x14ac:dyDescent="0.25"/>
    <row r="33" spans="7:7" x14ac:dyDescent="0.25">
      <c r="G33" s="164"/>
    </row>
  </sheetData>
  <phoneticPr fontId="2" type="noConversion"/>
  <conditionalFormatting sqref="K16:K17">
    <cfRule type="expression" dxfId="10" priority="5" stopIfTrue="1">
      <formula>$J$16=0</formula>
    </cfRule>
  </conditionalFormatting>
  <conditionalFormatting sqref="K19:K20">
    <cfRule type="expression" dxfId="9" priority="4" stopIfTrue="1">
      <formula>$J$19=0</formula>
    </cfRule>
  </conditionalFormatting>
  <conditionalFormatting sqref="N12">
    <cfRule type="cellIs" dxfId="8" priority="1" stopIfTrue="1" operator="greaterThan">
      <formula>0</formula>
    </cfRule>
    <cfRule type="cellIs" dxfId="7" priority="2" stopIfTrue="1" operator="lessThan">
      <formula>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2"/>
  <sheetViews>
    <sheetView showGridLines="0" zoomScale="80" zoomScaleNormal="80" workbookViewId="0">
      <pane ySplit="1" topLeftCell="A2" activePane="bottomLeft" state="frozen"/>
      <selection pane="bottomLeft" activeCell="U29" sqref="U29"/>
    </sheetView>
  </sheetViews>
  <sheetFormatPr defaultColWidth="11.26953125" defaultRowHeight="13.4" customHeight="1" x14ac:dyDescent="0.25"/>
  <cols>
    <col min="1" max="13" width="11.26953125" customWidth="1"/>
    <col min="14" max="14" width="9.1796875" customWidth="1"/>
  </cols>
  <sheetData>
    <row r="1" spans="1:14" ht="13" x14ac:dyDescent="0.3">
      <c r="A1" s="6" t="s">
        <v>63</v>
      </c>
      <c r="B1" s="7"/>
      <c r="C1" s="7"/>
      <c r="D1" s="7"/>
      <c r="E1" s="7"/>
      <c r="F1" s="7"/>
      <c r="G1" s="7"/>
      <c r="H1" s="7"/>
      <c r="I1" s="7"/>
      <c r="J1" s="7"/>
      <c r="K1" s="7"/>
      <c r="L1" s="7"/>
      <c r="M1" s="7"/>
      <c r="N1" s="8"/>
    </row>
    <row r="2" spans="1:14" ht="12.75" customHeight="1" x14ac:dyDescent="0.25">
      <c r="A2" s="150" t="s">
        <v>64</v>
      </c>
      <c r="B2" s="151"/>
      <c r="C2" s="151"/>
      <c r="D2" s="151"/>
      <c r="E2" s="151"/>
      <c r="F2" s="151"/>
      <c r="G2" s="151"/>
      <c r="H2" s="151"/>
      <c r="I2" s="151"/>
      <c r="J2" s="151"/>
      <c r="K2" s="151"/>
      <c r="L2" s="151"/>
      <c r="M2" s="151"/>
      <c r="N2" s="152"/>
    </row>
    <row r="3" spans="1:14" ht="12.75" customHeight="1" x14ac:dyDescent="0.25">
      <c r="A3" s="153" t="s">
        <v>65</v>
      </c>
      <c r="B3" s="154"/>
      <c r="C3" s="154"/>
      <c r="D3" s="154"/>
      <c r="E3" s="154"/>
      <c r="F3" s="154"/>
      <c r="G3" s="154"/>
      <c r="H3" s="154"/>
      <c r="I3" s="154"/>
      <c r="J3" s="154"/>
      <c r="K3" s="154"/>
      <c r="L3" s="154"/>
      <c r="M3" s="154"/>
      <c r="N3" s="155"/>
    </row>
    <row r="4" spans="1:14" ht="12.5" x14ac:dyDescent="0.25">
      <c r="A4" s="156" t="s">
        <v>66</v>
      </c>
      <c r="B4" s="43"/>
      <c r="C4" s="43"/>
      <c r="D4" s="43"/>
      <c r="E4" s="43"/>
      <c r="F4" s="43"/>
      <c r="G4" s="43"/>
      <c r="H4" s="43"/>
      <c r="I4" s="43"/>
      <c r="J4" s="43"/>
      <c r="K4" s="43"/>
      <c r="L4" s="43"/>
      <c r="M4" s="43"/>
      <c r="N4" s="157"/>
    </row>
    <row r="5" spans="1:14" ht="12.5" x14ac:dyDescent="0.25">
      <c r="A5" s="156"/>
      <c r="B5" s="43"/>
      <c r="C5" s="43"/>
      <c r="D5" s="43"/>
      <c r="E5" s="43"/>
      <c r="F5" s="43"/>
      <c r="G5" s="43"/>
      <c r="H5" s="43"/>
      <c r="I5" s="43"/>
      <c r="J5" s="43"/>
      <c r="K5" s="43"/>
      <c r="L5" s="43"/>
      <c r="M5" s="43"/>
      <c r="N5" s="157"/>
    </row>
    <row r="6" spans="1:14" ht="12.5" x14ac:dyDescent="0.25">
      <c r="A6" s="156" t="s">
        <v>67</v>
      </c>
      <c r="B6" s="43"/>
      <c r="C6" s="43"/>
      <c r="D6" s="43"/>
      <c r="E6" s="43"/>
      <c r="F6" s="43"/>
      <c r="G6" s="43"/>
      <c r="H6" s="43"/>
      <c r="I6" s="43"/>
      <c r="J6" s="43"/>
      <c r="K6" s="43"/>
      <c r="L6" s="43"/>
      <c r="M6" s="43"/>
      <c r="N6" s="157"/>
    </row>
    <row r="7" spans="1:14" ht="12.5" x14ac:dyDescent="0.25">
      <c r="A7" s="156" t="s">
        <v>68</v>
      </c>
      <c r="B7" s="43"/>
      <c r="C7" s="43"/>
      <c r="D7" s="43"/>
      <c r="E7" s="43"/>
      <c r="F7" s="43"/>
      <c r="G7" s="43"/>
      <c r="H7" s="43"/>
      <c r="I7" s="43"/>
      <c r="J7" s="43"/>
      <c r="K7" s="43"/>
      <c r="L7" s="43"/>
      <c r="M7" s="43"/>
      <c r="N7" s="157"/>
    </row>
    <row r="8" spans="1:14" ht="12.5" x14ac:dyDescent="0.25">
      <c r="A8" s="156" t="s">
        <v>69</v>
      </c>
      <c r="B8" s="43"/>
      <c r="C8" s="43"/>
      <c r="D8" s="43"/>
      <c r="E8" s="43"/>
      <c r="F8" s="43"/>
      <c r="G8" s="43"/>
      <c r="H8" s="43"/>
      <c r="I8" s="43"/>
      <c r="J8" s="43"/>
      <c r="K8" s="43"/>
      <c r="L8" s="43"/>
      <c r="M8" s="43"/>
      <c r="N8" s="157"/>
    </row>
    <row r="9" spans="1:14" ht="12.5" x14ac:dyDescent="0.25">
      <c r="A9" s="156"/>
      <c r="B9" s="43"/>
      <c r="C9" s="43"/>
      <c r="D9" s="43"/>
      <c r="E9" s="43"/>
      <c r="F9" s="43"/>
      <c r="G9" s="43"/>
      <c r="H9" s="43"/>
      <c r="I9" s="43"/>
      <c r="J9" s="43"/>
      <c r="K9" s="43"/>
      <c r="L9" s="43"/>
      <c r="M9" s="43"/>
      <c r="N9" s="157"/>
    </row>
    <row r="10" spans="1:14" ht="12.75" customHeight="1" x14ac:dyDescent="0.25">
      <c r="A10" s="156" t="s">
        <v>70</v>
      </c>
      <c r="B10" s="13"/>
      <c r="C10" s="13"/>
      <c r="D10" s="13"/>
      <c r="E10" s="13"/>
      <c r="F10" s="13"/>
      <c r="G10" s="13"/>
      <c r="H10" s="13"/>
      <c r="I10" s="13"/>
      <c r="J10" s="13"/>
      <c r="K10" s="13"/>
      <c r="L10" s="13"/>
      <c r="M10" s="13"/>
      <c r="N10" s="158"/>
    </row>
    <row r="11" spans="1:14" ht="12.5" x14ac:dyDescent="0.25">
      <c r="A11" s="156" t="s">
        <v>1705</v>
      </c>
      <c r="B11" s="13"/>
      <c r="C11" s="13"/>
      <c r="D11" s="13"/>
      <c r="E11" s="13"/>
      <c r="F11" s="13"/>
      <c r="G11" s="13"/>
      <c r="H11" s="13"/>
      <c r="I11" s="13"/>
      <c r="J11" s="13"/>
      <c r="K11" s="13"/>
      <c r="L11" s="13"/>
      <c r="M11" s="13"/>
      <c r="N11" s="158"/>
    </row>
    <row r="12" spans="1:14" ht="12.5" x14ac:dyDescent="0.25">
      <c r="A12" s="156" t="s">
        <v>1706</v>
      </c>
      <c r="B12" s="13"/>
      <c r="C12" s="13"/>
      <c r="D12" s="13"/>
      <c r="E12" s="13"/>
      <c r="F12" s="13"/>
      <c r="G12" s="13"/>
      <c r="H12" s="13"/>
      <c r="I12" s="13"/>
      <c r="J12" s="13"/>
      <c r="K12" s="13"/>
      <c r="L12" s="13"/>
      <c r="M12" s="13"/>
      <c r="N12" s="158"/>
    </row>
    <row r="13" spans="1:14" ht="12.5" x14ac:dyDescent="0.25">
      <c r="A13" s="156" t="s">
        <v>71</v>
      </c>
      <c r="B13" s="13"/>
      <c r="C13" s="13"/>
      <c r="D13" s="13"/>
      <c r="E13" s="13"/>
      <c r="F13" s="13"/>
      <c r="G13" s="13"/>
      <c r="H13" s="13"/>
      <c r="I13" s="13"/>
      <c r="J13" s="13"/>
      <c r="K13" s="13"/>
      <c r="L13" s="13"/>
      <c r="M13" s="13"/>
      <c r="N13" s="158"/>
    </row>
    <row r="14" spans="1:14" ht="12.5" x14ac:dyDescent="0.25"/>
    <row r="15" spans="1:14" ht="12.75" customHeight="1" x14ac:dyDescent="0.25">
      <c r="A15" s="40" t="s">
        <v>72</v>
      </c>
      <c r="B15" s="41"/>
      <c r="C15" s="41"/>
      <c r="D15" s="41"/>
      <c r="E15" s="41"/>
      <c r="F15" s="41"/>
      <c r="G15" s="41"/>
      <c r="H15" s="41"/>
      <c r="I15" s="41"/>
      <c r="J15" s="41"/>
      <c r="K15" s="41"/>
      <c r="L15" s="41"/>
      <c r="M15" s="41"/>
      <c r="N15" s="42"/>
    </row>
    <row r="16" spans="1:14" ht="12.75" customHeight="1" x14ac:dyDescent="0.25">
      <c r="A16" s="44" t="s">
        <v>73</v>
      </c>
      <c r="B16" s="45"/>
      <c r="C16" s="46"/>
      <c r="D16" s="47" t="s">
        <v>74</v>
      </c>
      <c r="E16" s="48"/>
      <c r="F16" s="48"/>
      <c r="G16" s="48"/>
      <c r="H16" s="48"/>
      <c r="I16" s="48"/>
      <c r="J16" s="48"/>
      <c r="K16" s="48"/>
      <c r="L16" s="48"/>
      <c r="M16" s="48"/>
      <c r="N16" s="49"/>
    </row>
    <row r="17" spans="1:14" ht="13" x14ac:dyDescent="0.25">
      <c r="A17" s="50"/>
      <c r="B17" s="51"/>
      <c r="C17" s="52"/>
      <c r="D17" s="18" t="s">
        <v>75</v>
      </c>
      <c r="E17" s="15"/>
      <c r="F17" s="15"/>
      <c r="G17" s="15"/>
      <c r="H17" s="15"/>
      <c r="I17" s="15"/>
      <c r="J17" s="15"/>
      <c r="K17" s="15"/>
      <c r="L17" s="15"/>
      <c r="M17" s="15"/>
      <c r="N17" s="16"/>
    </row>
    <row r="18" spans="1:14" ht="12.75" customHeight="1" x14ac:dyDescent="0.25">
      <c r="A18" s="53" t="s">
        <v>76</v>
      </c>
      <c r="B18" s="54"/>
      <c r="C18" s="55"/>
      <c r="D18" s="56" t="s">
        <v>77</v>
      </c>
      <c r="E18" s="57"/>
      <c r="F18" s="57"/>
      <c r="G18" s="57"/>
      <c r="H18" s="57"/>
      <c r="I18" s="57"/>
      <c r="J18" s="57"/>
      <c r="K18" s="57"/>
      <c r="L18" s="57"/>
      <c r="M18" s="57"/>
      <c r="N18" s="58"/>
    </row>
    <row r="19" spans="1:14" ht="12.75" customHeight="1" x14ac:dyDescent="0.25">
      <c r="A19" s="44" t="s">
        <v>78</v>
      </c>
      <c r="B19" s="45"/>
      <c r="C19" s="46"/>
      <c r="D19" s="47" t="s">
        <v>79</v>
      </c>
      <c r="E19" s="48"/>
      <c r="F19" s="48"/>
      <c r="G19" s="48"/>
      <c r="H19" s="48"/>
      <c r="I19" s="48"/>
      <c r="J19" s="48"/>
      <c r="K19" s="48"/>
      <c r="L19" s="48"/>
      <c r="M19" s="48"/>
      <c r="N19" s="49"/>
    </row>
    <row r="20" spans="1:14" ht="12.75" customHeight="1" x14ac:dyDescent="0.25">
      <c r="A20" s="44" t="s">
        <v>80</v>
      </c>
      <c r="B20" s="45"/>
      <c r="C20" s="46"/>
      <c r="D20" s="47" t="s">
        <v>81</v>
      </c>
      <c r="E20" s="48"/>
      <c r="F20" s="48"/>
      <c r="G20" s="48"/>
      <c r="H20" s="48"/>
      <c r="I20" s="48"/>
      <c r="J20" s="48"/>
      <c r="K20" s="48"/>
      <c r="L20" s="48"/>
      <c r="M20" s="48"/>
      <c r="N20" s="49"/>
    </row>
    <row r="21" spans="1:14" ht="13" x14ac:dyDescent="0.25">
      <c r="A21" s="59"/>
      <c r="B21" s="60"/>
      <c r="C21" s="61"/>
      <c r="D21" s="12" t="s">
        <v>82</v>
      </c>
      <c r="E21" s="13"/>
      <c r="F21" s="13"/>
      <c r="G21" s="13"/>
      <c r="H21" s="13"/>
      <c r="I21" s="13"/>
      <c r="J21" s="13"/>
      <c r="K21" s="13"/>
      <c r="L21" s="13"/>
      <c r="M21" s="13"/>
      <c r="N21" s="14"/>
    </row>
    <row r="22" spans="1:14" ht="12.75" customHeight="1" x14ac:dyDescent="0.25">
      <c r="A22" s="50"/>
      <c r="B22" s="51"/>
      <c r="C22" s="52"/>
      <c r="D22" s="18" t="s">
        <v>83</v>
      </c>
      <c r="E22" s="15"/>
      <c r="F22" s="15"/>
      <c r="G22" s="15"/>
      <c r="H22" s="15"/>
      <c r="I22" s="15"/>
      <c r="J22" s="15"/>
      <c r="K22" s="15"/>
      <c r="L22" s="15"/>
      <c r="M22" s="15"/>
      <c r="N22" s="16"/>
    </row>
    <row r="23" spans="1:14" ht="12.75" customHeight="1" x14ac:dyDescent="0.25">
      <c r="A23" s="44" t="s">
        <v>84</v>
      </c>
      <c r="B23" s="45"/>
      <c r="C23" s="46"/>
      <c r="D23" s="47" t="s">
        <v>85</v>
      </c>
      <c r="E23" s="48"/>
      <c r="F23" s="48"/>
      <c r="G23" s="48"/>
      <c r="H23" s="48"/>
      <c r="I23" s="48"/>
      <c r="J23" s="48"/>
      <c r="K23" s="48"/>
      <c r="L23" s="48"/>
      <c r="M23" s="48"/>
      <c r="N23" s="49"/>
    </row>
    <row r="24" spans="1:14" ht="13" x14ac:dyDescent="0.25">
      <c r="A24" s="50"/>
      <c r="B24" s="51"/>
      <c r="C24" s="52"/>
      <c r="D24" s="18" t="s">
        <v>86</v>
      </c>
      <c r="E24" s="15"/>
      <c r="F24" s="15"/>
      <c r="G24" s="15"/>
      <c r="H24" s="15"/>
      <c r="I24" s="15"/>
      <c r="J24" s="15"/>
      <c r="K24" s="15"/>
      <c r="L24" s="15"/>
      <c r="M24" s="15"/>
      <c r="N24" s="16"/>
    </row>
    <row r="25" spans="1:14" ht="12.75" customHeight="1" x14ac:dyDescent="0.25">
      <c r="A25" s="44" t="s">
        <v>87</v>
      </c>
      <c r="B25" s="45"/>
      <c r="C25" s="46"/>
      <c r="D25" s="47" t="s">
        <v>88</v>
      </c>
      <c r="E25" s="48"/>
      <c r="F25" s="48"/>
      <c r="G25" s="48"/>
      <c r="H25" s="48"/>
      <c r="I25" s="48"/>
      <c r="J25" s="48"/>
      <c r="K25" s="48"/>
      <c r="L25" s="48"/>
      <c r="M25" s="48"/>
      <c r="N25" s="49"/>
    </row>
    <row r="26" spans="1:14" ht="13" x14ac:dyDescent="0.25">
      <c r="A26" s="50"/>
      <c r="B26" s="51"/>
      <c r="C26" s="52"/>
      <c r="D26" s="18" t="s">
        <v>89</v>
      </c>
      <c r="E26" s="15"/>
      <c r="F26" s="15"/>
      <c r="G26" s="15"/>
      <c r="H26" s="15"/>
      <c r="I26" s="15"/>
      <c r="J26" s="15"/>
      <c r="K26" s="15"/>
      <c r="L26" s="15"/>
      <c r="M26" s="15"/>
      <c r="N26" s="16"/>
    </row>
    <row r="27" spans="1:14" ht="12.75" customHeight="1" x14ac:dyDescent="0.25">
      <c r="A27" s="53" t="s">
        <v>90</v>
      </c>
      <c r="B27" s="54"/>
      <c r="C27" s="55"/>
      <c r="D27" s="56" t="s">
        <v>91</v>
      </c>
      <c r="E27" s="57"/>
      <c r="F27" s="57"/>
      <c r="G27" s="57"/>
      <c r="H27" s="57"/>
      <c r="I27" s="57"/>
      <c r="J27" s="57"/>
      <c r="K27" s="57"/>
      <c r="L27" s="57"/>
      <c r="M27" s="57"/>
      <c r="N27" s="58"/>
    </row>
    <row r="28" spans="1:14" ht="12.75" customHeight="1" x14ac:dyDescent="0.25">
      <c r="A28" s="44" t="s">
        <v>92</v>
      </c>
      <c r="B28" s="45"/>
      <c r="C28" s="46"/>
      <c r="D28" s="47" t="s">
        <v>93</v>
      </c>
      <c r="E28" s="48"/>
      <c r="F28" s="48"/>
      <c r="G28" s="48"/>
      <c r="H28" s="48"/>
      <c r="I28" s="48"/>
      <c r="J28" s="48"/>
      <c r="K28" s="48"/>
      <c r="L28" s="48"/>
      <c r="M28" s="48"/>
      <c r="N28" s="49"/>
    </row>
    <row r="29" spans="1:14" ht="13" x14ac:dyDescent="0.25">
      <c r="A29" s="50"/>
      <c r="B29" s="51"/>
      <c r="C29" s="52"/>
      <c r="D29" s="18" t="s">
        <v>94</v>
      </c>
      <c r="E29" s="15"/>
      <c r="F29" s="15"/>
      <c r="G29" s="15"/>
      <c r="H29" s="15"/>
      <c r="I29" s="15"/>
      <c r="J29" s="15"/>
      <c r="K29" s="15"/>
      <c r="L29" s="15"/>
      <c r="M29" s="15"/>
      <c r="N29" s="16"/>
    </row>
    <row r="30" spans="1:14" ht="12.75" customHeight="1" x14ac:dyDescent="0.25">
      <c r="A30" s="44" t="s">
        <v>95</v>
      </c>
      <c r="B30" s="45"/>
      <c r="C30" s="46"/>
      <c r="D30" s="47" t="s">
        <v>96</v>
      </c>
      <c r="E30" s="48"/>
      <c r="F30" s="48"/>
      <c r="G30" s="48"/>
      <c r="H30" s="48"/>
      <c r="I30" s="48"/>
      <c r="J30" s="48"/>
      <c r="K30" s="48"/>
      <c r="L30" s="48"/>
      <c r="M30" s="48"/>
      <c r="N30" s="49"/>
    </row>
    <row r="31" spans="1:14" ht="13" x14ac:dyDescent="0.25">
      <c r="A31" s="59"/>
      <c r="B31" s="60"/>
      <c r="C31" s="61"/>
      <c r="D31" s="12" t="s">
        <v>97</v>
      </c>
      <c r="E31" s="13"/>
      <c r="F31" s="13"/>
      <c r="G31" s="13"/>
      <c r="H31" s="13"/>
      <c r="I31" s="13"/>
      <c r="J31" s="13"/>
      <c r="K31" s="13"/>
      <c r="L31" s="13"/>
      <c r="M31" s="13"/>
      <c r="N31" s="14"/>
    </row>
    <row r="32" spans="1:14" ht="13" x14ac:dyDescent="0.25">
      <c r="A32" s="59"/>
      <c r="B32" s="60"/>
      <c r="C32" s="61"/>
      <c r="D32" s="12" t="s">
        <v>98</v>
      </c>
      <c r="E32" s="13"/>
      <c r="F32" s="13"/>
      <c r="G32" s="13"/>
      <c r="H32" s="13"/>
      <c r="I32" s="13"/>
      <c r="J32" s="13"/>
      <c r="K32" s="13"/>
      <c r="L32" s="13"/>
      <c r="M32" s="13"/>
      <c r="N32" s="14"/>
    </row>
    <row r="33" spans="1:14" ht="13" x14ac:dyDescent="0.25">
      <c r="A33" s="59"/>
      <c r="B33" s="60"/>
      <c r="C33" s="61"/>
      <c r="D33" s="12" t="s">
        <v>99</v>
      </c>
      <c r="E33" s="13"/>
      <c r="F33" s="13"/>
      <c r="G33" s="13"/>
      <c r="H33" s="13"/>
      <c r="I33" s="13"/>
      <c r="J33" s="13"/>
      <c r="K33" s="13"/>
      <c r="L33" s="13"/>
      <c r="M33" s="13"/>
      <c r="N33" s="14"/>
    </row>
    <row r="34" spans="1:14" ht="13" x14ac:dyDescent="0.25">
      <c r="A34" s="50"/>
      <c r="B34" s="51"/>
      <c r="C34" s="52"/>
      <c r="D34" s="18" t="s">
        <v>100</v>
      </c>
      <c r="E34" s="15"/>
      <c r="F34" s="15"/>
      <c r="G34" s="15"/>
      <c r="H34" s="15"/>
      <c r="I34" s="15"/>
      <c r="J34" s="15"/>
      <c r="K34" s="15"/>
      <c r="L34" s="15"/>
      <c r="M34" s="15"/>
      <c r="N34" s="16"/>
    </row>
    <row r="35" spans="1:14" ht="12.75" customHeight="1" x14ac:dyDescent="0.25">
      <c r="A35" s="44" t="s">
        <v>101</v>
      </c>
      <c r="B35" s="45"/>
      <c r="C35" s="46"/>
      <c r="D35" s="47" t="s">
        <v>102</v>
      </c>
      <c r="E35" s="48"/>
      <c r="F35" s="48"/>
      <c r="G35" s="48"/>
      <c r="H35" s="48"/>
      <c r="I35" s="48"/>
      <c r="J35" s="48"/>
      <c r="K35" s="48"/>
      <c r="L35" s="48"/>
      <c r="M35" s="48"/>
      <c r="N35" s="49"/>
    </row>
    <row r="36" spans="1:14" ht="13" x14ac:dyDescent="0.25">
      <c r="A36" s="50"/>
      <c r="B36" s="51"/>
      <c r="C36" s="52"/>
      <c r="D36" s="18" t="s">
        <v>103</v>
      </c>
      <c r="E36" s="15"/>
      <c r="F36" s="15"/>
      <c r="G36" s="15"/>
      <c r="H36" s="15"/>
      <c r="I36" s="15"/>
      <c r="J36" s="15"/>
      <c r="K36" s="15"/>
      <c r="L36" s="15"/>
      <c r="M36" s="15"/>
      <c r="N36" s="16"/>
    </row>
    <row r="37" spans="1:14" ht="12.75" customHeight="1" x14ac:dyDescent="0.25">
      <c r="A37" s="53" t="s">
        <v>104</v>
      </c>
      <c r="B37" s="54"/>
      <c r="C37" s="55"/>
      <c r="D37" s="56" t="s">
        <v>105</v>
      </c>
      <c r="E37" s="57"/>
      <c r="F37" s="57"/>
      <c r="G37" s="57"/>
      <c r="H37" s="57"/>
      <c r="I37" s="57"/>
      <c r="J37" s="57"/>
      <c r="K37" s="57"/>
      <c r="L37" s="57"/>
      <c r="M37" s="57"/>
      <c r="N37" s="58"/>
    </row>
    <row r="38" spans="1:14" ht="13" x14ac:dyDescent="0.25">
      <c r="A38" s="76" t="s">
        <v>106</v>
      </c>
      <c r="B38" s="77"/>
      <c r="C38" s="78"/>
      <c r="D38" s="223" t="s">
        <v>107</v>
      </c>
      <c r="E38" s="224"/>
      <c r="F38" s="224"/>
      <c r="G38" s="224"/>
      <c r="H38" s="224"/>
      <c r="I38" s="224"/>
      <c r="J38" s="224"/>
      <c r="K38" s="224"/>
      <c r="L38" s="224"/>
      <c r="M38" s="224"/>
      <c r="N38" s="225"/>
    </row>
    <row r="39" spans="1:14" ht="13" x14ac:dyDescent="0.25">
      <c r="A39" s="79"/>
      <c r="B39" s="60"/>
      <c r="C39" s="80"/>
      <c r="D39" s="226"/>
      <c r="E39" s="227"/>
      <c r="F39" s="227"/>
      <c r="G39" s="227"/>
      <c r="H39" s="227"/>
      <c r="I39" s="227"/>
      <c r="J39" s="227"/>
      <c r="K39" s="227"/>
      <c r="L39" s="227"/>
      <c r="M39" s="227"/>
      <c r="N39" s="228"/>
    </row>
    <row r="40" spans="1:14" ht="13" x14ac:dyDescent="0.25">
      <c r="A40" s="81"/>
      <c r="B40" s="82"/>
      <c r="C40" s="83"/>
      <c r="D40" s="229"/>
      <c r="E40" s="230"/>
      <c r="F40" s="230"/>
      <c r="G40" s="230"/>
      <c r="H40" s="230"/>
      <c r="I40" s="230"/>
      <c r="J40" s="230"/>
      <c r="K40" s="230"/>
      <c r="L40" s="230"/>
      <c r="M40" s="230"/>
      <c r="N40" s="231"/>
    </row>
    <row r="41" spans="1:14" ht="13" x14ac:dyDescent="0.25">
      <c r="A41" s="76" t="s">
        <v>108</v>
      </c>
      <c r="B41" s="77"/>
      <c r="C41" s="78"/>
      <c r="D41" s="223" t="s">
        <v>109</v>
      </c>
      <c r="E41" s="224"/>
      <c r="F41" s="224"/>
      <c r="G41" s="224"/>
      <c r="H41" s="224"/>
      <c r="I41" s="224"/>
      <c r="J41" s="224"/>
      <c r="K41" s="224"/>
      <c r="L41" s="224"/>
      <c r="M41" s="224"/>
      <c r="N41" s="225"/>
    </row>
    <row r="42" spans="1:14" ht="13" x14ac:dyDescent="0.25">
      <c r="A42" s="81"/>
      <c r="B42" s="82"/>
      <c r="C42" s="83"/>
      <c r="D42" s="229"/>
      <c r="E42" s="230"/>
      <c r="F42" s="230"/>
      <c r="G42" s="230"/>
      <c r="H42" s="230"/>
      <c r="I42" s="230"/>
      <c r="J42" s="230"/>
      <c r="K42" s="230"/>
      <c r="L42" s="230"/>
      <c r="M42" s="230"/>
      <c r="N42" s="231"/>
    </row>
  </sheetData>
  <mergeCells count="2">
    <mergeCell ref="D38:N40"/>
    <mergeCell ref="D41:N42"/>
  </mergeCells>
  <phoneticPr fontId="2" type="noConversion"/>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A96"/>
  <sheetViews>
    <sheetView zoomScale="90" zoomScaleNormal="90" workbookViewId="0">
      <selection activeCell="J3" sqref="J3"/>
    </sheetView>
  </sheetViews>
  <sheetFormatPr defaultColWidth="11.26953125" defaultRowHeight="81.650000000000006" customHeight="1" x14ac:dyDescent="0.25"/>
  <cols>
    <col min="1" max="1" width="12.1796875" customWidth="1"/>
    <col min="2" max="2" width="10.54296875" customWidth="1"/>
    <col min="3" max="3" width="18.7265625" customWidth="1"/>
    <col min="4" max="4" width="14.81640625" customWidth="1"/>
    <col min="5" max="5" width="15.26953125" customWidth="1"/>
    <col min="6" max="6" width="38.1796875" customWidth="1"/>
    <col min="7" max="8" width="53.453125" customWidth="1"/>
    <col min="9" max="9" width="19.7265625" customWidth="1"/>
    <col min="10" max="10" width="11.26953125" customWidth="1"/>
    <col min="11" max="11" width="22" customWidth="1"/>
    <col min="12" max="13" width="12.81640625" customWidth="1"/>
    <col min="14" max="14" width="66.26953125" hidden="1" customWidth="1"/>
    <col min="15" max="15" width="5.54296875" hidden="1" customWidth="1"/>
    <col min="16" max="16" width="58.81640625" hidden="1" customWidth="1"/>
    <col min="17" max="17" width="7.26953125" customWidth="1"/>
    <col min="18" max="26" width="6.7265625" customWidth="1"/>
    <col min="27" max="27" width="20.54296875" style="222" customWidth="1"/>
    <col min="28" max="34" width="11.26953125" customWidth="1"/>
  </cols>
  <sheetData>
    <row r="1" spans="1:27" ht="14.5" customHeight="1" x14ac:dyDescent="0.3">
      <c r="A1" s="232" t="s">
        <v>56</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4"/>
    </row>
    <row r="2" spans="1:27" ht="35.5" customHeight="1" x14ac:dyDescent="0.25">
      <c r="A2" s="166" t="s">
        <v>110</v>
      </c>
      <c r="B2" s="168" t="s">
        <v>111</v>
      </c>
      <c r="C2" s="166" t="s">
        <v>112</v>
      </c>
      <c r="D2" s="170" t="s">
        <v>113</v>
      </c>
      <c r="E2" s="170" t="s">
        <v>114</v>
      </c>
      <c r="F2" s="166" t="s">
        <v>115</v>
      </c>
      <c r="G2" s="166" t="s">
        <v>116</v>
      </c>
      <c r="H2" s="166" t="s">
        <v>117</v>
      </c>
      <c r="I2" s="166" t="s">
        <v>118</v>
      </c>
      <c r="J2" s="166" t="s">
        <v>119</v>
      </c>
      <c r="K2" s="167" t="s">
        <v>120</v>
      </c>
      <c r="L2" s="84" t="s">
        <v>121</v>
      </c>
      <c r="M2" s="84" t="s">
        <v>122</v>
      </c>
      <c r="N2" s="84" t="s">
        <v>123</v>
      </c>
      <c r="O2" s="180"/>
      <c r="P2" s="84" t="s">
        <v>124</v>
      </c>
      <c r="Q2" s="217"/>
      <c r="R2" s="216"/>
      <c r="S2" s="216"/>
      <c r="T2" s="216"/>
      <c r="U2" s="216"/>
      <c r="V2" s="216"/>
      <c r="W2" s="216"/>
      <c r="X2" s="216"/>
      <c r="Y2" s="216"/>
      <c r="Z2" s="216"/>
      <c r="AA2" s="220" t="s">
        <v>125</v>
      </c>
    </row>
    <row r="3" spans="1:27" ht="198.75" customHeight="1" x14ac:dyDescent="0.25">
      <c r="A3" s="191" t="s">
        <v>126</v>
      </c>
      <c r="B3" s="206" t="s">
        <v>127</v>
      </c>
      <c r="C3" s="206" t="s">
        <v>128</v>
      </c>
      <c r="D3" s="207" t="s">
        <v>134</v>
      </c>
      <c r="E3" s="208"/>
      <c r="F3" s="207" t="s">
        <v>1698</v>
      </c>
      <c r="G3" s="207" t="s">
        <v>1702</v>
      </c>
      <c r="H3" s="207" t="s">
        <v>1695</v>
      </c>
      <c r="I3" s="159"/>
      <c r="J3" s="172"/>
      <c r="K3" s="163"/>
      <c r="L3" s="209" t="s">
        <v>130</v>
      </c>
      <c r="M3" s="210" t="s">
        <v>131</v>
      </c>
      <c r="N3" s="202" t="s">
        <v>132</v>
      </c>
      <c r="O3" s="181"/>
      <c r="P3" s="207"/>
      <c r="Q3" s="216"/>
      <c r="R3" s="216"/>
      <c r="S3" s="216"/>
      <c r="T3" s="216"/>
      <c r="U3" s="216"/>
      <c r="V3" s="216"/>
      <c r="W3" s="216"/>
      <c r="X3" s="216"/>
      <c r="Y3" s="216"/>
      <c r="Z3" s="216"/>
      <c r="AA3" s="219" t="e">
        <f>IF(OR(J3="Fail",ISBLANK(J3)),INDEX('Issue Code Table'!C:C,MATCH(M:M,'Issue Code Table'!A:A,0)),IF(L3="Critical",6,IF(L3="Significant",5,IF(L3="Moderate",3,2))))</f>
        <v>#N/A</v>
      </c>
    </row>
    <row r="4" spans="1:27" ht="198.75" customHeight="1" x14ac:dyDescent="0.25">
      <c r="A4" s="191" t="s">
        <v>133</v>
      </c>
      <c r="B4" s="206" t="s">
        <v>127</v>
      </c>
      <c r="C4" s="206" t="s">
        <v>128</v>
      </c>
      <c r="D4" s="207" t="s">
        <v>134</v>
      </c>
      <c r="E4" s="208" t="s">
        <v>135</v>
      </c>
      <c r="F4" s="207" t="s">
        <v>1697</v>
      </c>
      <c r="G4" s="207" t="s">
        <v>1703</v>
      </c>
      <c r="H4" s="207" t="s">
        <v>1701</v>
      </c>
      <c r="I4" s="159"/>
      <c r="J4" s="172"/>
      <c r="K4" s="163"/>
      <c r="L4" s="211" t="s">
        <v>130</v>
      </c>
      <c r="M4" s="210" t="s">
        <v>136</v>
      </c>
      <c r="N4" s="202" t="s">
        <v>137</v>
      </c>
      <c r="O4" s="181"/>
      <c r="P4" s="207"/>
      <c r="Q4" s="216"/>
      <c r="R4" s="216"/>
      <c r="S4" s="216"/>
      <c r="T4" s="216"/>
      <c r="U4" s="216"/>
      <c r="V4" s="216"/>
      <c r="W4" s="216"/>
      <c r="X4" s="216"/>
      <c r="Y4" s="216"/>
      <c r="Z4" s="216"/>
      <c r="AA4" s="219" t="e">
        <f>IF(OR(J4="Fail",ISBLANK(J4)),INDEX('Issue Code Table'!C:C,MATCH(M:M,'Issue Code Table'!A:A,0)),IF(L4="Critical",6,IF(L4="Significant",5,IF(L4="Moderate",3,2))))</f>
        <v>#N/A</v>
      </c>
    </row>
    <row r="5" spans="1:27" ht="198.75" customHeight="1" x14ac:dyDescent="0.25">
      <c r="A5" s="191" t="s">
        <v>138</v>
      </c>
      <c r="B5" s="206" t="s">
        <v>127</v>
      </c>
      <c r="C5" s="206" t="s">
        <v>128</v>
      </c>
      <c r="D5" s="194" t="s">
        <v>139</v>
      </c>
      <c r="E5" s="194" t="s">
        <v>129</v>
      </c>
      <c r="F5" s="195" t="s">
        <v>140</v>
      </c>
      <c r="G5" s="195" t="s">
        <v>141</v>
      </c>
      <c r="H5" s="195" t="s">
        <v>142</v>
      </c>
      <c r="I5" s="179"/>
      <c r="J5" s="172"/>
      <c r="K5" s="179"/>
      <c r="L5" s="163" t="s">
        <v>143</v>
      </c>
      <c r="M5" s="159" t="s">
        <v>131</v>
      </c>
      <c r="N5" s="202" t="s">
        <v>132</v>
      </c>
      <c r="O5" s="181"/>
      <c r="P5" s="207" t="s">
        <v>144</v>
      </c>
      <c r="Q5" s="216"/>
      <c r="R5" s="216"/>
      <c r="S5" s="216"/>
      <c r="T5" s="216"/>
      <c r="U5" s="216"/>
      <c r="V5" s="216"/>
      <c r="W5" s="216"/>
      <c r="X5" s="216"/>
      <c r="Y5" s="216"/>
      <c r="Z5" s="216"/>
      <c r="AA5" s="219" t="e">
        <f>IF(OR(J5="Fail",ISBLANK(J5)),INDEX('Issue Code Table'!C:C,MATCH(M:M,'Issue Code Table'!A:A,0)),IF(L5="Critical",6,IF(L5="Significant",5,IF(L5="Moderate",3,2))))</f>
        <v>#N/A</v>
      </c>
    </row>
    <row r="6" spans="1:27" ht="198.75" customHeight="1" x14ac:dyDescent="0.25">
      <c r="A6" s="191" t="s">
        <v>145</v>
      </c>
      <c r="B6" s="192" t="s">
        <v>146</v>
      </c>
      <c r="C6" s="196" t="s">
        <v>147</v>
      </c>
      <c r="D6" s="194" t="s">
        <v>139</v>
      </c>
      <c r="E6" s="194" t="s">
        <v>129</v>
      </c>
      <c r="F6" s="195" t="s">
        <v>148</v>
      </c>
      <c r="G6" s="195" t="s">
        <v>149</v>
      </c>
      <c r="H6" s="195" t="s">
        <v>150</v>
      </c>
      <c r="I6" s="179"/>
      <c r="J6" s="172"/>
      <c r="K6" s="179"/>
      <c r="L6" s="163" t="s">
        <v>151</v>
      </c>
      <c r="M6" s="165" t="s">
        <v>152</v>
      </c>
      <c r="N6" s="202" t="s">
        <v>153</v>
      </c>
      <c r="O6" s="181"/>
      <c r="P6" s="207" t="s">
        <v>154</v>
      </c>
      <c r="Q6" s="216"/>
      <c r="R6" s="216"/>
      <c r="S6" s="216"/>
      <c r="T6" s="216"/>
      <c r="U6" s="216"/>
      <c r="V6" s="216"/>
      <c r="W6" s="216"/>
      <c r="X6" s="216"/>
      <c r="Y6" s="216"/>
      <c r="Z6" s="216"/>
      <c r="AA6" s="219">
        <f>IF(OR(J6="Fail",ISBLANK(J6)),INDEX('Issue Code Table'!C:C,MATCH(M:M,'Issue Code Table'!A:A,0)),IF(L6="Critical",6,IF(L6="Significant",5,IF(L6="Moderate",3,2))))</f>
        <v>4</v>
      </c>
    </row>
    <row r="7" spans="1:27" ht="198.75" customHeight="1" x14ac:dyDescent="0.25">
      <c r="A7" s="191" t="s">
        <v>155</v>
      </c>
      <c r="B7" s="169" t="s">
        <v>156</v>
      </c>
      <c r="C7" s="172" t="s">
        <v>157</v>
      </c>
      <c r="D7" s="171" t="s">
        <v>158</v>
      </c>
      <c r="E7" s="171" t="s">
        <v>159</v>
      </c>
      <c r="F7" s="127" t="s">
        <v>160</v>
      </c>
      <c r="G7" s="127" t="s">
        <v>161</v>
      </c>
      <c r="H7" s="127" t="s">
        <v>162</v>
      </c>
      <c r="I7" s="179"/>
      <c r="J7" s="172"/>
      <c r="K7" s="179"/>
      <c r="L7" s="163" t="s">
        <v>163</v>
      </c>
      <c r="M7" s="165" t="s">
        <v>152</v>
      </c>
      <c r="N7" s="202" t="s">
        <v>153</v>
      </c>
      <c r="O7" s="181"/>
      <c r="P7" s="207" t="s">
        <v>164</v>
      </c>
      <c r="Q7" s="216"/>
      <c r="R7" s="216"/>
      <c r="S7" s="216"/>
      <c r="T7" s="216"/>
      <c r="U7" s="216"/>
      <c r="V7" s="216"/>
      <c r="W7" s="216"/>
      <c r="X7" s="216"/>
      <c r="Y7" s="216"/>
      <c r="Z7" s="216"/>
      <c r="AA7" s="219">
        <f>IF(OR(J7="Fail",ISBLANK(J7)),INDEX('Issue Code Table'!C:C,MATCH(M:M,'Issue Code Table'!A:A,0)),IF(L7="Critical",6,IF(L7="Significant",5,IF(L7="Moderate",3,2))))</f>
        <v>4</v>
      </c>
    </row>
    <row r="8" spans="1:27" ht="198.75" customHeight="1" x14ac:dyDescent="0.25">
      <c r="A8" s="191" t="s">
        <v>165</v>
      </c>
      <c r="B8" s="169" t="s">
        <v>166</v>
      </c>
      <c r="C8" s="172" t="s">
        <v>167</v>
      </c>
      <c r="D8" s="171" t="s">
        <v>158</v>
      </c>
      <c r="E8" s="171" t="s">
        <v>159</v>
      </c>
      <c r="F8" s="127" t="s">
        <v>168</v>
      </c>
      <c r="G8" s="127" t="s">
        <v>169</v>
      </c>
      <c r="H8" s="127" t="s">
        <v>170</v>
      </c>
      <c r="I8" s="179"/>
      <c r="J8" s="172"/>
      <c r="K8" s="179"/>
      <c r="L8" s="163" t="s">
        <v>151</v>
      </c>
      <c r="M8" s="165" t="s">
        <v>171</v>
      </c>
      <c r="N8" s="202" t="s">
        <v>172</v>
      </c>
      <c r="O8" s="181"/>
      <c r="P8" s="207" t="s">
        <v>164</v>
      </c>
      <c r="Q8" s="216"/>
      <c r="R8" s="216"/>
      <c r="S8" s="216"/>
      <c r="T8" s="216"/>
      <c r="U8" s="216"/>
      <c r="V8" s="216"/>
      <c r="W8" s="216"/>
      <c r="X8" s="216"/>
      <c r="Y8" s="216"/>
      <c r="Z8" s="216"/>
      <c r="AA8" s="219">
        <f>IF(OR(J8="Fail",ISBLANK(J8)),INDEX('Issue Code Table'!C:C,MATCH(M:M,'Issue Code Table'!A:A,0)),IF(L8="Critical",6,IF(L8="Significant",5,IF(L8="Moderate",3,2))))</f>
        <v>4</v>
      </c>
    </row>
    <row r="9" spans="1:27" ht="198.75" customHeight="1" x14ac:dyDescent="0.25">
      <c r="A9" s="191" t="s">
        <v>173</v>
      </c>
      <c r="B9" s="169" t="s">
        <v>174</v>
      </c>
      <c r="C9" s="172" t="s">
        <v>175</v>
      </c>
      <c r="D9" s="171" t="s">
        <v>158</v>
      </c>
      <c r="E9" s="171" t="s">
        <v>159</v>
      </c>
      <c r="F9" s="177" t="s">
        <v>176</v>
      </c>
      <c r="G9" s="177" t="s">
        <v>177</v>
      </c>
      <c r="H9" s="177" t="s">
        <v>178</v>
      </c>
      <c r="I9" s="179"/>
      <c r="J9" s="172"/>
      <c r="K9" s="179"/>
      <c r="L9" s="163" t="s">
        <v>151</v>
      </c>
      <c r="M9" s="163" t="s">
        <v>179</v>
      </c>
      <c r="N9" s="202" t="s">
        <v>180</v>
      </c>
      <c r="O9" s="181"/>
      <c r="P9" s="207" t="s">
        <v>181</v>
      </c>
      <c r="Q9" s="216"/>
      <c r="R9" s="216"/>
      <c r="S9" s="216"/>
      <c r="T9" s="216"/>
      <c r="U9" s="216"/>
      <c r="V9" s="216"/>
      <c r="W9" s="216"/>
      <c r="X9" s="216"/>
      <c r="Y9" s="216"/>
      <c r="Z9" s="216"/>
      <c r="AA9" s="219">
        <f>IF(OR(J9="Fail",ISBLANK(J9)),INDEX('Issue Code Table'!C:C,MATCH(M:M,'Issue Code Table'!A:A,0)),IF(L9="Critical",6,IF(L9="Significant",5,IF(L9="Moderate",3,2))))</f>
        <v>5</v>
      </c>
    </row>
    <row r="10" spans="1:27" ht="198.75" customHeight="1" x14ac:dyDescent="0.25">
      <c r="A10" s="191" t="s">
        <v>182</v>
      </c>
      <c r="B10" s="169" t="s">
        <v>183</v>
      </c>
      <c r="C10" s="172" t="s">
        <v>184</v>
      </c>
      <c r="D10" s="171" t="s">
        <v>158</v>
      </c>
      <c r="E10" s="171" t="s">
        <v>159</v>
      </c>
      <c r="F10" s="127" t="s">
        <v>185</v>
      </c>
      <c r="G10" s="127" t="s">
        <v>186</v>
      </c>
      <c r="H10" s="127" t="s">
        <v>187</v>
      </c>
      <c r="I10" s="179"/>
      <c r="J10" s="172"/>
      <c r="K10" s="179"/>
      <c r="L10" s="163" t="s">
        <v>151</v>
      </c>
      <c r="M10" s="165" t="s">
        <v>188</v>
      </c>
      <c r="N10" s="202" t="s">
        <v>189</v>
      </c>
      <c r="O10" s="181"/>
      <c r="P10" s="207" t="s">
        <v>164</v>
      </c>
      <c r="Q10" s="216"/>
      <c r="R10" s="216"/>
      <c r="S10" s="216"/>
      <c r="T10" s="216"/>
      <c r="U10" s="216"/>
      <c r="V10" s="216"/>
      <c r="W10" s="216"/>
      <c r="X10" s="216"/>
      <c r="Y10" s="216"/>
      <c r="Z10" s="216"/>
      <c r="AA10" s="219">
        <f>IF(OR(J10="Fail",ISBLANK(J10)),INDEX('Issue Code Table'!C:C,MATCH(M:M,'Issue Code Table'!A:A,0)),IF(L10="Critical",6,IF(L10="Significant",5,IF(L10="Moderate",3,2))))</f>
        <v>2</v>
      </c>
    </row>
    <row r="11" spans="1:27" ht="198.75" customHeight="1" x14ac:dyDescent="0.25">
      <c r="A11" s="191" t="s">
        <v>190</v>
      </c>
      <c r="B11" s="169" t="s">
        <v>191</v>
      </c>
      <c r="C11" s="172" t="s">
        <v>192</v>
      </c>
      <c r="D11" s="171" t="s">
        <v>158</v>
      </c>
      <c r="E11" s="171" t="s">
        <v>159</v>
      </c>
      <c r="F11" s="174" t="s">
        <v>193</v>
      </c>
      <c r="G11" s="174" t="s">
        <v>194</v>
      </c>
      <c r="H11" s="174" t="s">
        <v>195</v>
      </c>
      <c r="I11" s="179"/>
      <c r="J11" s="172"/>
      <c r="K11" s="179"/>
      <c r="L11" s="163" t="s">
        <v>151</v>
      </c>
      <c r="M11" s="163" t="s">
        <v>196</v>
      </c>
      <c r="N11" s="202" t="s">
        <v>197</v>
      </c>
      <c r="O11" s="181"/>
      <c r="P11" s="207" t="s">
        <v>164</v>
      </c>
      <c r="Q11" s="216"/>
      <c r="R11" s="216"/>
      <c r="S11" s="216"/>
      <c r="T11" s="216"/>
      <c r="U11" s="216"/>
      <c r="V11" s="216"/>
      <c r="W11" s="216"/>
      <c r="X11" s="216"/>
      <c r="Y11" s="216"/>
      <c r="Z11" s="216"/>
      <c r="AA11" s="219">
        <f>IF(OR(J11="Fail",ISBLANK(J11)),INDEX('Issue Code Table'!C:C,MATCH(M:M,'Issue Code Table'!A:A,0)),IF(L11="Critical",6,IF(L11="Significant",5,IF(L11="Moderate",3,2))))</f>
        <v>5</v>
      </c>
    </row>
    <row r="12" spans="1:27" ht="198.75" customHeight="1" x14ac:dyDescent="0.25">
      <c r="A12" s="191" t="s">
        <v>198</v>
      </c>
      <c r="B12" s="169" t="s">
        <v>199</v>
      </c>
      <c r="C12" s="173" t="s">
        <v>200</v>
      </c>
      <c r="D12" s="171" t="s">
        <v>158</v>
      </c>
      <c r="E12" s="171" t="s">
        <v>159</v>
      </c>
      <c r="F12" s="127" t="s">
        <v>201</v>
      </c>
      <c r="G12" s="127" t="s">
        <v>202</v>
      </c>
      <c r="H12" s="127" t="s">
        <v>203</v>
      </c>
      <c r="I12" s="179"/>
      <c r="J12" s="172"/>
      <c r="K12" s="179"/>
      <c r="L12" s="163" t="s">
        <v>151</v>
      </c>
      <c r="M12" s="165" t="s">
        <v>204</v>
      </c>
      <c r="N12" s="202" t="s">
        <v>205</v>
      </c>
      <c r="O12" s="181"/>
      <c r="P12" s="207" t="s">
        <v>164</v>
      </c>
      <c r="Q12" s="216"/>
      <c r="R12" s="216"/>
      <c r="S12" s="216"/>
      <c r="T12" s="216"/>
      <c r="U12" s="216"/>
      <c r="V12" s="216"/>
      <c r="W12" s="216"/>
      <c r="X12" s="216"/>
      <c r="Y12" s="216"/>
      <c r="Z12" s="216"/>
      <c r="AA12" s="219">
        <f>IF(OR(J12="Fail",ISBLANK(J12)),INDEX('Issue Code Table'!C:C,MATCH(M:M,'Issue Code Table'!A:A,0)),IF(L12="Critical",6,IF(L12="Significant",5,IF(L12="Moderate",3,2))))</f>
        <v>2</v>
      </c>
    </row>
    <row r="13" spans="1:27" ht="198.75" customHeight="1" x14ac:dyDescent="0.25">
      <c r="A13" s="191" t="s">
        <v>206</v>
      </c>
      <c r="B13" s="169" t="s">
        <v>199</v>
      </c>
      <c r="C13" s="173" t="s">
        <v>200</v>
      </c>
      <c r="D13" s="171" t="s">
        <v>158</v>
      </c>
      <c r="E13" s="171" t="s">
        <v>159</v>
      </c>
      <c r="F13" s="127" t="s">
        <v>207</v>
      </c>
      <c r="G13" s="127" t="s">
        <v>208</v>
      </c>
      <c r="H13" s="127" t="s">
        <v>209</v>
      </c>
      <c r="I13" s="179"/>
      <c r="J13" s="172"/>
      <c r="K13" s="179"/>
      <c r="L13" s="163" t="s">
        <v>151</v>
      </c>
      <c r="M13" s="163" t="s">
        <v>210</v>
      </c>
      <c r="N13" s="202" t="s">
        <v>211</v>
      </c>
      <c r="O13" s="181"/>
      <c r="P13" s="207" t="s">
        <v>164</v>
      </c>
      <c r="Q13" s="216"/>
      <c r="R13" s="216"/>
      <c r="S13" s="216"/>
      <c r="T13" s="216"/>
      <c r="U13" s="216"/>
      <c r="V13" s="216"/>
      <c r="W13" s="216"/>
      <c r="X13" s="216"/>
      <c r="Y13" s="216"/>
      <c r="Z13" s="216"/>
      <c r="AA13" s="219">
        <f>IF(OR(J13="Fail",ISBLANK(J13)),INDEX('Issue Code Table'!C:C,MATCH(M:M,'Issue Code Table'!A:A,0)),IF(L13="Critical",6,IF(L13="Significant",5,IF(L13="Moderate",3,2))))</f>
        <v>5</v>
      </c>
    </row>
    <row r="14" spans="1:27" ht="198.75" customHeight="1" x14ac:dyDescent="0.25">
      <c r="A14" s="191" t="s">
        <v>212</v>
      </c>
      <c r="B14" s="169" t="s">
        <v>191</v>
      </c>
      <c r="C14" s="172" t="s">
        <v>192</v>
      </c>
      <c r="D14" s="171" t="s">
        <v>158</v>
      </c>
      <c r="E14" s="171" t="s">
        <v>159</v>
      </c>
      <c r="F14" s="127" t="s">
        <v>213</v>
      </c>
      <c r="G14" s="127" t="s">
        <v>214</v>
      </c>
      <c r="H14" s="127" t="s">
        <v>215</v>
      </c>
      <c r="I14" s="179"/>
      <c r="J14" s="172"/>
      <c r="K14" s="179"/>
      <c r="L14" s="163" t="s">
        <v>151</v>
      </c>
      <c r="M14" s="163" t="s">
        <v>210</v>
      </c>
      <c r="N14" s="202" t="s">
        <v>211</v>
      </c>
      <c r="O14" s="181"/>
      <c r="P14" s="207" t="s">
        <v>164</v>
      </c>
      <c r="Q14" s="216"/>
      <c r="R14" s="216"/>
      <c r="S14" s="216"/>
      <c r="T14" s="216"/>
      <c r="U14" s="216"/>
      <c r="V14" s="216"/>
      <c r="W14" s="216"/>
      <c r="X14" s="216"/>
      <c r="Y14" s="216"/>
      <c r="Z14" s="216"/>
      <c r="AA14" s="219">
        <f>IF(OR(J14="Fail",ISBLANK(J14)),INDEX('Issue Code Table'!C:C,MATCH(M:M,'Issue Code Table'!A:A,0)),IF(L14="Critical",6,IF(L14="Significant",5,IF(L14="Moderate",3,2))))</f>
        <v>5</v>
      </c>
    </row>
    <row r="15" spans="1:27" ht="198.75" customHeight="1" x14ac:dyDescent="0.25">
      <c r="A15" s="191" t="s">
        <v>216</v>
      </c>
      <c r="B15" s="169" t="s">
        <v>191</v>
      </c>
      <c r="C15" s="172" t="s">
        <v>192</v>
      </c>
      <c r="D15" s="171" t="s">
        <v>158</v>
      </c>
      <c r="E15" s="171" t="s">
        <v>159</v>
      </c>
      <c r="F15" s="127" t="s">
        <v>217</v>
      </c>
      <c r="G15" s="127" t="s">
        <v>218</v>
      </c>
      <c r="H15" s="127" t="s">
        <v>219</v>
      </c>
      <c r="I15" s="179"/>
      <c r="J15" s="172"/>
      <c r="K15" s="179"/>
      <c r="L15" s="163" t="s">
        <v>151</v>
      </c>
      <c r="M15" s="165" t="s">
        <v>196</v>
      </c>
      <c r="N15" s="202" t="s">
        <v>197</v>
      </c>
      <c r="O15" s="181"/>
      <c r="P15" s="207" t="s">
        <v>164</v>
      </c>
      <c r="Q15" s="216"/>
      <c r="R15" s="216"/>
      <c r="S15" s="216"/>
      <c r="T15" s="216"/>
      <c r="U15" s="216"/>
      <c r="V15" s="216"/>
      <c r="W15" s="216"/>
      <c r="X15" s="216"/>
      <c r="Y15" s="216"/>
      <c r="Z15" s="216"/>
      <c r="AA15" s="219">
        <f>IF(OR(J15="Fail",ISBLANK(J15)),INDEX('Issue Code Table'!C:C,MATCH(M:M,'Issue Code Table'!A:A,0)),IF(L15="Critical",6,IF(L15="Significant",5,IF(L15="Moderate",3,2))))</f>
        <v>5</v>
      </c>
    </row>
    <row r="16" spans="1:27" ht="198.75" customHeight="1" x14ac:dyDescent="0.25">
      <c r="A16" s="191" t="s">
        <v>220</v>
      </c>
      <c r="B16" s="169" t="s">
        <v>199</v>
      </c>
      <c r="C16" s="173" t="s">
        <v>200</v>
      </c>
      <c r="D16" s="171" t="s">
        <v>158</v>
      </c>
      <c r="E16" s="171" t="s">
        <v>159</v>
      </c>
      <c r="F16" s="127" t="s">
        <v>221</v>
      </c>
      <c r="G16" s="127" t="s">
        <v>222</v>
      </c>
      <c r="H16" s="127" t="s">
        <v>223</v>
      </c>
      <c r="I16" s="179"/>
      <c r="J16" s="172"/>
      <c r="K16" s="179"/>
      <c r="L16" s="163" t="s">
        <v>151</v>
      </c>
      <c r="M16" s="165" t="s">
        <v>196</v>
      </c>
      <c r="N16" s="202" t="s">
        <v>197</v>
      </c>
      <c r="O16" s="181"/>
      <c r="P16" s="207" t="s">
        <v>164</v>
      </c>
      <c r="Q16" s="216"/>
      <c r="R16" s="216"/>
      <c r="S16" s="216"/>
      <c r="T16" s="216"/>
      <c r="U16" s="216"/>
      <c r="V16" s="216"/>
      <c r="W16" s="216"/>
      <c r="X16" s="216"/>
      <c r="Y16" s="216"/>
      <c r="Z16" s="216"/>
      <c r="AA16" s="219">
        <f>IF(OR(J16="Fail",ISBLANK(J16)),INDEX('Issue Code Table'!C:C,MATCH(M:M,'Issue Code Table'!A:A,0)),IF(L16="Critical",6,IF(L16="Significant",5,IF(L16="Moderate",3,2))))</f>
        <v>5</v>
      </c>
    </row>
    <row r="17" spans="1:27" ht="198.75" customHeight="1" x14ac:dyDescent="0.25">
      <c r="A17" s="191" t="s">
        <v>224</v>
      </c>
      <c r="B17" s="169" t="s">
        <v>156</v>
      </c>
      <c r="C17" s="172" t="s">
        <v>157</v>
      </c>
      <c r="D17" s="171" t="s">
        <v>158</v>
      </c>
      <c r="E17" s="171" t="s">
        <v>159</v>
      </c>
      <c r="F17" s="127" t="s">
        <v>225</v>
      </c>
      <c r="G17" s="127" t="s">
        <v>226</v>
      </c>
      <c r="H17" s="127" t="s">
        <v>227</v>
      </c>
      <c r="I17" s="179"/>
      <c r="J17" s="172"/>
      <c r="K17" s="179"/>
      <c r="L17" s="163" t="s">
        <v>143</v>
      </c>
      <c r="M17" s="163" t="s">
        <v>228</v>
      </c>
      <c r="N17" s="202" t="s">
        <v>229</v>
      </c>
      <c r="O17" s="181"/>
      <c r="P17" s="207" t="s">
        <v>164</v>
      </c>
      <c r="Q17" s="216"/>
      <c r="R17" s="216"/>
      <c r="S17" s="216"/>
      <c r="T17" s="216"/>
      <c r="U17" s="216"/>
      <c r="V17" s="216"/>
      <c r="W17" s="216"/>
      <c r="X17" s="216"/>
      <c r="Y17" s="216"/>
      <c r="Z17" s="216"/>
      <c r="AA17" s="219">
        <f>IF(OR(J17="Fail",ISBLANK(J17)),INDEX('Issue Code Table'!C:C,MATCH(M:M,'Issue Code Table'!A:A,0)),IF(L17="Critical",6,IF(L17="Significant",5,IF(L17="Moderate",3,2))))</f>
        <v>5</v>
      </c>
    </row>
    <row r="18" spans="1:27" ht="198.75" customHeight="1" x14ac:dyDescent="0.25">
      <c r="A18" s="191" t="s">
        <v>230</v>
      </c>
      <c r="B18" s="169" t="s">
        <v>156</v>
      </c>
      <c r="C18" s="172" t="s">
        <v>157</v>
      </c>
      <c r="D18" s="171" t="s">
        <v>158</v>
      </c>
      <c r="E18" s="171" t="s">
        <v>159</v>
      </c>
      <c r="F18" s="127" t="s">
        <v>231</v>
      </c>
      <c r="G18" s="127" t="s">
        <v>232</v>
      </c>
      <c r="H18" s="127" t="s">
        <v>233</v>
      </c>
      <c r="I18" s="179"/>
      <c r="J18" s="172"/>
      <c r="K18" s="179"/>
      <c r="L18" s="163" t="s">
        <v>151</v>
      </c>
      <c r="M18" s="163" t="s">
        <v>234</v>
      </c>
      <c r="N18" s="202" t="s">
        <v>235</v>
      </c>
      <c r="O18" s="181"/>
      <c r="P18" s="207" t="s">
        <v>164</v>
      </c>
      <c r="Q18" s="216"/>
      <c r="R18" s="216"/>
      <c r="S18" s="216"/>
      <c r="T18" s="216"/>
      <c r="U18" s="216"/>
      <c r="V18" s="216"/>
      <c r="W18" s="216"/>
      <c r="X18" s="216"/>
      <c r="Y18" s="216"/>
      <c r="Z18" s="216"/>
      <c r="AA18" s="219">
        <f>IF(OR(J18="Fail",ISBLANK(J18)),INDEX('Issue Code Table'!C:C,MATCH(M:M,'Issue Code Table'!A:A,0)),IF(L18="Critical",6,IF(L18="Significant",5,IF(L18="Moderate",3,2))))</f>
        <v>5</v>
      </c>
    </row>
    <row r="19" spans="1:27" ht="198.75" customHeight="1" x14ac:dyDescent="0.25">
      <c r="A19" s="191" t="s">
        <v>236</v>
      </c>
      <c r="B19" s="169" t="s">
        <v>237</v>
      </c>
      <c r="C19" s="172" t="s">
        <v>238</v>
      </c>
      <c r="D19" s="171" t="s">
        <v>158</v>
      </c>
      <c r="E19" s="171" t="s">
        <v>159</v>
      </c>
      <c r="F19" s="175" t="s">
        <v>239</v>
      </c>
      <c r="G19" s="175" t="s">
        <v>240</v>
      </c>
      <c r="H19" s="175" t="s">
        <v>241</v>
      </c>
      <c r="I19" s="179"/>
      <c r="J19" s="172"/>
      <c r="K19" s="179"/>
      <c r="L19" s="163" t="s">
        <v>151</v>
      </c>
      <c r="M19" s="165" t="s">
        <v>242</v>
      </c>
      <c r="N19" s="202" t="s">
        <v>243</v>
      </c>
      <c r="O19" s="181"/>
      <c r="P19" s="207" t="s">
        <v>164</v>
      </c>
      <c r="Q19" s="216"/>
      <c r="R19" s="216"/>
      <c r="S19" s="216"/>
      <c r="T19" s="216"/>
      <c r="U19" s="216"/>
      <c r="V19" s="216"/>
      <c r="W19" s="216"/>
      <c r="X19" s="216"/>
      <c r="Y19" s="216"/>
      <c r="Z19" s="216"/>
      <c r="AA19" s="219">
        <f>IF(OR(J19="Fail",ISBLANK(J19)),INDEX('Issue Code Table'!C:C,MATCH(M:M,'Issue Code Table'!A:A,0)),IF(L19="Critical",6,IF(L19="Significant",5,IF(L19="Moderate",3,2))))</f>
        <v>5</v>
      </c>
    </row>
    <row r="20" spans="1:27" ht="198.75" customHeight="1" x14ac:dyDescent="0.25">
      <c r="A20" s="191" t="s">
        <v>244</v>
      </c>
      <c r="B20" s="169" t="s">
        <v>245</v>
      </c>
      <c r="C20" s="172" t="s">
        <v>246</v>
      </c>
      <c r="D20" s="171" t="s">
        <v>158</v>
      </c>
      <c r="E20" s="171" t="s">
        <v>159</v>
      </c>
      <c r="F20" s="178" t="s">
        <v>247</v>
      </c>
      <c r="G20" s="127" t="s">
        <v>248</v>
      </c>
      <c r="H20" s="127" t="s">
        <v>1679</v>
      </c>
      <c r="I20" s="179"/>
      <c r="J20" s="172"/>
      <c r="K20" s="179"/>
      <c r="L20" s="163" t="s">
        <v>151</v>
      </c>
      <c r="M20" s="159" t="s">
        <v>249</v>
      </c>
      <c r="N20" s="202" t="s">
        <v>250</v>
      </c>
      <c r="O20" s="181"/>
      <c r="P20" s="207" t="s">
        <v>251</v>
      </c>
      <c r="Q20" s="216"/>
      <c r="R20" s="216"/>
      <c r="S20" s="216"/>
      <c r="T20" s="216"/>
      <c r="U20" s="216"/>
      <c r="V20" s="216"/>
      <c r="W20" s="216"/>
      <c r="X20" s="216"/>
      <c r="Y20" s="216"/>
      <c r="Z20" s="216"/>
      <c r="AA20" s="219" t="e">
        <f>IF(OR(J20="Fail",ISBLANK(J20)),INDEX('Issue Code Table'!C:C,MATCH(M:M,'Issue Code Table'!A:A,0)),IF(L20="Critical",6,IF(L20="Significant",5,IF(L20="Moderate",3,2))))</f>
        <v>#N/A</v>
      </c>
    </row>
    <row r="21" spans="1:27" ht="198.75" customHeight="1" x14ac:dyDescent="0.25">
      <c r="A21" s="191" t="s">
        <v>252</v>
      </c>
      <c r="B21" s="169" t="s">
        <v>253</v>
      </c>
      <c r="C21" s="172" t="s">
        <v>254</v>
      </c>
      <c r="D21" s="171" t="s">
        <v>158</v>
      </c>
      <c r="E21" s="171" t="s">
        <v>159</v>
      </c>
      <c r="F21" s="127" t="s">
        <v>255</v>
      </c>
      <c r="G21" s="127" t="s">
        <v>256</v>
      </c>
      <c r="H21" s="127" t="s">
        <v>257</v>
      </c>
      <c r="I21" s="179"/>
      <c r="J21" s="172"/>
      <c r="K21" s="179"/>
      <c r="L21" s="163" t="s">
        <v>143</v>
      </c>
      <c r="M21" s="210" t="s">
        <v>258</v>
      </c>
      <c r="N21" s="218" t="s">
        <v>259</v>
      </c>
      <c r="O21" s="181"/>
      <c r="P21" s="207" t="s">
        <v>260</v>
      </c>
      <c r="Q21" s="216"/>
      <c r="R21" s="216"/>
      <c r="S21" s="216"/>
      <c r="T21" s="216"/>
      <c r="U21" s="216"/>
      <c r="V21" s="216"/>
      <c r="W21" s="216"/>
      <c r="X21" s="216"/>
      <c r="Y21" s="216"/>
      <c r="Z21" s="216"/>
      <c r="AA21" s="219">
        <f>IF(OR(J21="Fail",ISBLANK(J21)),INDEX('Issue Code Table'!C:C,MATCH(M:M,'Issue Code Table'!A:A,0)),IF(L21="Critical",6,IF(L21="Significant",5,IF(L21="Moderate",3,2))))</f>
        <v>6</v>
      </c>
    </row>
    <row r="22" spans="1:27" ht="198.75" customHeight="1" x14ac:dyDescent="0.25">
      <c r="A22" s="191" t="s">
        <v>261</v>
      </c>
      <c r="B22" s="169" t="s">
        <v>262</v>
      </c>
      <c r="C22" s="172" t="s">
        <v>263</v>
      </c>
      <c r="D22" s="171" t="s">
        <v>158</v>
      </c>
      <c r="E22" s="171" t="s">
        <v>159</v>
      </c>
      <c r="F22" s="127" t="s">
        <v>264</v>
      </c>
      <c r="G22" s="127" t="s">
        <v>265</v>
      </c>
      <c r="H22" s="127" t="s">
        <v>266</v>
      </c>
      <c r="I22" s="179"/>
      <c r="J22" s="172"/>
      <c r="K22" s="179"/>
      <c r="L22" s="163" t="s">
        <v>151</v>
      </c>
      <c r="M22" s="159" t="s">
        <v>249</v>
      </c>
      <c r="N22" s="202" t="s">
        <v>250</v>
      </c>
      <c r="O22" s="181"/>
      <c r="P22" s="207" t="s">
        <v>267</v>
      </c>
      <c r="Q22" s="216"/>
      <c r="R22" s="216"/>
      <c r="S22" s="216"/>
      <c r="T22" s="216"/>
      <c r="U22" s="216"/>
      <c r="V22" s="216"/>
      <c r="W22" s="216"/>
      <c r="X22" s="216"/>
      <c r="Y22" s="216"/>
      <c r="Z22" s="216"/>
      <c r="AA22" s="219" t="e">
        <f>IF(OR(J22="Fail",ISBLANK(J22)),INDEX('Issue Code Table'!C:C,MATCH(M:M,'Issue Code Table'!A:A,0)),IF(L22="Critical",6,IF(L22="Significant",5,IF(L22="Moderate",3,2))))</f>
        <v>#N/A</v>
      </c>
    </row>
    <row r="23" spans="1:27" ht="198.75" customHeight="1" x14ac:dyDescent="0.25">
      <c r="A23" s="191" t="s">
        <v>268</v>
      </c>
      <c r="B23" s="169" t="s">
        <v>156</v>
      </c>
      <c r="C23" s="172" t="s">
        <v>157</v>
      </c>
      <c r="D23" s="171" t="s">
        <v>158</v>
      </c>
      <c r="E23" s="171" t="s">
        <v>159</v>
      </c>
      <c r="F23" s="127" t="s">
        <v>269</v>
      </c>
      <c r="G23" s="127" t="s">
        <v>270</v>
      </c>
      <c r="H23" s="127" t="s">
        <v>271</v>
      </c>
      <c r="I23" s="179"/>
      <c r="J23" s="172"/>
      <c r="K23" s="179"/>
      <c r="L23" s="163" t="s">
        <v>151</v>
      </c>
      <c r="M23" s="163" t="s">
        <v>234</v>
      </c>
      <c r="N23" s="202" t="s">
        <v>235</v>
      </c>
      <c r="O23" s="181"/>
      <c r="P23" s="207" t="s">
        <v>164</v>
      </c>
      <c r="Q23" s="216"/>
      <c r="R23" s="216"/>
      <c r="S23" s="216"/>
      <c r="T23" s="216"/>
      <c r="U23" s="216"/>
      <c r="V23" s="216"/>
      <c r="W23" s="216"/>
      <c r="X23" s="216"/>
      <c r="Y23" s="216"/>
      <c r="Z23" s="216"/>
      <c r="AA23" s="219">
        <f>IF(OR(J23="Fail",ISBLANK(J23)),INDEX('Issue Code Table'!C:C,MATCH(M:M,'Issue Code Table'!A:A,0)),IF(L23="Critical",6,IF(L23="Significant",5,IF(L23="Moderate",3,2))))</f>
        <v>5</v>
      </c>
    </row>
    <row r="24" spans="1:27" ht="198.75" customHeight="1" x14ac:dyDescent="0.25">
      <c r="A24" s="191" t="s">
        <v>272</v>
      </c>
      <c r="B24" s="169" t="s">
        <v>156</v>
      </c>
      <c r="C24" s="172" t="s">
        <v>157</v>
      </c>
      <c r="D24" s="171" t="s">
        <v>158</v>
      </c>
      <c r="E24" s="171" t="s">
        <v>159</v>
      </c>
      <c r="F24" s="127" t="s">
        <v>273</v>
      </c>
      <c r="G24" s="127" t="s">
        <v>274</v>
      </c>
      <c r="H24" s="127" t="s">
        <v>275</v>
      </c>
      <c r="I24" s="179"/>
      <c r="J24" s="172"/>
      <c r="K24" s="179"/>
      <c r="L24" s="163" t="s">
        <v>151</v>
      </c>
      <c r="M24" s="163" t="s">
        <v>234</v>
      </c>
      <c r="N24" s="202" t="s">
        <v>235</v>
      </c>
      <c r="O24" s="181"/>
      <c r="P24" s="207" t="s">
        <v>164</v>
      </c>
      <c r="Q24" s="216"/>
      <c r="R24" s="216"/>
      <c r="S24" s="216"/>
      <c r="T24" s="216"/>
      <c r="U24" s="216"/>
      <c r="V24" s="216"/>
      <c r="W24" s="216"/>
      <c r="X24" s="216"/>
      <c r="Y24" s="216"/>
      <c r="Z24" s="216"/>
      <c r="AA24" s="219">
        <f>IF(OR(J24="Fail",ISBLANK(J24)),INDEX('Issue Code Table'!C:C,MATCH(M:M,'Issue Code Table'!A:A,0)),IF(L24="Critical",6,IF(L24="Significant",5,IF(L24="Moderate",3,2))))</f>
        <v>5</v>
      </c>
    </row>
    <row r="25" spans="1:27" ht="198.75" customHeight="1" x14ac:dyDescent="0.25">
      <c r="A25" s="191" t="s">
        <v>276</v>
      </c>
      <c r="B25" s="169" t="s">
        <v>156</v>
      </c>
      <c r="C25" s="172" t="s">
        <v>157</v>
      </c>
      <c r="D25" s="171" t="s">
        <v>158</v>
      </c>
      <c r="E25" s="171" t="s">
        <v>159</v>
      </c>
      <c r="F25" s="127" t="s">
        <v>277</v>
      </c>
      <c r="G25" s="127" t="s">
        <v>278</v>
      </c>
      <c r="H25" s="127" t="s">
        <v>279</v>
      </c>
      <c r="I25" s="179"/>
      <c r="J25" s="172"/>
      <c r="K25" s="179"/>
      <c r="L25" s="163" t="s">
        <v>151</v>
      </c>
      <c r="M25" s="163" t="s">
        <v>234</v>
      </c>
      <c r="N25" s="202" t="s">
        <v>235</v>
      </c>
      <c r="O25" s="181"/>
      <c r="P25" s="207" t="s">
        <v>164</v>
      </c>
      <c r="Q25" s="216"/>
      <c r="R25" s="216"/>
      <c r="S25" s="216"/>
      <c r="T25" s="216"/>
      <c r="U25" s="216"/>
      <c r="V25" s="216"/>
      <c r="W25" s="216"/>
      <c r="X25" s="216"/>
      <c r="Y25" s="216"/>
      <c r="Z25" s="216"/>
      <c r="AA25" s="219">
        <f>IF(OR(J25="Fail",ISBLANK(J25)),INDEX('Issue Code Table'!C:C,MATCH(M:M,'Issue Code Table'!A:A,0)),IF(L25="Critical",6,IF(L25="Significant",5,IF(L25="Moderate",3,2))))</f>
        <v>5</v>
      </c>
    </row>
    <row r="26" spans="1:27" ht="198.75" customHeight="1" x14ac:dyDescent="0.25">
      <c r="A26" s="191" t="s">
        <v>280</v>
      </c>
      <c r="B26" s="169" t="s">
        <v>199</v>
      </c>
      <c r="C26" s="173" t="s">
        <v>200</v>
      </c>
      <c r="D26" s="171" t="s">
        <v>158</v>
      </c>
      <c r="E26" s="171" t="s">
        <v>159</v>
      </c>
      <c r="F26" s="127" t="s">
        <v>281</v>
      </c>
      <c r="G26" s="127" t="s">
        <v>282</v>
      </c>
      <c r="H26" s="127" t="s">
        <v>283</v>
      </c>
      <c r="I26" s="179"/>
      <c r="J26" s="172"/>
      <c r="K26" s="179"/>
      <c r="L26" s="163" t="s">
        <v>151</v>
      </c>
      <c r="M26" s="163" t="s">
        <v>234</v>
      </c>
      <c r="N26" s="202" t="s">
        <v>235</v>
      </c>
      <c r="O26" s="181"/>
      <c r="P26" s="207" t="s">
        <v>164</v>
      </c>
      <c r="Q26" s="216"/>
      <c r="R26" s="216"/>
      <c r="S26" s="216"/>
      <c r="T26" s="216"/>
      <c r="U26" s="216"/>
      <c r="V26" s="216"/>
      <c r="W26" s="216"/>
      <c r="X26" s="216"/>
      <c r="Y26" s="216"/>
      <c r="Z26" s="216"/>
      <c r="AA26" s="219">
        <f>IF(OR(J26="Fail",ISBLANK(J26)),INDEX('Issue Code Table'!C:C,MATCH(M:M,'Issue Code Table'!A:A,0)),IF(L26="Critical",6,IF(L26="Significant",5,IF(L26="Moderate",3,2))))</f>
        <v>5</v>
      </c>
    </row>
    <row r="27" spans="1:27" ht="198.75" customHeight="1" x14ac:dyDescent="0.25">
      <c r="A27" s="191" t="s">
        <v>284</v>
      </c>
      <c r="B27" s="169" t="s">
        <v>156</v>
      </c>
      <c r="C27" s="172" t="s">
        <v>157</v>
      </c>
      <c r="D27" s="171" t="s">
        <v>158</v>
      </c>
      <c r="E27" s="171" t="s">
        <v>159</v>
      </c>
      <c r="F27" s="127" t="s">
        <v>285</v>
      </c>
      <c r="G27" s="127" t="s">
        <v>286</v>
      </c>
      <c r="H27" s="127" t="s">
        <v>287</v>
      </c>
      <c r="I27" s="179"/>
      <c r="J27" s="172"/>
      <c r="K27" s="179"/>
      <c r="L27" s="163" t="s">
        <v>151</v>
      </c>
      <c r="M27" s="163" t="s">
        <v>234</v>
      </c>
      <c r="N27" s="202" t="s">
        <v>235</v>
      </c>
      <c r="O27" s="181"/>
      <c r="P27" s="207" t="s">
        <v>164</v>
      </c>
      <c r="Q27" s="216"/>
      <c r="R27" s="216"/>
      <c r="S27" s="216"/>
      <c r="T27" s="216"/>
      <c r="U27" s="216"/>
      <c r="V27" s="216"/>
      <c r="W27" s="216"/>
      <c r="X27" s="216"/>
      <c r="Y27" s="216"/>
      <c r="Z27" s="216"/>
      <c r="AA27" s="219">
        <f>IF(OR(J27="Fail",ISBLANK(J27)),INDEX('Issue Code Table'!C:C,MATCH(M:M,'Issue Code Table'!A:A,0)),IF(L27="Critical",6,IF(L27="Significant",5,IF(L27="Moderate",3,2))))</f>
        <v>5</v>
      </c>
    </row>
    <row r="28" spans="1:27" ht="198.75" customHeight="1" x14ac:dyDescent="0.25">
      <c r="A28" s="191" t="s">
        <v>288</v>
      </c>
      <c r="B28" s="169" t="s">
        <v>156</v>
      </c>
      <c r="C28" s="172" t="s">
        <v>157</v>
      </c>
      <c r="D28" s="171" t="s">
        <v>158</v>
      </c>
      <c r="E28" s="171" t="s">
        <v>159</v>
      </c>
      <c r="F28" s="127" t="s">
        <v>289</v>
      </c>
      <c r="G28" s="127" t="s">
        <v>290</v>
      </c>
      <c r="H28" s="127" t="s">
        <v>291</v>
      </c>
      <c r="I28" s="179"/>
      <c r="J28" s="172"/>
      <c r="K28" s="179"/>
      <c r="L28" s="163" t="s">
        <v>151</v>
      </c>
      <c r="M28" s="163" t="s">
        <v>234</v>
      </c>
      <c r="N28" s="202" t="s">
        <v>235</v>
      </c>
      <c r="O28" s="181"/>
      <c r="P28" s="207" t="s">
        <v>164</v>
      </c>
      <c r="Q28" s="216"/>
      <c r="R28" s="216"/>
      <c r="S28" s="216"/>
      <c r="T28" s="216"/>
      <c r="U28" s="216"/>
      <c r="V28" s="216"/>
      <c r="W28" s="216"/>
      <c r="X28" s="216"/>
      <c r="Y28" s="216"/>
      <c r="Z28" s="216"/>
      <c r="AA28" s="219">
        <f>IF(OR(J28="Fail",ISBLANK(J28)),INDEX('Issue Code Table'!C:C,MATCH(M:M,'Issue Code Table'!A:A,0)),IF(L28="Critical",6,IF(L28="Significant",5,IF(L28="Moderate",3,2))))</f>
        <v>5</v>
      </c>
    </row>
    <row r="29" spans="1:27" ht="198.75" customHeight="1" x14ac:dyDescent="0.25">
      <c r="A29" s="191" t="s">
        <v>292</v>
      </c>
      <c r="B29" s="169" t="s">
        <v>156</v>
      </c>
      <c r="C29" s="172" t="s">
        <v>157</v>
      </c>
      <c r="D29" s="171" t="s">
        <v>158</v>
      </c>
      <c r="E29" s="171" t="s">
        <v>159</v>
      </c>
      <c r="F29" s="127" t="s">
        <v>293</v>
      </c>
      <c r="G29" s="127" t="s">
        <v>294</v>
      </c>
      <c r="H29" s="127" t="s">
        <v>295</v>
      </c>
      <c r="I29" s="179"/>
      <c r="J29" s="172"/>
      <c r="K29" s="179"/>
      <c r="L29" s="163" t="s">
        <v>151</v>
      </c>
      <c r="M29" s="163" t="s">
        <v>234</v>
      </c>
      <c r="N29" s="202" t="s">
        <v>235</v>
      </c>
      <c r="O29" s="181"/>
      <c r="P29" s="207" t="s">
        <v>164</v>
      </c>
      <c r="Q29" s="216"/>
      <c r="R29" s="216"/>
      <c r="S29" s="216"/>
      <c r="T29" s="216"/>
      <c r="U29" s="216"/>
      <c r="V29" s="216"/>
      <c r="W29" s="216"/>
      <c r="X29" s="216"/>
      <c r="Y29" s="216"/>
      <c r="Z29" s="216"/>
      <c r="AA29" s="219">
        <f>IF(OR(J29="Fail",ISBLANK(J29)),INDEX('Issue Code Table'!C:C,MATCH(M:M,'Issue Code Table'!A:A,0)),IF(L29="Critical",6,IF(L29="Significant",5,IF(L29="Moderate",3,2))))</f>
        <v>5</v>
      </c>
    </row>
    <row r="30" spans="1:27" ht="198.75" customHeight="1" x14ac:dyDescent="0.25">
      <c r="A30" s="191" t="s">
        <v>296</v>
      </c>
      <c r="B30" s="169" t="s">
        <v>297</v>
      </c>
      <c r="C30" s="172" t="s">
        <v>298</v>
      </c>
      <c r="D30" s="171" t="s">
        <v>158</v>
      </c>
      <c r="E30" s="171" t="s">
        <v>159</v>
      </c>
      <c r="F30" s="127" t="s">
        <v>299</v>
      </c>
      <c r="G30" s="127" t="s">
        <v>300</v>
      </c>
      <c r="H30" s="127" t="s">
        <v>301</v>
      </c>
      <c r="I30" s="179"/>
      <c r="J30" s="172"/>
      <c r="K30" s="179"/>
      <c r="L30" s="163" t="s">
        <v>151</v>
      </c>
      <c r="M30" s="163" t="s">
        <v>302</v>
      </c>
      <c r="N30" s="202" t="s">
        <v>303</v>
      </c>
      <c r="O30" s="181"/>
      <c r="P30" s="207" t="s">
        <v>164</v>
      </c>
      <c r="Q30" s="216"/>
      <c r="R30" s="216"/>
      <c r="S30" s="216"/>
      <c r="T30" s="216"/>
      <c r="U30" s="216"/>
      <c r="V30" s="216"/>
      <c r="W30" s="216"/>
      <c r="X30" s="216"/>
      <c r="Y30" s="216"/>
      <c r="Z30" s="216"/>
      <c r="AA30" s="219">
        <f>IF(OR(J30="Fail",ISBLANK(J30)),INDEX('Issue Code Table'!C:C,MATCH(M:M,'Issue Code Table'!A:A,0)),IF(L30="Critical",6,IF(L30="Significant",5,IF(L30="Moderate",3,2))))</f>
        <v>4</v>
      </c>
    </row>
    <row r="31" spans="1:27" ht="198.75" customHeight="1" x14ac:dyDescent="0.25">
      <c r="A31" s="191" t="s">
        <v>304</v>
      </c>
      <c r="B31" s="169" t="s">
        <v>156</v>
      </c>
      <c r="C31" s="172" t="s">
        <v>157</v>
      </c>
      <c r="D31" s="171" t="s">
        <v>158</v>
      </c>
      <c r="E31" s="171" t="s">
        <v>159</v>
      </c>
      <c r="F31" s="176" t="s">
        <v>305</v>
      </c>
      <c r="G31" s="176" t="s">
        <v>306</v>
      </c>
      <c r="H31" s="176" t="s">
        <v>307</v>
      </c>
      <c r="I31" s="179"/>
      <c r="J31" s="172"/>
      <c r="K31" s="179"/>
      <c r="L31" s="163" t="s">
        <v>151</v>
      </c>
      <c r="M31" s="163" t="s">
        <v>302</v>
      </c>
      <c r="N31" s="202" t="s">
        <v>303</v>
      </c>
      <c r="O31" s="181"/>
      <c r="P31" s="207" t="s">
        <v>164</v>
      </c>
      <c r="Q31" s="216"/>
      <c r="R31" s="216"/>
      <c r="S31" s="216"/>
      <c r="T31" s="216"/>
      <c r="U31" s="216"/>
      <c r="V31" s="216"/>
      <c r="W31" s="216"/>
      <c r="X31" s="216"/>
      <c r="Y31" s="216"/>
      <c r="Z31" s="216"/>
      <c r="AA31" s="219">
        <f>IF(OR(J31="Fail",ISBLANK(J31)),INDEX('Issue Code Table'!C:C,MATCH(M:M,'Issue Code Table'!A:A,0)),IF(L31="Critical",6,IF(L31="Significant",5,IF(L31="Moderate",3,2))))</f>
        <v>4</v>
      </c>
    </row>
    <row r="32" spans="1:27" ht="198.75" customHeight="1" x14ac:dyDescent="0.25">
      <c r="A32" s="191" t="s">
        <v>308</v>
      </c>
      <c r="B32" s="169" t="s">
        <v>297</v>
      </c>
      <c r="C32" s="172" t="s">
        <v>298</v>
      </c>
      <c r="D32" s="171" t="s">
        <v>158</v>
      </c>
      <c r="E32" s="171" t="s">
        <v>159</v>
      </c>
      <c r="F32" s="127" t="s">
        <v>309</v>
      </c>
      <c r="G32" s="127" t="s">
        <v>310</v>
      </c>
      <c r="H32" s="127" t="s">
        <v>311</v>
      </c>
      <c r="I32" s="179"/>
      <c r="J32" s="172"/>
      <c r="K32" s="179"/>
      <c r="L32" s="163" t="s">
        <v>151</v>
      </c>
      <c r="M32" s="163" t="s">
        <v>302</v>
      </c>
      <c r="N32" s="202" t="s">
        <v>303</v>
      </c>
      <c r="O32" s="181"/>
      <c r="P32" s="207" t="s">
        <v>164</v>
      </c>
      <c r="Q32" s="216"/>
      <c r="R32" s="216"/>
      <c r="S32" s="216"/>
      <c r="T32" s="216"/>
      <c r="U32" s="216"/>
      <c r="V32" s="216"/>
      <c r="W32" s="216"/>
      <c r="X32" s="216"/>
      <c r="Y32" s="216"/>
      <c r="Z32" s="216"/>
      <c r="AA32" s="219">
        <f>IF(OR(J32="Fail",ISBLANK(J32)),INDEX('Issue Code Table'!C:C,MATCH(M:M,'Issue Code Table'!A:A,0)),IF(L32="Critical",6,IF(L32="Significant",5,IF(L32="Moderate",3,2))))</f>
        <v>4</v>
      </c>
    </row>
    <row r="33" spans="1:27" ht="198.75" customHeight="1" x14ac:dyDescent="0.25">
      <c r="A33" s="191" t="s">
        <v>312</v>
      </c>
      <c r="B33" s="169" t="s">
        <v>297</v>
      </c>
      <c r="C33" s="172" t="s">
        <v>298</v>
      </c>
      <c r="D33" s="171" t="s">
        <v>158</v>
      </c>
      <c r="E33" s="171" t="s">
        <v>159</v>
      </c>
      <c r="F33" s="127" t="s">
        <v>313</v>
      </c>
      <c r="G33" s="127" t="s">
        <v>314</v>
      </c>
      <c r="H33" s="127" t="s">
        <v>315</v>
      </c>
      <c r="I33" s="179"/>
      <c r="J33" s="172"/>
      <c r="K33" s="179"/>
      <c r="L33" s="163" t="s">
        <v>151</v>
      </c>
      <c r="M33" s="163" t="s">
        <v>302</v>
      </c>
      <c r="N33" s="202" t="s">
        <v>303</v>
      </c>
      <c r="O33" s="181"/>
      <c r="P33" s="207" t="s">
        <v>164</v>
      </c>
      <c r="Q33" s="216"/>
      <c r="R33" s="216"/>
      <c r="S33" s="216"/>
      <c r="T33" s="216"/>
      <c r="U33" s="216"/>
      <c r="V33" s="216"/>
      <c r="W33" s="216"/>
      <c r="X33" s="216"/>
      <c r="Y33" s="216"/>
      <c r="Z33" s="216"/>
      <c r="AA33" s="219">
        <f>IF(OR(J33="Fail",ISBLANK(J33)),INDEX('Issue Code Table'!C:C,MATCH(M:M,'Issue Code Table'!A:A,0)),IF(L33="Critical",6,IF(L33="Significant",5,IF(L33="Moderate",3,2))))</f>
        <v>4</v>
      </c>
    </row>
    <row r="34" spans="1:27" ht="198.75" customHeight="1" x14ac:dyDescent="0.25">
      <c r="A34" s="191" t="s">
        <v>316</v>
      </c>
      <c r="B34" s="169" t="s">
        <v>166</v>
      </c>
      <c r="C34" s="172" t="s">
        <v>167</v>
      </c>
      <c r="D34" s="171" t="s">
        <v>158</v>
      </c>
      <c r="E34" s="171" t="s">
        <v>159</v>
      </c>
      <c r="F34" s="127" t="s">
        <v>317</v>
      </c>
      <c r="G34" s="127" t="s">
        <v>318</v>
      </c>
      <c r="H34" s="127" t="s">
        <v>319</v>
      </c>
      <c r="I34" s="179"/>
      <c r="J34" s="172"/>
      <c r="K34" s="179"/>
      <c r="L34" s="163" t="s">
        <v>163</v>
      </c>
      <c r="M34" s="165" t="s">
        <v>320</v>
      </c>
      <c r="N34" s="202" t="s">
        <v>321</v>
      </c>
      <c r="O34" s="181"/>
      <c r="P34" s="207" t="s">
        <v>322</v>
      </c>
      <c r="Q34" s="216"/>
      <c r="R34" s="216"/>
      <c r="S34" s="216"/>
      <c r="T34" s="216"/>
      <c r="U34" s="216"/>
      <c r="V34" s="216"/>
      <c r="W34" s="216"/>
      <c r="X34" s="216"/>
      <c r="Y34" s="216"/>
      <c r="Z34" s="216"/>
      <c r="AA34" s="219">
        <f>IF(OR(J34="Fail",ISBLANK(J34)),INDEX('Issue Code Table'!C:C,MATCH(M:M,'Issue Code Table'!A:A,0)),IF(L34="Critical",6,IF(L34="Significant",5,IF(L34="Moderate",3,2))))</f>
        <v>3</v>
      </c>
    </row>
    <row r="35" spans="1:27" ht="198.75" customHeight="1" x14ac:dyDescent="0.25">
      <c r="A35" s="191" t="s">
        <v>323</v>
      </c>
      <c r="B35" s="169" t="s">
        <v>262</v>
      </c>
      <c r="C35" s="172" t="s">
        <v>263</v>
      </c>
      <c r="D35" s="171" t="s">
        <v>158</v>
      </c>
      <c r="E35" s="171" t="s">
        <v>159</v>
      </c>
      <c r="F35" s="127" t="s">
        <v>324</v>
      </c>
      <c r="G35" s="127" t="s">
        <v>325</v>
      </c>
      <c r="H35" s="127" t="s">
        <v>1684</v>
      </c>
      <c r="I35" s="179"/>
      <c r="J35" s="172"/>
      <c r="K35" s="179"/>
      <c r="L35" s="163" t="s">
        <v>151</v>
      </c>
      <c r="M35" s="165" t="s">
        <v>326</v>
      </c>
      <c r="N35" s="202" t="s">
        <v>327</v>
      </c>
      <c r="O35" s="181"/>
      <c r="P35" s="207" t="s">
        <v>328</v>
      </c>
      <c r="Q35" s="216"/>
      <c r="R35" s="216"/>
      <c r="S35" s="216"/>
      <c r="T35" s="216"/>
      <c r="U35" s="216"/>
      <c r="V35" s="216"/>
      <c r="W35" s="216"/>
      <c r="X35" s="216"/>
      <c r="Y35" s="216"/>
      <c r="Z35" s="216"/>
      <c r="AA35" s="219">
        <f>IF(OR(J35="Fail",ISBLANK(J35)),INDEX('Issue Code Table'!C:C,MATCH(M:M,'Issue Code Table'!A:A,0)),IF(L35="Critical",6,IF(L35="Significant",5,IF(L35="Moderate",3,2))))</f>
        <v>5</v>
      </c>
    </row>
    <row r="36" spans="1:27" ht="198.75" customHeight="1" x14ac:dyDescent="0.25">
      <c r="A36" s="191" t="s">
        <v>329</v>
      </c>
      <c r="B36" s="169" t="s">
        <v>146</v>
      </c>
      <c r="C36" s="173" t="s">
        <v>147</v>
      </c>
      <c r="D36" s="171" t="s">
        <v>158</v>
      </c>
      <c r="E36" s="171" t="s">
        <v>159</v>
      </c>
      <c r="F36" s="127" t="s">
        <v>330</v>
      </c>
      <c r="G36" s="127" t="s">
        <v>331</v>
      </c>
      <c r="H36" s="127" t="s">
        <v>332</v>
      </c>
      <c r="I36" s="179"/>
      <c r="J36" s="172"/>
      <c r="K36" s="179"/>
      <c r="L36" s="163" t="s">
        <v>163</v>
      </c>
      <c r="M36" s="165" t="s">
        <v>333</v>
      </c>
      <c r="N36" s="202" t="s">
        <v>334</v>
      </c>
      <c r="O36" s="181"/>
      <c r="P36" s="207" t="s">
        <v>335</v>
      </c>
      <c r="Q36" s="216"/>
      <c r="R36" s="216"/>
      <c r="S36" s="216"/>
      <c r="T36" s="216"/>
      <c r="U36" s="216"/>
      <c r="V36" s="216"/>
      <c r="W36" s="216"/>
      <c r="X36" s="216"/>
      <c r="Y36" s="216"/>
      <c r="Z36" s="216"/>
      <c r="AA36" s="219">
        <f>IF(OR(J36="Fail",ISBLANK(J36)),INDEX('Issue Code Table'!C:C,MATCH(M:M,'Issue Code Table'!A:A,0)),IF(L36="Critical",6,IF(L36="Significant",5,IF(L36="Moderate",3,2))))</f>
        <v>5</v>
      </c>
    </row>
    <row r="37" spans="1:27" ht="198.75" customHeight="1" x14ac:dyDescent="0.25">
      <c r="A37" s="191" t="s">
        <v>336</v>
      </c>
      <c r="B37" s="169" t="s">
        <v>146</v>
      </c>
      <c r="C37" s="173" t="s">
        <v>147</v>
      </c>
      <c r="D37" s="171" t="s">
        <v>158</v>
      </c>
      <c r="E37" s="171" t="s">
        <v>159</v>
      </c>
      <c r="F37" s="127" t="s">
        <v>337</v>
      </c>
      <c r="G37" s="127" t="s">
        <v>338</v>
      </c>
      <c r="H37" s="127" t="s">
        <v>339</v>
      </c>
      <c r="I37" s="179"/>
      <c r="J37" s="172"/>
      <c r="K37" s="179"/>
      <c r="L37" s="163" t="s">
        <v>163</v>
      </c>
      <c r="M37" s="165" t="s">
        <v>333</v>
      </c>
      <c r="N37" s="202" t="s">
        <v>334</v>
      </c>
      <c r="O37" s="181"/>
      <c r="P37" s="207" t="s">
        <v>340</v>
      </c>
      <c r="Q37" s="216"/>
      <c r="R37" s="216"/>
      <c r="S37" s="216"/>
      <c r="T37" s="216"/>
      <c r="U37" s="216"/>
      <c r="V37" s="216"/>
      <c r="W37" s="216"/>
      <c r="X37" s="216"/>
      <c r="Y37" s="216"/>
      <c r="Z37" s="216"/>
      <c r="AA37" s="219">
        <f>IF(OR(J37="Fail",ISBLANK(J37)),INDEX('Issue Code Table'!C:C,MATCH(M:M,'Issue Code Table'!A:A,0)),IF(L37="Critical",6,IF(L37="Significant",5,IF(L37="Moderate",3,2))))</f>
        <v>5</v>
      </c>
    </row>
    <row r="38" spans="1:27" ht="198.75" customHeight="1" x14ac:dyDescent="0.25">
      <c r="A38" s="191" t="s">
        <v>341</v>
      </c>
      <c r="B38" s="169" t="s">
        <v>146</v>
      </c>
      <c r="C38" s="173" t="s">
        <v>147</v>
      </c>
      <c r="D38" s="171" t="s">
        <v>158</v>
      </c>
      <c r="E38" s="171" t="s">
        <v>159</v>
      </c>
      <c r="F38" s="127" t="s">
        <v>342</v>
      </c>
      <c r="G38" s="127" t="s">
        <v>343</v>
      </c>
      <c r="H38" s="127" t="s">
        <v>344</v>
      </c>
      <c r="I38" s="179"/>
      <c r="J38" s="172"/>
      <c r="K38" s="179"/>
      <c r="L38" s="163" t="s">
        <v>151</v>
      </c>
      <c r="M38" s="165" t="s">
        <v>333</v>
      </c>
      <c r="N38" s="202" t="s">
        <v>334</v>
      </c>
      <c r="O38" s="181"/>
      <c r="P38" s="207" t="s">
        <v>345</v>
      </c>
      <c r="Q38" s="216"/>
      <c r="R38" s="216"/>
      <c r="S38" s="216"/>
      <c r="T38" s="216"/>
      <c r="U38" s="216"/>
      <c r="V38" s="216"/>
      <c r="W38" s="216"/>
      <c r="X38" s="216"/>
      <c r="Y38" s="216"/>
      <c r="Z38" s="216"/>
      <c r="AA38" s="219">
        <f>IF(OR(J38="Fail",ISBLANK(J38)),INDEX('Issue Code Table'!C:C,MATCH(M:M,'Issue Code Table'!A:A,0)),IF(L38="Critical",6,IF(L38="Significant",5,IF(L38="Moderate",3,2))))</f>
        <v>5</v>
      </c>
    </row>
    <row r="39" spans="1:27" ht="198.75" customHeight="1" x14ac:dyDescent="0.25">
      <c r="A39" s="191" t="s">
        <v>346</v>
      </c>
      <c r="B39" s="192" t="s">
        <v>199</v>
      </c>
      <c r="C39" s="196" t="s">
        <v>200</v>
      </c>
      <c r="D39" s="194" t="s">
        <v>347</v>
      </c>
      <c r="E39" s="194" t="s">
        <v>129</v>
      </c>
      <c r="F39" s="195" t="s">
        <v>348</v>
      </c>
      <c r="G39" s="195" t="s">
        <v>349</v>
      </c>
      <c r="H39" s="195" t="s">
        <v>350</v>
      </c>
      <c r="I39" s="179"/>
      <c r="J39" s="172"/>
      <c r="K39" s="179"/>
      <c r="L39" s="163" t="s">
        <v>151</v>
      </c>
      <c r="M39" s="163" t="s">
        <v>179</v>
      </c>
      <c r="N39" s="202" t="s">
        <v>180</v>
      </c>
      <c r="O39" s="181"/>
      <c r="P39" s="207" t="s">
        <v>351</v>
      </c>
      <c r="Q39" s="216"/>
      <c r="R39" s="216"/>
      <c r="S39" s="216"/>
      <c r="T39" s="216"/>
      <c r="U39" s="216"/>
      <c r="V39" s="216"/>
      <c r="W39" s="216"/>
      <c r="X39" s="216"/>
      <c r="Y39" s="216"/>
      <c r="Z39" s="216"/>
      <c r="AA39" s="219">
        <f>IF(OR(J39="Fail",ISBLANK(J39)),INDEX('Issue Code Table'!C:C,MATCH(M:M,'Issue Code Table'!A:A,0)),IF(L39="Critical",6,IF(L39="Significant",5,IF(L39="Moderate",3,2))))</f>
        <v>5</v>
      </c>
    </row>
    <row r="40" spans="1:27" ht="198.75" customHeight="1" x14ac:dyDescent="0.25">
      <c r="A40" s="191" t="s">
        <v>352</v>
      </c>
      <c r="B40" s="192" t="s">
        <v>353</v>
      </c>
      <c r="C40" s="193" t="s">
        <v>354</v>
      </c>
      <c r="D40" s="194" t="s">
        <v>347</v>
      </c>
      <c r="E40" s="194" t="s">
        <v>129</v>
      </c>
      <c r="F40" s="195" t="s">
        <v>355</v>
      </c>
      <c r="G40" s="195" t="s">
        <v>356</v>
      </c>
      <c r="H40" s="195" t="s">
        <v>357</v>
      </c>
      <c r="I40" s="179"/>
      <c r="J40" s="172"/>
      <c r="K40" s="179"/>
      <c r="L40" s="163" t="s">
        <v>151</v>
      </c>
      <c r="M40" s="159" t="s">
        <v>358</v>
      </c>
      <c r="N40" s="202" t="s">
        <v>359</v>
      </c>
      <c r="O40" s="181"/>
      <c r="P40" s="207" t="s">
        <v>360</v>
      </c>
      <c r="Q40" s="216"/>
      <c r="R40" s="216"/>
      <c r="S40" s="216"/>
      <c r="T40" s="216"/>
      <c r="U40" s="216"/>
      <c r="V40" s="216"/>
      <c r="W40" s="216"/>
      <c r="X40" s="216"/>
      <c r="Y40" s="216"/>
      <c r="Z40" s="216"/>
      <c r="AA40" s="219" t="e">
        <f>IF(OR(J40="Fail",ISBLANK(J40)),INDEX('Issue Code Table'!C:C,MATCH(M:M,'Issue Code Table'!A:A,0)),IF(L40="Critical",6,IF(L40="Significant",5,IF(L40="Moderate",3,2))))</f>
        <v>#N/A</v>
      </c>
    </row>
    <row r="41" spans="1:27" ht="198.75" customHeight="1" x14ac:dyDescent="0.25">
      <c r="A41" s="191" t="s">
        <v>361</v>
      </c>
      <c r="B41" s="197" t="s">
        <v>362</v>
      </c>
      <c r="C41" s="193" t="s">
        <v>363</v>
      </c>
      <c r="D41" s="194" t="s">
        <v>364</v>
      </c>
      <c r="E41" s="194" t="s">
        <v>129</v>
      </c>
      <c r="F41" s="195" t="s">
        <v>365</v>
      </c>
      <c r="G41" s="195" t="s">
        <v>366</v>
      </c>
      <c r="H41" s="195" t="s">
        <v>367</v>
      </c>
      <c r="I41" s="179"/>
      <c r="J41" s="172"/>
      <c r="K41" s="179"/>
      <c r="L41" s="163" t="s">
        <v>151</v>
      </c>
      <c r="M41" s="165" t="s">
        <v>320</v>
      </c>
      <c r="N41" s="202" t="s">
        <v>321</v>
      </c>
      <c r="O41" s="181"/>
      <c r="P41" s="207" t="s">
        <v>368</v>
      </c>
      <c r="Q41" s="216"/>
      <c r="R41" s="216"/>
      <c r="S41" s="216"/>
      <c r="T41" s="216"/>
      <c r="U41" s="216"/>
      <c r="V41" s="216"/>
      <c r="W41" s="216"/>
      <c r="X41" s="216"/>
      <c r="Y41" s="216"/>
      <c r="Z41" s="216"/>
      <c r="AA41" s="219">
        <f>IF(OR(J41="Fail",ISBLANK(J41)),INDEX('Issue Code Table'!C:C,MATCH(M:M,'Issue Code Table'!A:A,0)),IF(L41="Critical",6,IF(L41="Significant",5,IF(L41="Moderate",3,2))))</f>
        <v>3</v>
      </c>
    </row>
    <row r="42" spans="1:27" ht="198.75" customHeight="1" x14ac:dyDescent="0.25">
      <c r="A42" s="191" t="s">
        <v>369</v>
      </c>
      <c r="B42" s="192" t="s">
        <v>166</v>
      </c>
      <c r="C42" s="193" t="s">
        <v>167</v>
      </c>
      <c r="D42" s="194" t="s">
        <v>370</v>
      </c>
      <c r="E42" s="194" t="s">
        <v>129</v>
      </c>
      <c r="F42" s="195" t="s">
        <v>371</v>
      </c>
      <c r="G42" s="195" t="s">
        <v>372</v>
      </c>
      <c r="H42" s="195" t="s">
        <v>373</v>
      </c>
      <c r="I42" s="179"/>
      <c r="J42" s="172"/>
      <c r="K42" s="179"/>
      <c r="L42" s="163" t="s">
        <v>151</v>
      </c>
      <c r="M42" s="165" t="s">
        <v>196</v>
      </c>
      <c r="N42" s="202" t="s">
        <v>197</v>
      </c>
      <c r="O42" s="181"/>
      <c r="P42" s="207" t="s">
        <v>374</v>
      </c>
      <c r="Q42" s="216"/>
      <c r="R42" s="216"/>
      <c r="S42" s="216"/>
      <c r="T42" s="216"/>
      <c r="U42" s="216"/>
      <c r="V42" s="216"/>
      <c r="W42" s="216"/>
      <c r="X42" s="216"/>
      <c r="Y42" s="216"/>
      <c r="Z42" s="216"/>
      <c r="AA42" s="219">
        <f>IF(OR(J42="Fail",ISBLANK(J42)),INDEX('Issue Code Table'!C:C,MATCH(M:M,'Issue Code Table'!A:A,0)),IF(L42="Critical",6,IF(L42="Significant",5,IF(L42="Moderate",3,2))))</f>
        <v>5</v>
      </c>
    </row>
    <row r="43" spans="1:27" ht="198.75" customHeight="1" x14ac:dyDescent="0.25">
      <c r="A43" s="191" t="s">
        <v>375</v>
      </c>
      <c r="B43" s="192" t="s">
        <v>156</v>
      </c>
      <c r="C43" s="193" t="s">
        <v>157</v>
      </c>
      <c r="D43" s="194" t="s">
        <v>370</v>
      </c>
      <c r="E43" s="194" t="s">
        <v>129</v>
      </c>
      <c r="F43" s="195" t="s">
        <v>376</v>
      </c>
      <c r="G43" s="195" t="s">
        <v>377</v>
      </c>
      <c r="H43" s="195" t="s">
        <v>378</v>
      </c>
      <c r="I43" s="179"/>
      <c r="J43" s="172"/>
      <c r="K43" s="179"/>
      <c r="L43" s="163" t="s">
        <v>151</v>
      </c>
      <c r="M43" s="165" t="s">
        <v>379</v>
      </c>
      <c r="N43" s="202" t="s">
        <v>380</v>
      </c>
      <c r="O43" s="181"/>
      <c r="P43" s="207" t="s">
        <v>381</v>
      </c>
      <c r="Q43" s="216"/>
      <c r="R43" s="216"/>
      <c r="S43" s="216"/>
      <c r="T43" s="216"/>
      <c r="U43" s="216"/>
      <c r="V43" s="216"/>
      <c r="W43" s="216"/>
      <c r="X43" s="216"/>
      <c r="Y43" s="216"/>
      <c r="Z43" s="216"/>
      <c r="AA43" s="219">
        <f>IF(OR(J43="Fail",ISBLANK(J43)),INDEX('Issue Code Table'!C:C,MATCH(M:M,'Issue Code Table'!A:A,0)),IF(L43="Critical",6,IF(L43="Significant",5,IF(L43="Moderate",3,2))))</f>
        <v>7</v>
      </c>
    </row>
    <row r="44" spans="1:27" ht="198.75" customHeight="1" x14ac:dyDescent="0.25">
      <c r="A44" s="191" t="s">
        <v>382</v>
      </c>
      <c r="B44" s="169" t="s">
        <v>383</v>
      </c>
      <c r="C44" s="172" t="s">
        <v>384</v>
      </c>
      <c r="D44" s="171" t="s">
        <v>370</v>
      </c>
      <c r="E44" s="171" t="s">
        <v>385</v>
      </c>
      <c r="F44" s="127" t="s">
        <v>386</v>
      </c>
      <c r="G44" s="127" t="s">
        <v>387</v>
      </c>
      <c r="H44" s="127" t="s">
        <v>388</v>
      </c>
      <c r="I44" s="179"/>
      <c r="J44" s="172"/>
      <c r="K44" s="179"/>
      <c r="L44" s="163" t="s">
        <v>151</v>
      </c>
      <c r="M44" s="165" t="s">
        <v>389</v>
      </c>
      <c r="N44" s="202" t="s">
        <v>390</v>
      </c>
      <c r="O44" s="181"/>
      <c r="P44" s="207" t="s">
        <v>391</v>
      </c>
      <c r="Q44" s="216"/>
      <c r="R44" s="216"/>
      <c r="S44" s="216"/>
      <c r="T44" s="216"/>
      <c r="U44" s="216"/>
      <c r="V44" s="216"/>
      <c r="W44" s="216"/>
      <c r="X44" s="216"/>
      <c r="Y44" s="216"/>
      <c r="Z44" s="216"/>
      <c r="AA44" s="219">
        <f>IF(OR(J44="Fail",ISBLANK(J44)),INDEX('Issue Code Table'!C:C,MATCH(M:M,'Issue Code Table'!A:A,0)),IF(L44="Critical",6,IF(L44="Significant",5,IF(L44="Moderate",3,2))))</f>
        <v>4</v>
      </c>
    </row>
    <row r="45" spans="1:27" ht="198.75" customHeight="1" x14ac:dyDescent="0.25">
      <c r="A45" s="191" t="s">
        <v>392</v>
      </c>
      <c r="B45" s="169" t="s">
        <v>191</v>
      </c>
      <c r="C45" s="172" t="s">
        <v>192</v>
      </c>
      <c r="D45" s="171" t="s">
        <v>370</v>
      </c>
      <c r="E45" s="171" t="s">
        <v>385</v>
      </c>
      <c r="F45" s="127" t="s">
        <v>393</v>
      </c>
      <c r="G45" s="127" t="s">
        <v>394</v>
      </c>
      <c r="H45" s="127" t="s">
        <v>395</v>
      </c>
      <c r="I45" s="179"/>
      <c r="J45" s="172"/>
      <c r="K45" s="179"/>
      <c r="L45" s="163" t="s">
        <v>151</v>
      </c>
      <c r="M45" s="165" t="s">
        <v>196</v>
      </c>
      <c r="N45" s="202" t="s">
        <v>197</v>
      </c>
      <c r="O45" s="181"/>
      <c r="P45" s="207" t="s">
        <v>396</v>
      </c>
      <c r="Q45" s="216"/>
      <c r="R45" s="216"/>
      <c r="S45" s="216"/>
      <c r="T45" s="216"/>
      <c r="U45" s="216"/>
      <c r="V45" s="216"/>
      <c r="W45" s="216"/>
      <c r="X45" s="216"/>
      <c r="Y45" s="216"/>
      <c r="Z45" s="216"/>
      <c r="AA45" s="219">
        <f>IF(OR(J45="Fail",ISBLANK(J45)),INDEX('Issue Code Table'!C:C,MATCH(M:M,'Issue Code Table'!A:A,0)),IF(L45="Critical",6,IF(L45="Significant",5,IF(L45="Moderate",3,2))))</f>
        <v>5</v>
      </c>
    </row>
    <row r="46" spans="1:27" ht="198.75" customHeight="1" x14ac:dyDescent="0.25">
      <c r="A46" s="191" t="s">
        <v>397</v>
      </c>
      <c r="B46" s="169" t="s">
        <v>383</v>
      </c>
      <c r="C46" s="172" t="s">
        <v>384</v>
      </c>
      <c r="D46" s="171" t="s">
        <v>370</v>
      </c>
      <c r="E46" s="171" t="s">
        <v>385</v>
      </c>
      <c r="F46" s="127" t="s">
        <v>398</v>
      </c>
      <c r="G46" s="127" t="s">
        <v>399</v>
      </c>
      <c r="H46" s="127" t="s">
        <v>400</v>
      </c>
      <c r="I46" s="179"/>
      <c r="J46" s="172"/>
      <c r="K46" s="179"/>
      <c r="L46" s="163" t="s">
        <v>151</v>
      </c>
      <c r="M46" s="163" t="s">
        <v>401</v>
      </c>
      <c r="N46" s="202" t="s">
        <v>402</v>
      </c>
      <c r="O46" s="181"/>
      <c r="P46" s="207" t="s">
        <v>403</v>
      </c>
      <c r="Q46" s="216"/>
      <c r="R46" s="216"/>
      <c r="S46" s="216"/>
      <c r="T46" s="216"/>
      <c r="U46" s="216"/>
      <c r="V46" s="216"/>
      <c r="W46" s="216"/>
      <c r="X46" s="216"/>
      <c r="Y46" s="216"/>
      <c r="Z46" s="216"/>
      <c r="AA46" s="219" t="e">
        <f>IF(OR(J46="Fail",ISBLANK(J46)),INDEX('Issue Code Table'!C:C,MATCH(M:M,'Issue Code Table'!A:A,0)),IF(L46="Critical",6,IF(L46="Significant",5,IF(L46="Moderate",3,2))))</f>
        <v>#N/A</v>
      </c>
    </row>
    <row r="47" spans="1:27" ht="198.75" customHeight="1" x14ac:dyDescent="0.25">
      <c r="A47" s="191" t="s">
        <v>404</v>
      </c>
      <c r="B47" s="169" t="s">
        <v>405</v>
      </c>
      <c r="C47" s="172" t="s">
        <v>406</v>
      </c>
      <c r="D47" s="171" t="s">
        <v>370</v>
      </c>
      <c r="E47" s="171" t="s">
        <v>385</v>
      </c>
      <c r="F47" s="127" t="s">
        <v>407</v>
      </c>
      <c r="G47" s="127" t="s">
        <v>408</v>
      </c>
      <c r="H47" s="127" t="s">
        <v>409</v>
      </c>
      <c r="I47" s="179"/>
      <c r="J47" s="172"/>
      <c r="K47" s="179"/>
      <c r="L47" s="163" t="s">
        <v>151</v>
      </c>
      <c r="M47" s="165" t="s">
        <v>410</v>
      </c>
      <c r="N47" s="202" t="s">
        <v>411</v>
      </c>
      <c r="O47" s="181"/>
      <c r="P47" s="207" t="s">
        <v>412</v>
      </c>
      <c r="Q47" s="216"/>
      <c r="R47" s="216"/>
      <c r="S47" s="216"/>
      <c r="T47" s="216"/>
      <c r="U47" s="216"/>
      <c r="V47" s="216"/>
      <c r="W47" s="216"/>
      <c r="X47" s="216"/>
      <c r="Y47" s="216"/>
      <c r="Z47" s="216"/>
      <c r="AA47" s="219">
        <f>IF(OR(J47="Fail",ISBLANK(J47)),INDEX('Issue Code Table'!C:C,MATCH(M:M,'Issue Code Table'!A:A,0)),IF(L47="Critical",6,IF(L47="Significant",5,IF(L47="Moderate",3,2))))</f>
        <v>4</v>
      </c>
    </row>
    <row r="48" spans="1:27" ht="198.75" customHeight="1" x14ac:dyDescent="0.25">
      <c r="A48" s="191" t="s">
        <v>413</v>
      </c>
      <c r="B48" s="192" t="s">
        <v>237</v>
      </c>
      <c r="C48" s="193" t="s">
        <v>238</v>
      </c>
      <c r="D48" s="194" t="s">
        <v>370</v>
      </c>
      <c r="E48" s="194" t="s">
        <v>129</v>
      </c>
      <c r="F48" s="195" t="s">
        <v>414</v>
      </c>
      <c r="G48" s="195" t="s">
        <v>415</v>
      </c>
      <c r="H48" s="195" t="s">
        <v>416</v>
      </c>
      <c r="I48" s="179"/>
      <c r="J48" s="172"/>
      <c r="K48" s="179"/>
      <c r="L48" s="163" t="s">
        <v>151</v>
      </c>
      <c r="M48" s="210" t="s">
        <v>258</v>
      </c>
      <c r="N48" s="218" t="s">
        <v>259</v>
      </c>
      <c r="O48" s="181"/>
      <c r="P48" s="207" t="s">
        <v>417</v>
      </c>
      <c r="Q48" s="216"/>
      <c r="R48" s="216"/>
      <c r="S48" s="216"/>
      <c r="T48" s="216"/>
      <c r="U48" s="216"/>
      <c r="V48" s="216"/>
      <c r="W48" s="216"/>
      <c r="X48" s="216"/>
      <c r="Y48" s="216"/>
      <c r="Z48" s="216"/>
      <c r="AA48" s="219">
        <f>IF(OR(J48="Fail",ISBLANK(J48)),INDEX('Issue Code Table'!C:C,MATCH(M:M,'Issue Code Table'!A:A,0)),IF(L48="Critical",6,IF(L48="Significant",5,IF(L48="Moderate",3,2))))</f>
        <v>6</v>
      </c>
    </row>
    <row r="49" spans="1:27" ht="198.75" customHeight="1" x14ac:dyDescent="0.25">
      <c r="A49" s="191" t="s">
        <v>418</v>
      </c>
      <c r="B49" s="192" t="s">
        <v>262</v>
      </c>
      <c r="C49" s="193" t="s">
        <v>263</v>
      </c>
      <c r="D49" s="194" t="s">
        <v>370</v>
      </c>
      <c r="E49" s="194" t="s">
        <v>129</v>
      </c>
      <c r="F49" s="195" t="s">
        <v>419</v>
      </c>
      <c r="G49" s="195" t="s">
        <v>420</v>
      </c>
      <c r="H49" s="195" t="s">
        <v>421</v>
      </c>
      <c r="I49" s="179"/>
      <c r="J49" s="172"/>
      <c r="K49" s="179"/>
      <c r="L49" s="163" t="s">
        <v>151</v>
      </c>
      <c r="M49" s="165" t="s">
        <v>422</v>
      </c>
      <c r="N49" s="202" t="s">
        <v>423</v>
      </c>
      <c r="O49" s="181"/>
      <c r="P49" s="207" t="s">
        <v>424</v>
      </c>
      <c r="Q49" s="216"/>
      <c r="R49" s="216"/>
      <c r="S49" s="216"/>
      <c r="T49" s="216"/>
      <c r="U49" s="216"/>
      <c r="V49" s="216"/>
      <c r="W49" s="216"/>
      <c r="X49" s="216"/>
      <c r="Y49" s="216"/>
      <c r="Z49" s="216"/>
      <c r="AA49" s="219">
        <f>IF(OR(J49="Fail",ISBLANK(J49)),INDEX('Issue Code Table'!C:C,MATCH(M:M,'Issue Code Table'!A:A,0)),IF(L49="Critical",6,IF(L49="Significant",5,IF(L49="Moderate",3,2))))</f>
        <v>6</v>
      </c>
    </row>
    <row r="50" spans="1:27" ht="198.75" customHeight="1" x14ac:dyDescent="0.25">
      <c r="A50" s="191" t="s">
        <v>425</v>
      </c>
      <c r="B50" s="192" t="s">
        <v>166</v>
      </c>
      <c r="C50" s="193" t="s">
        <v>167</v>
      </c>
      <c r="D50" s="194" t="s">
        <v>426</v>
      </c>
      <c r="E50" s="194" t="s">
        <v>129</v>
      </c>
      <c r="F50" s="195" t="s">
        <v>427</v>
      </c>
      <c r="G50" s="195" t="s">
        <v>428</v>
      </c>
      <c r="H50" s="195" t="s">
        <v>429</v>
      </c>
      <c r="I50" s="179"/>
      <c r="J50" s="172"/>
      <c r="K50" s="179"/>
      <c r="L50" s="163" t="s">
        <v>151</v>
      </c>
      <c r="M50" s="165" t="s">
        <v>430</v>
      </c>
      <c r="N50" s="202" t="s">
        <v>431</v>
      </c>
      <c r="O50" s="181"/>
      <c r="P50" s="207" t="s">
        <v>432</v>
      </c>
      <c r="Q50" s="216"/>
      <c r="R50" s="216"/>
      <c r="S50" s="216"/>
      <c r="T50" s="216"/>
      <c r="U50" s="216"/>
      <c r="V50" s="216"/>
      <c r="W50" s="216"/>
      <c r="X50" s="216"/>
      <c r="Y50" s="216"/>
      <c r="Z50" s="216"/>
      <c r="AA50" s="219">
        <f>IF(OR(J50="Fail",ISBLANK(J50)),INDEX('Issue Code Table'!C:C,MATCH(M:M,'Issue Code Table'!A:A,0)),IF(L50="Critical",6,IF(L50="Significant",5,IF(L50="Moderate",3,2))))</f>
        <v>4</v>
      </c>
    </row>
    <row r="51" spans="1:27" ht="198.75" customHeight="1" x14ac:dyDescent="0.25">
      <c r="A51" s="191" t="s">
        <v>433</v>
      </c>
      <c r="B51" s="192" t="s">
        <v>166</v>
      </c>
      <c r="C51" s="193" t="s">
        <v>167</v>
      </c>
      <c r="D51" s="194" t="s">
        <v>426</v>
      </c>
      <c r="E51" s="194" t="s">
        <v>129</v>
      </c>
      <c r="F51" s="195" t="s">
        <v>434</v>
      </c>
      <c r="G51" s="195" t="s">
        <v>435</v>
      </c>
      <c r="H51" s="195" t="s">
        <v>436</v>
      </c>
      <c r="I51" s="179"/>
      <c r="J51" s="172"/>
      <c r="K51" s="179"/>
      <c r="L51" s="163" t="s">
        <v>151</v>
      </c>
      <c r="M51" s="165" t="s">
        <v>437</v>
      </c>
      <c r="N51" s="202" t="s">
        <v>438</v>
      </c>
      <c r="O51" s="181"/>
      <c r="P51" s="207" t="s">
        <v>439</v>
      </c>
      <c r="Q51" s="216"/>
      <c r="R51" s="216"/>
      <c r="S51" s="216"/>
      <c r="T51" s="216"/>
      <c r="U51" s="216"/>
      <c r="V51" s="216"/>
      <c r="W51" s="216"/>
      <c r="X51" s="216"/>
      <c r="Y51" s="216"/>
      <c r="Z51" s="216"/>
      <c r="AA51" s="219">
        <f>IF(OR(J51="Fail",ISBLANK(J51)),INDEX('Issue Code Table'!C:C,MATCH(M:M,'Issue Code Table'!A:A,0)),IF(L51="Critical",6,IF(L51="Significant",5,IF(L51="Moderate",3,2))))</f>
        <v>5</v>
      </c>
    </row>
    <row r="52" spans="1:27" ht="198.75" customHeight="1" x14ac:dyDescent="0.25">
      <c r="A52" s="191" t="s">
        <v>440</v>
      </c>
      <c r="B52" s="192" t="s">
        <v>199</v>
      </c>
      <c r="C52" s="196" t="s">
        <v>200</v>
      </c>
      <c r="D52" s="194" t="s">
        <v>426</v>
      </c>
      <c r="E52" s="194" t="s">
        <v>129</v>
      </c>
      <c r="F52" s="195" t="s">
        <v>441</v>
      </c>
      <c r="G52" s="195" t="s">
        <v>442</v>
      </c>
      <c r="H52" s="195" t="s">
        <v>443</v>
      </c>
      <c r="I52" s="179"/>
      <c r="J52" s="172"/>
      <c r="K52" s="179"/>
      <c r="L52" s="163" t="s">
        <v>151</v>
      </c>
      <c r="M52" s="165" t="s">
        <v>444</v>
      </c>
      <c r="N52" s="202" t="s">
        <v>445</v>
      </c>
      <c r="O52" s="181"/>
      <c r="P52" s="207" t="s">
        <v>446</v>
      </c>
      <c r="Q52" s="216"/>
      <c r="R52" s="216"/>
      <c r="S52" s="216"/>
      <c r="T52" s="216"/>
      <c r="U52" s="216"/>
      <c r="V52" s="216"/>
      <c r="W52" s="216"/>
      <c r="X52" s="216"/>
      <c r="Y52" s="216"/>
      <c r="Z52" s="216"/>
      <c r="AA52" s="219">
        <f>IF(OR(J52="Fail",ISBLANK(J52)),INDEX('Issue Code Table'!C:C,MATCH(M:M,'Issue Code Table'!A:A,0)),IF(L52="Critical",6,IF(L52="Significant",5,IF(L52="Moderate",3,2))))</f>
        <v>4</v>
      </c>
    </row>
    <row r="53" spans="1:27" ht="198.75" customHeight="1" x14ac:dyDescent="0.25">
      <c r="A53" s="191" t="s">
        <v>447</v>
      </c>
      <c r="B53" s="192" t="s">
        <v>156</v>
      </c>
      <c r="C53" s="193" t="s">
        <v>157</v>
      </c>
      <c r="D53" s="194" t="s">
        <v>448</v>
      </c>
      <c r="E53" s="194" t="s">
        <v>129</v>
      </c>
      <c r="F53" s="195" t="s">
        <v>449</v>
      </c>
      <c r="G53" s="195" t="s">
        <v>450</v>
      </c>
      <c r="H53" s="195" t="s">
        <v>451</v>
      </c>
      <c r="I53" s="179"/>
      <c r="J53" s="172"/>
      <c r="K53" s="179"/>
      <c r="L53" s="163" t="s">
        <v>151</v>
      </c>
      <c r="M53" s="165" t="s">
        <v>452</v>
      </c>
      <c r="N53" s="202" t="s">
        <v>453</v>
      </c>
      <c r="O53" s="181"/>
      <c r="P53" s="207" t="s">
        <v>454</v>
      </c>
      <c r="Q53" s="216"/>
      <c r="R53" s="216"/>
      <c r="S53" s="216"/>
      <c r="T53" s="216"/>
      <c r="U53" s="216"/>
      <c r="V53" s="216"/>
      <c r="W53" s="216"/>
      <c r="X53" s="216"/>
      <c r="Y53" s="216"/>
      <c r="Z53" s="216"/>
      <c r="AA53" s="219">
        <f>IF(OR(J53="Fail",ISBLANK(J53)),INDEX('Issue Code Table'!C:C,MATCH(M:M,'Issue Code Table'!A:A,0)),IF(L53="Critical",6,IF(L53="Significant",5,IF(L53="Moderate",3,2))))</f>
        <v>5</v>
      </c>
    </row>
    <row r="54" spans="1:27" ht="198.75" customHeight="1" x14ac:dyDescent="0.25">
      <c r="A54" s="191" t="s">
        <v>455</v>
      </c>
      <c r="B54" s="169" t="s">
        <v>156</v>
      </c>
      <c r="C54" s="172" t="s">
        <v>157</v>
      </c>
      <c r="D54" s="171" t="s">
        <v>448</v>
      </c>
      <c r="E54" s="171" t="s">
        <v>456</v>
      </c>
      <c r="F54" s="127" t="s">
        <v>457</v>
      </c>
      <c r="G54" s="127" t="s">
        <v>458</v>
      </c>
      <c r="H54" s="127" t="s">
        <v>459</v>
      </c>
      <c r="I54" s="179"/>
      <c r="J54" s="172"/>
      <c r="K54" s="179"/>
      <c r="L54" s="163" t="s">
        <v>151</v>
      </c>
      <c r="M54" s="165" t="s">
        <v>452</v>
      </c>
      <c r="N54" s="202" t="s">
        <v>453</v>
      </c>
      <c r="O54" s="181"/>
      <c r="P54" s="207" t="s">
        <v>460</v>
      </c>
      <c r="Q54" s="216"/>
      <c r="R54" s="216"/>
      <c r="S54" s="216"/>
      <c r="T54" s="216"/>
      <c r="U54" s="216"/>
      <c r="V54" s="216"/>
      <c r="W54" s="216"/>
      <c r="X54" s="216"/>
      <c r="Y54" s="216"/>
      <c r="Z54" s="216"/>
      <c r="AA54" s="219">
        <f>IF(OR(J54="Fail",ISBLANK(J54)),INDEX('Issue Code Table'!C:C,MATCH(M:M,'Issue Code Table'!A:A,0)),IF(L54="Critical",6,IF(L54="Significant",5,IF(L54="Moderate",3,2))))</f>
        <v>5</v>
      </c>
    </row>
    <row r="55" spans="1:27" ht="198.75" customHeight="1" x14ac:dyDescent="0.25">
      <c r="A55" s="191" t="s">
        <v>461</v>
      </c>
      <c r="B55" s="169" t="s">
        <v>156</v>
      </c>
      <c r="C55" s="172" t="s">
        <v>157</v>
      </c>
      <c r="D55" s="171" t="s">
        <v>448</v>
      </c>
      <c r="E55" s="171" t="s">
        <v>456</v>
      </c>
      <c r="F55" s="127" t="s">
        <v>462</v>
      </c>
      <c r="G55" s="127" t="s">
        <v>463</v>
      </c>
      <c r="H55" s="127" t="s">
        <v>464</v>
      </c>
      <c r="I55" s="179"/>
      <c r="J55" s="172"/>
      <c r="K55" s="179"/>
      <c r="L55" s="163" t="s">
        <v>151</v>
      </c>
      <c r="M55" s="165" t="s">
        <v>452</v>
      </c>
      <c r="N55" s="202" t="s">
        <v>453</v>
      </c>
      <c r="O55" s="181"/>
      <c r="P55" s="207" t="s">
        <v>465</v>
      </c>
      <c r="Q55" s="216"/>
      <c r="R55" s="216"/>
      <c r="S55" s="216"/>
      <c r="T55" s="216"/>
      <c r="U55" s="216"/>
      <c r="V55" s="216"/>
      <c r="W55" s="216"/>
      <c r="X55" s="216"/>
      <c r="Y55" s="216"/>
      <c r="Z55" s="216"/>
      <c r="AA55" s="219">
        <f>IF(OR(J55="Fail",ISBLANK(J55)),INDEX('Issue Code Table'!C:C,MATCH(M:M,'Issue Code Table'!A:A,0)),IF(L55="Critical",6,IF(L55="Significant",5,IF(L55="Moderate",3,2))))</f>
        <v>5</v>
      </c>
    </row>
    <row r="56" spans="1:27" ht="198.75" customHeight="1" x14ac:dyDescent="0.25">
      <c r="A56" s="191" t="s">
        <v>466</v>
      </c>
      <c r="B56" s="169" t="s">
        <v>156</v>
      </c>
      <c r="C56" s="172" t="s">
        <v>157</v>
      </c>
      <c r="D56" s="171" t="s">
        <v>448</v>
      </c>
      <c r="E56" s="171" t="s">
        <v>467</v>
      </c>
      <c r="F56" s="127" t="s">
        <v>468</v>
      </c>
      <c r="G56" s="127" t="s">
        <v>469</v>
      </c>
      <c r="H56" s="127" t="s">
        <v>470</v>
      </c>
      <c r="I56" s="179"/>
      <c r="J56" s="172"/>
      <c r="K56" s="179"/>
      <c r="L56" s="163" t="s">
        <v>151</v>
      </c>
      <c r="M56" s="165" t="s">
        <v>452</v>
      </c>
      <c r="N56" s="202" t="s">
        <v>453</v>
      </c>
      <c r="O56" s="181"/>
      <c r="P56" s="207" t="s">
        <v>471</v>
      </c>
      <c r="Q56" s="216"/>
      <c r="R56" s="216"/>
      <c r="S56" s="216"/>
      <c r="T56" s="216"/>
      <c r="U56" s="216"/>
      <c r="V56" s="216"/>
      <c r="W56" s="216"/>
      <c r="X56" s="216"/>
      <c r="Y56" s="216"/>
      <c r="Z56" s="216"/>
      <c r="AA56" s="219">
        <f>IF(OR(J56="Fail",ISBLANK(J56)),INDEX('Issue Code Table'!C:C,MATCH(M:M,'Issue Code Table'!A:A,0)),IF(L56="Critical",6,IF(L56="Significant",5,IF(L56="Moderate",3,2))))</f>
        <v>5</v>
      </c>
    </row>
    <row r="57" spans="1:27" ht="198.75" customHeight="1" x14ac:dyDescent="0.25">
      <c r="A57" s="191" t="s">
        <v>472</v>
      </c>
      <c r="B57" s="169" t="s">
        <v>166</v>
      </c>
      <c r="C57" s="172" t="s">
        <v>167</v>
      </c>
      <c r="D57" s="171" t="s">
        <v>473</v>
      </c>
      <c r="E57" s="171" t="s">
        <v>467</v>
      </c>
      <c r="F57" s="127" t="s">
        <v>474</v>
      </c>
      <c r="G57" s="127" t="s">
        <v>469</v>
      </c>
      <c r="H57" s="127" t="s">
        <v>475</v>
      </c>
      <c r="I57" s="179"/>
      <c r="J57" s="172"/>
      <c r="K57" s="179"/>
      <c r="L57" s="163" t="s">
        <v>151</v>
      </c>
      <c r="M57" s="165" t="s">
        <v>452</v>
      </c>
      <c r="N57" s="202" t="s">
        <v>453</v>
      </c>
      <c r="O57" s="181"/>
      <c r="P57" s="207" t="s">
        <v>476</v>
      </c>
      <c r="Q57" s="216"/>
      <c r="R57" s="216"/>
      <c r="S57" s="216"/>
      <c r="T57" s="216"/>
      <c r="U57" s="216"/>
      <c r="V57" s="216"/>
      <c r="W57" s="216"/>
      <c r="X57" s="216"/>
      <c r="Y57" s="216"/>
      <c r="Z57" s="216"/>
      <c r="AA57" s="219">
        <f>IF(OR(J57="Fail",ISBLANK(J57)),INDEX('Issue Code Table'!C:C,MATCH(M:M,'Issue Code Table'!A:A,0)),IF(L57="Critical",6,IF(L57="Significant",5,IF(L57="Moderate",3,2))))</f>
        <v>5</v>
      </c>
    </row>
    <row r="58" spans="1:27" ht="198.75" customHeight="1" x14ac:dyDescent="0.25">
      <c r="A58" s="191" t="s">
        <v>477</v>
      </c>
      <c r="B58" s="169" t="s">
        <v>156</v>
      </c>
      <c r="C58" s="172" t="s">
        <v>157</v>
      </c>
      <c r="D58" s="171" t="s">
        <v>473</v>
      </c>
      <c r="E58" s="171" t="s">
        <v>467</v>
      </c>
      <c r="F58" s="127" t="s">
        <v>478</v>
      </c>
      <c r="G58" s="127" t="s">
        <v>479</v>
      </c>
      <c r="H58" s="127" t="s">
        <v>480</v>
      </c>
      <c r="I58" s="179"/>
      <c r="J58" s="172"/>
      <c r="K58" s="179"/>
      <c r="L58" s="163" t="s">
        <v>151</v>
      </c>
      <c r="M58" s="165" t="s">
        <v>452</v>
      </c>
      <c r="N58" s="202" t="s">
        <v>453</v>
      </c>
      <c r="O58" s="181"/>
      <c r="P58" s="207" t="s">
        <v>481</v>
      </c>
      <c r="Q58" s="216"/>
      <c r="R58" s="216"/>
      <c r="S58" s="216"/>
      <c r="T58" s="216"/>
      <c r="U58" s="216"/>
      <c r="V58" s="216"/>
      <c r="W58" s="216"/>
      <c r="X58" s="216"/>
      <c r="Y58" s="216"/>
      <c r="Z58" s="216"/>
      <c r="AA58" s="219">
        <f>IF(OR(J58="Fail",ISBLANK(J58)),INDEX('Issue Code Table'!C:C,MATCH(M:M,'Issue Code Table'!A:A,0)),IF(L58="Critical",6,IF(L58="Significant",5,IF(L58="Moderate",3,2))))</f>
        <v>5</v>
      </c>
    </row>
    <row r="59" spans="1:27" ht="198.75" customHeight="1" x14ac:dyDescent="0.25">
      <c r="A59" s="191" t="s">
        <v>482</v>
      </c>
      <c r="B59" s="169" t="s">
        <v>383</v>
      </c>
      <c r="C59" s="172" t="s">
        <v>384</v>
      </c>
      <c r="D59" s="171" t="s">
        <v>473</v>
      </c>
      <c r="E59" s="171" t="s">
        <v>467</v>
      </c>
      <c r="F59" s="127" t="s">
        <v>483</v>
      </c>
      <c r="G59" s="127" t="s">
        <v>484</v>
      </c>
      <c r="H59" s="127" t="s">
        <v>485</v>
      </c>
      <c r="I59" s="179"/>
      <c r="J59" s="172"/>
      <c r="K59" s="179"/>
      <c r="L59" s="163" t="s">
        <v>151</v>
      </c>
      <c r="M59" s="163" t="s">
        <v>401</v>
      </c>
      <c r="N59" s="202" t="s">
        <v>402</v>
      </c>
      <c r="O59" s="181"/>
      <c r="P59" s="207" t="s">
        <v>403</v>
      </c>
      <c r="Q59" s="216"/>
      <c r="R59" s="216"/>
      <c r="S59" s="216"/>
      <c r="T59" s="216"/>
      <c r="U59" s="216"/>
      <c r="V59" s="216"/>
      <c r="W59" s="216"/>
      <c r="X59" s="216"/>
      <c r="Y59" s="216"/>
      <c r="Z59" s="216"/>
      <c r="AA59" s="219" t="e">
        <f>IF(OR(J59="Fail",ISBLANK(J59)),INDEX('Issue Code Table'!C:C,MATCH(M:M,'Issue Code Table'!A:A,0)),IF(L59="Critical",6,IF(L59="Significant",5,IF(L59="Moderate",3,2))))</f>
        <v>#N/A</v>
      </c>
    </row>
    <row r="60" spans="1:27" ht="198.75" customHeight="1" x14ac:dyDescent="0.25">
      <c r="A60" s="191" t="s">
        <v>486</v>
      </c>
      <c r="B60" s="169" t="s">
        <v>487</v>
      </c>
      <c r="C60" s="173" t="s">
        <v>488</v>
      </c>
      <c r="D60" s="171" t="s">
        <v>473</v>
      </c>
      <c r="E60" s="171" t="s">
        <v>467</v>
      </c>
      <c r="F60" s="127" t="s">
        <v>489</v>
      </c>
      <c r="G60" s="127" t="s">
        <v>490</v>
      </c>
      <c r="H60" s="127" t="s">
        <v>1683</v>
      </c>
      <c r="I60" s="179"/>
      <c r="J60" s="172"/>
      <c r="K60" s="172" t="s">
        <v>1680</v>
      </c>
      <c r="L60" s="163" t="s">
        <v>151</v>
      </c>
      <c r="M60" s="210" t="s">
        <v>258</v>
      </c>
      <c r="N60" s="218" t="s">
        <v>259</v>
      </c>
      <c r="O60" s="181"/>
      <c r="P60" s="207" t="s">
        <v>491</v>
      </c>
      <c r="Q60" s="216"/>
      <c r="R60" s="216"/>
      <c r="S60" s="216"/>
      <c r="T60" s="216"/>
      <c r="U60" s="216"/>
      <c r="V60" s="216"/>
      <c r="W60" s="216"/>
      <c r="X60" s="216"/>
      <c r="Y60" s="216"/>
      <c r="Z60" s="216"/>
      <c r="AA60" s="219">
        <f>IF(OR(J60="Fail",ISBLANK(J60)),INDEX('Issue Code Table'!C:C,MATCH(M:M,'Issue Code Table'!A:A,0)),IF(L60="Critical",6,IF(L60="Significant",5,IF(L60="Moderate",3,2))))</f>
        <v>6</v>
      </c>
    </row>
    <row r="61" spans="1:27" ht="198.75" customHeight="1" x14ac:dyDescent="0.25">
      <c r="A61" s="191" t="s">
        <v>492</v>
      </c>
      <c r="B61" s="169" t="s">
        <v>405</v>
      </c>
      <c r="C61" s="172" t="s">
        <v>406</v>
      </c>
      <c r="D61" s="171" t="s">
        <v>473</v>
      </c>
      <c r="E61" s="171" t="s">
        <v>467</v>
      </c>
      <c r="F61" s="127" t="s">
        <v>493</v>
      </c>
      <c r="G61" s="127" t="s">
        <v>494</v>
      </c>
      <c r="H61" s="127" t="s">
        <v>495</v>
      </c>
      <c r="I61" s="179"/>
      <c r="J61" s="172"/>
      <c r="K61" s="179"/>
      <c r="L61" s="163" t="s">
        <v>151</v>
      </c>
      <c r="M61" s="165" t="s">
        <v>333</v>
      </c>
      <c r="N61" s="202" t="s">
        <v>334</v>
      </c>
      <c r="O61" s="181"/>
      <c r="P61" s="207" t="s">
        <v>496</v>
      </c>
      <c r="Q61" s="216"/>
      <c r="R61" s="216"/>
      <c r="S61" s="216"/>
      <c r="T61" s="216"/>
      <c r="U61" s="216"/>
      <c r="V61" s="216"/>
      <c r="W61" s="216"/>
      <c r="X61" s="216"/>
      <c r="Y61" s="216"/>
      <c r="Z61" s="216"/>
      <c r="AA61" s="219">
        <f>IF(OR(J61="Fail",ISBLANK(J61)),INDEX('Issue Code Table'!C:C,MATCH(M:M,'Issue Code Table'!A:A,0)),IF(L61="Critical",6,IF(L61="Significant",5,IF(L61="Moderate",3,2))))</f>
        <v>5</v>
      </c>
    </row>
    <row r="62" spans="1:27" ht="198.75" customHeight="1" x14ac:dyDescent="0.25">
      <c r="A62" s="191" t="s">
        <v>497</v>
      </c>
      <c r="B62" s="192" t="s">
        <v>498</v>
      </c>
      <c r="C62" s="193" t="s">
        <v>499</v>
      </c>
      <c r="D62" s="194" t="s">
        <v>500</v>
      </c>
      <c r="E62" s="194" t="s">
        <v>129</v>
      </c>
      <c r="F62" s="198" t="s">
        <v>501</v>
      </c>
      <c r="G62" s="198" t="s">
        <v>502</v>
      </c>
      <c r="H62" s="198" t="s">
        <v>503</v>
      </c>
      <c r="I62" s="179"/>
      <c r="J62" s="172"/>
      <c r="K62" s="179"/>
      <c r="L62" s="163" t="s">
        <v>151</v>
      </c>
      <c r="M62" s="165" t="s">
        <v>504</v>
      </c>
      <c r="N62" s="202" t="s">
        <v>505</v>
      </c>
      <c r="O62" s="181"/>
      <c r="P62" s="207" t="s">
        <v>506</v>
      </c>
      <c r="Q62" s="216"/>
      <c r="R62" s="216"/>
      <c r="S62" s="216"/>
      <c r="T62" s="216"/>
      <c r="U62" s="216"/>
      <c r="V62" s="216"/>
      <c r="W62" s="216"/>
      <c r="X62" s="216"/>
      <c r="Y62" s="216"/>
      <c r="Z62" s="216"/>
      <c r="AA62" s="219">
        <f>IF(OR(J62="Fail",ISBLANK(J62)),INDEX('Issue Code Table'!C:C,MATCH(M:M,'Issue Code Table'!A:A,0)),IF(L62="Critical",6,IF(L62="Significant",5,IF(L62="Moderate",3,2))))</f>
        <v>4</v>
      </c>
    </row>
    <row r="63" spans="1:27" ht="198.75" customHeight="1" x14ac:dyDescent="0.25">
      <c r="A63" s="191" t="s">
        <v>507</v>
      </c>
      <c r="B63" s="192" t="s">
        <v>487</v>
      </c>
      <c r="C63" s="196" t="s">
        <v>488</v>
      </c>
      <c r="D63" s="194" t="s">
        <v>500</v>
      </c>
      <c r="E63" s="194" t="s">
        <v>129</v>
      </c>
      <c r="F63" s="195" t="s">
        <v>508</v>
      </c>
      <c r="G63" s="195" t="s">
        <v>509</v>
      </c>
      <c r="H63" s="195" t="s">
        <v>510</v>
      </c>
      <c r="I63" s="179"/>
      <c r="J63" s="172"/>
      <c r="K63" s="179"/>
      <c r="L63" s="163" t="s">
        <v>151</v>
      </c>
      <c r="M63" s="165" t="s">
        <v>504</v>
      </c>
      <c r="N63" s="202" t="s">
        <v>505</v>
      </c>
      <c r="O63" s="181"/>
      <c r="P63" s="207" t="s">
        <v>506</v>
      </c>
      <c r="Q63" s="216"/>
      <c r="R63" s="216"/>
      <c r="S63" s="216"/>
      <c r="T63" s="216"/>
      <c r="U63" s="216"/>
      <c r="V63" s="216"/>
      <c r="W63" s="216"/>
      <c r="X63" s="216"/>
      <c r="Y63" s="216"/>
      <c r="Z63" s="216"/>
      <c r="AA63" s="219">
        <f>IF(OR(J63="Fail",ISBLANK(J63)),INDEX('Issue Code Table'!C:C,MATCH(M:M,'Issue Code Table'!A:A,0)),IF(L63="Critical",6,IF(L63="Significant",5,IF(L63="Moderate",3,2))))</f>
        <v>4</v>
      </c>
    </row>
    <row r="64" spans="1:27" ht="198.75" customHeight="1" x14ac:dyDescent="0.25">
      <c r="A64" s="191" t="s">
        <v>511</v>
      </c>
      <c r="B64" s="192" t="s">
        <v>512</v>
      </c>
      <c r="C64" s="193" t="s">
        <v>513</v>
      </c>
      <c r="D64" s="194" t="s">
        <v>500</v>
      </c>
      <c r="E64" s="194" t="s">
        <v>129</v>
      </c>
      <c r="F64" s="195" t="s">
        <v>514</v>
      </c>
      <c r="G64" s="195" t="s">
        <v>515</v>
      </c>
      <c r="H64" s="195" t="s">
        <v>516</v>
      </c>
      <c r="I64" s="179"/>
      <c r="J64" s="172"/>
      <c r="K64" s="179"/>
      <c r="L64" s="163" t="s">
        <v>151</v>
      </c>
      <c r="M64" s="165" t="s">
        <v>504</v>
      </c>
      <c r="N64" s="202" t="s">
        <v>505</v>
      </c>
      <c r="O64" s="181"/>
      <c r="P64" s="207" t="s">
        <v>506</v>
      </c>
      <c r="Q64" s="216"/>
      <c r="R64" s="216"/>
      <c r="S64" s="216"/>
      <c r="T64" s="216"/>
      <c r="U64" s="216"/>
      <c r="V64" s="216"/>
      <c r="W64" s="216"/>
      <c r="X64" s="216"/>
      <c r="Y64" s="216"/>
      <c r="Z64" s="216"/>
      <c r="AA64" s="219">
        <f>IF(OR(J64="Fail",ISBLANK(J64)),INDEX('Issue Code Table'!C:C,MATCH(M:M,'Issue Code Table'!A:A,0)),IF(L64="Critical",6,IF(L64="Significant",5,IF(L64="Moderate",3,2))))</f>
        <v>4</v>
      </c>
    </row>
    <row r="65" spans="1:27" ht="198.75" customHeight="1" x14ac:dyDescent="0.25">
      <c r="A65" s="191" t="s">
        <v>517</v>
      </c>
      <c r="B65" s="192" t="s">
        <v>518</v>
      </c>
      <c r="C65" s="193" t="s">
        <v>519</v>
      </c>
      <c r="D65" s="194" t="s">
        <v>500</v>
      </c>
      <c r="E65" s="194" t="s">
        <v>129</v>
      </c>
      <c r="F65" s="195" t="s">
        <v>520</v>
      </c>
      <c r="G65" s="195" t="s">
        <v>1699</v>
      </c>
      <c r="H65" s="195" t="s">
        <v>521</v>
      </c>
      <c r="I65" s="179"/>
      <c r="J65" s="172"/>
      <c r="K65" s="179"/>
      <c r="L65" s="163" t="s">
        <v>151</v>
      </c>
      <c r="M65" s="159" t="s">
        <v>333</v>
      </c>
      <c r="N65" s="202" t="s">
        <v>334</v>
      </c>
      <c r="O65" s="181"/>
      <c r="P65" s="207" t="s">
        <v>506</v>
      </c>
      <c r="Q65" s="216"/>
      <c r="R65" s="216"/>
      <c r="S65" s="216"/>
      <c r="T65" s="216"/>
      <c r="U65" s="216"/>
      <c r="V65" s="216"/>
      <c r="W65" s="216"/>
      <c r="X65" s="216"/>
      <c r="Y65" s="216"/>
      <c r="Z65" s="216"/>
      <c r="AA65" s="219">
        <f>IF(OR(J65="Fail",ISBLANK(J65)),INDEX('Issue Code Table'!C:C,MATCH(M:M,'Issue Code Table'!A:A,0)),IF(L65="Critical",6,IF(L65="Significant",5,IF(L65="Moderate",3,2))))</f>
        <v>5</v>
      </c>
    </row>
    <row r="66" spans="1:27" ht="198.75" customHeight="1" x14ac:dyDescent="0.25">
      <c r="A66" s="191" t="s">
        <v>522</v>
      </c>
      <c r="B66" s="192" t="s">
        <v>199</v>
      </c>
      <c r="C66" s="196" t="s">
        <v>200</v>
      </c>
      <c r="D66" s="194" t="s">
        <v>500</v>
      </c>
      <c r="E66" s="194" t="s">
        <v>129</v>
      </c>
      <c r="F66" s="195" t="s">
        <v>523</v>
      </c>
      <c r="G66" s="195" t="s">
        <v>524</v>
      </c>
      <c r="H66" s="195" t="s">
        <v>525</v>
      </c>
      <c r="I66" s="179"/>
      <c r="J66" s="172"/>
      <c r="K66" s="179"/>
      <c r="L66" s="163" t="s">
        <v>151</v>
      </c>
      <c r="M66" s="163" t="s">
        <v>234</v>
      </c>
      <c r="N66" s="202" t="s">
        <v>235</v>
      </c>
      <c r="O66" s="181"/>
      <c r="P66" s="207" t="s">
        <v>506</v>
      </c>
      <c r="Q66" s="216"/>
      <c r="R66" s="216"/>
      <c r="S66" s="216"/>
      <c r="T66" s="216"/>
      <c r="U66" s="216"/>
      <c r="V66" s="216"/>
      <c r="W66" s="216"/>
      <c r="X66" s="216"/>
      <c r="Y66" s="216"/>
      <c r="Z66" s="216"/>
      <c r="AA66" s="219">
        <f>IF(OR(J66="Fail",ISBLANK(J66)),INDEX('Issue Code Table'!C:C,MATCH(M:M,'Issue Code Table'!A:A,0)),IF(L66="Critical",6,IF(L66="Significant",5,IF(L66="Moderate",3,2))))</f>
        <v>5</v>
      </c>
    </row>
    <row r="67" spans="1:27" ht="198.75" customHeight="1" x14ac:dyDescent="0.25">
      <c r="A67" s="191" t="s">
        <v>526</v>
      </c>
      <c r="B67" s="192" t="s">
        <v>183</v>
      </c>
      <c r="C67" s="193" t="s">
        <v>184</v>
      </c>
      <c r="D67" s="194" t="s">
        <v>527</v>
      </c>
      <c r="E67" s="194" t="s">
        <v>129</v>
      </c>
      <c r="F67" s="195" t="s">
        <v>528</v>
      </c>
      <c r="G67" s="195" t="s">
        <v>529</v>
      </c>
      <c r="H67" s="195" t="s">
        <v>530</v>
      </c>
      <c r="I67" s="179"/>
      <c r="J67" s="172"/>
      <c r="K67" s="179"/>
      <c r="L67" s="163" t="s">
        <v>151</v>
      </c>
      <c r="M67" s="163" t="s">
        <v>234</v>
      </c>
      <c r="N67" s="202" t="s">
        <v>235</v>
      </c>
      <c r="O67" s="181"/>
      <c r="P67" s="207" t="s">
        <v>531</v>
      </c>
      <c r="Q67" s="216"/>
      <c r="R67" s="216"/>
      <c r="S67" s="216"/>
      <c r="T67" s="216"/>
      <c r="U67" s="216"/>
      <c r="V67" s="216"/>
      <c r="W67" s="216"/>
      <c r="X67" s="216"/>
      <c r="Y67" s="216"/>
      <c r="Z67" s="216"/>
      <c r="AA67" s="219">
        <f>IF(OR(J67="Fail",ISBLANK(J67)),INDEX('Issue Code Table'!C:C,MATCH(M:M,'Issue Code Table'!A:A,0)),IF(L67="Critical",6,IF(L67="Significant",5,IF(L67="Moderate",3,2))))</f>
        <v>5</v>
      </c>
    </row>
    <row r="68" spans="1:27" ht="198.75" customHeight="1" x14ac:dyDescent="0.25">
      <c r="A68" s="191" t="s">
        <v>532</v>
      </c>
      <c r="B68" s="169" t="s">
        <v>156</v>
      </c>
      <c r="C68" s="172" t="s">
        <v>157</v>
      </c>
      <c r="D68" s="171" t="s">
        <v>527</v>
      </c>
      <c r="E68" s="171" t="s">
        <v>533</v>
      </c>
      <c r="F68" s="127" t="s">
        <v>534</v>
      </c>
      <c r="G68" s="127" t="s">
        <v>535</v>
      </c>
      <c r="H68" s="127" t="s">
        <v>536</v>
      </c>
      <c r="I68" s="179"/>
      <c r="J68" s="172"/>
      <c r="K68" s="179"/>
      <c r="L68" s="163" t="s">
        <v>163</v>
      </c>
      <c r="M68" s="163" t="s">
        <v>234</v>
      </c>
      <c r="N68" s="202" t="s">
        <v>235</v>
      </c>
      <c r="O68" s="181"/>
      <c r="P68" s="207" t="s">
        <v>537</v>
      </c>
      <c r="Q68" s="216"/>
      <c r="R68" s="216"/>
      <c r="S68" s="216"/>
      <c r="T68" s="216"/>
      <c r="U68" s="216"/>
      <c r="V68" s="216"/>
      <c r="W68" s="216"/>
      <c r="X68" s="216"/>
      <c r="Y68" s="216"/>
      <c r="Z68" s="216"/>
      <c r="AA68" s="219">
        <f>IF(OR(J68="Fail",ISBLANK(J68)),INDEX('Issue Code Table'!C:C,MATCH(M:M,'Issue Code Table'!A:A,0)),IF(L68="Critical",6,IF(L68="Significant",5,IF(L68="Moderate",3,2))))</f>
        <v>5</v>
      </c>
    </row>
    <row r="69" spans="1:27" ht="198.75" customHeight="1" x14ac:dyDescent="0.25">
      <c r="A69" s="191" t="s">
        <v>538</v>
      </c>
      <c r="B69" s="169" t="s">
        <v>156</v>
      </c>
      <c r="C69" s="172" t="s">
        <v>157</v>
      </c>
      <c r="D69" s="171" t="s">
        <v>527</v>
      </c>
      <c r="E69" s="171" t="s">
        <v>533</v>
      </c>
      <c r="F69" s="127" t="s">
        <v>539</v>
      </c>
      <c r="G69" s="127" t="s">
        <v>540</v>
      </c>
      <c r="H69" s="127" t="s">
        <v>541</v>
      </c>
      <c r="I69" s="179"/>
      <c r="J69" s="172"/>
      <c r="K69" s="179"/>
      <c r="L69" s="163" t="s">
        <v>151</v>
      </c>
      <c r="M69" s="163" t="s">
        <v>234</v>
      </c>
      <c r="N69" s="202" t="s">
        <v>235</v>
      </c>
      <c r="O69" s="181"/>
      <c r="P69" s="207" t="s">
        <v>537</v>
      </c>
      <c r="Q69" s="216"/>
      <c r="R69" s="216"/>
      <c r="S69" s="216"/>
      <c r="T69" s="216"/>
      <c r="U69" s="216"/>
      <c r="V69" s="216"/>
      <c r="W69" s="216"/>
      <c r="X69" s="216"/>
      <c r="Y69" s="216"/>
      <c r="Z69" s="216"/>
      <c r="AA69" s="219">
        <f>IF(OR(J69="Fail",ISBLANK(J69)),INDEX('Issue Code Table'!C:C,MATCH(M:M,'Issue Code Table'!A:A,0)),IF(L69="Critical",6,IF(L69="Significant",5,IF(L69="Moderate",3,2))))</f>
        <v>5</v>
      </c>
    </row>
    <row r="70" spans="1:27" ht="198.75" customHeight="1" x14ac:dyDescent="0.25">
      <c r="A70" s="191" t="s">
        <v>542</v>
      </c>
      <c r="B70" s="192" t="s">
        <v>156</v>
      </c>
      <c r="C70" s="193" t="s">
        <v>157</v>
      </c>
      <c r="D70" s="194" t="s">
        <v>527</v>
      </c>
      <c r="E70" s="194" t="s">
        <v>129</v>
      </c>
      <c r="F70" s="195" t="s">
        <v>543</v>
      </c>
      <c r="G70" s="195" t="s">
        <v>544</v>
      </c>
      <c r="H70" s="195" t="s">
        <v>545</v>
      </c>
      <c r="I70" s="179"/>
      <c r="J70" s="172"/>
      <c r="K70" s="179"/>
      <c r="L70" s="163" t="s">
        <v>151</v>
      </c>
      <c r="M70" s="163" t="s">
        <v>234</v>
      </c>
      <c r="N70" s="202" t="s">
        <v>235</v>
      </c>
      <c r="O70" s="181"/>
      <c r="P70" s="207" t="s">
        <v>546</v>
      </c>
      <c r="Q70" s="216"/>
      <c r="R70" s="216"/>
      <c r="S70" s="216"/>
      <c r="T70" s="216"/>
      <c r="U70" s="216"/>
      <c r="V70" s="216"/>
      <c r="W70" s="216"/>
      <c r="X70" s="216"/>
      <c r="Y70" s="216"/>
      <c r="Z70" s="216"/>
      <c r="AA70" s="219">
        <f>IF(OR(J70="Fail",ISBLANK(J70)),INDEX('Issue Code Table'!C:C,MATCH(M:M,'Issue Code Table'!A:A,0)),IF(L70="Critical",6,IF(L70="Significant",5,IF(L70="Moderate",3,2))))</f>
        <v>5</v>
      </c>
    </row>
    <row r="71" spans="1:27" ht="198.75" customHeight="1" x14ac:dyDescent="0.25">
      <c r="A71" s="191" t="s">
        <v>547</v>
      </c>
      <c r="B71" s="169" t="s">
        <v>199</v>
      </c>
      <c r="C71" s="173" t="s">
        <v>200</v>
      </c>
      <c r="D71" s="171" t="s">
        <v>527</v>
      </c>
      <c r="E71" s="171" t="s">
        <v>159</v>
      </c>
      <c r="F71" s="127" t="s">
        <v>548</v>
      </c>
      <c r="G71" s="127" t="s">
        <v>549</v>
      </c>
      <c r="H71" s="127" t="s">
        <v>550</v>
      </c>
      <c r="I71" s="179"/>
      <c r="J71" s="172"/>
      <c r="K71" s="179"/>
      <c r="L71" s="163" t="s">
        <v>151</v>
      </c>
      <c r="M71" s="163" t="s">
        <v>234</v>
      </c>
      <c r="N71" s="202" t="s">
        <v>235</v>
      </c>
      <c r="O71" s="181"/>
      <c r="P71" s="207" t="s">
        <v>546</v>
      </c>
      <c r="Q71" s="216"/>
      <c r="R71" s="216"/>
      <c r="S71" s="216"/>
      <c r="T71" s="216"/>
      <c r="U71" s="216"/>
      <c r="V71" s="216"/>
      <c r="W71" s="216"/>
      <c r="X71" s="216"/>
      <c r="Y71" s="216"/>
      <c r="Z71" s="216"/>
      <c r="AA71" s="219">
        <f>IF(OR(J71="Fail",ISBLANK(J71)),INDEX('Issue Code Table'!C:C,MATCH(M:M,'Issue Code Table'!A:A,0)),IF(L71="Critical",6,IF(L71="Significant",5,IF(L71="Moderate",3,2))))</f>
        <v>5</v>
      </c>
    </row>
    <row r="72" spans="1:27" ht="198.75" customHeight="1" x14ac:dyDescent="0.25">
      <c r="A72" s="191" t="s">
        <v>551</v>
      </c>
      <c r="B72" s="169" t="s">
        <v>199</v>
      </c>
      <c r="C72" s="173" t="s">
        <v>200</v>
      </c>
      <c r="D72" s="171" t="s">
        <v>527</v>
      </c>
      <c r="E72" s="171" t="s">
        <v>159</v>
      </c>
      <c r="F72" s="127" t="s">
        <v>552</v>
      </c>
      <c r="G72" s="127" t="s">
        <v>553</v>
      </c>
      <c r="H72" s="127" t="s">
        <v>554</v>
      </c>
      <c r="I72" s="179"/>
      <c r="J72" s="172"/>
      <c r="K72" s="179"/>
      <c r="L72" s="163" t="s">
        <v>151</v>
      </c>
      <c r="M72" s="163" t="s">
        <v>234</v>
      </c>
      <c r="N72" s="202" t="s">
        <v>235</v>
      </c>
      <c r="O72" s="181"/>
      <c r="P72" s="207" t="s">
        <v>546</v>
      </c>
      <c r="Q72" s="216"/>
      <c r="R72" s="216"/>
      <c r="S72" s="216"/>
      <c r="T72" s="216"/>
      <c r="U72" s="216"/>
      <c r="V72" s="216"/>
      <c r="W72" s="216"/>
      <c r="X72" s="216"/>
      <c r="Y72" s="216"/>
      <c r="Z72" s="216"/>
      <c r="AA72" s="219">
        <f>IF(OR(J72="Fail",ISBLANK(J72)),INDEX('Issue Code Table'!C:C,MATCH(M:M,'Issue Code Table'!A:A,0)),IF(L72="Critical",6,IF(L72="Significant",5,IF(L72="Moderate",3,2))))</f>
        <v>5</v>
      </c>
    </row>
    <row r="73" spans="1:27" ht="198.75" customHeight="1" x14ac:dyDescent="0.25">
      <c r="A73" s="191" t="s">
        <v>555</v>
      </c>
      <c r="B73" s="199" t="s">
        <v>191</v>
      </c>
      <c r="C73" s="193" t="s">
        <v>192</v>
      </c>
      <c r="D73" s="194" t="s">
        <v>556</v>
      </c>
      <c r="E73" s="194" t="s">
        <v>129</v>
      </c>
      <c r="F73" s="195" t="s">
        <v>557</v>
      </c>
      <c r="G73" s="195" t="s">
        <v>558</v>
      </c>
      <c r="H73" s="195" t="s">
        <v>559</v>
      </c>
      <c r="I73" s="179"/>
      <c r="J73" s="172"/>
      <c r="K73" s="179"/>
      <c r="L73" s="163" t="s">
        <v>143</v>
      </c>
      <c r="M73" s="185" t="s">
        <v>560</v>
      </c>
      <c r="N73" s="202" t="s">
        <v>561</v>
      </c>
      <c r="O73" s="181"/>
      <c r="P73" s="207" t="s">
        <v>562</v>
      </c>
      <c r="Q73" s="216"/>
      <c r="R73" s="216"/>
      <c r="S73" s="216"/>
      <c r="T73" s="216"/>
      <c r="U73" s="216"/>
      <c r="V73" s="216"/>
      <c r="W73" s="216"/>
      <c r="X73" s="216"/>
      <c r="Y73" s="216"/>
      <c r="Z73" s="216"/>
      <c r="AA73" s="219">
        <f>IF(OR(J73="Fail",ISBLANK(J73)),INDEX('Issue Code Table'!C:C,MATCH(M:M,'Issue Code Table'!A:A,0)),IF(L73="Critical",6,IF(L73="Significant",5,IF(L73="Moderate",3,2))))</f>
        <v>6</v>
      </c>
    </row>
    <row r="74" spans="1:27" ht="198.75" customHeight="1" x14ac:dyDescent="0.25">
      <c r="A74" s="191" t="s">
        <v>563</v>
      </c>
      <c r="B74" s="199" t="s">
        <v>564</v>
      </c>
      <c r="C74" s="200" t="s">
        <v>565</v>
      </c>
      <c r="D74" s="194" t="s">
        <v>556</v>
      </c>
      <c r="E74" s="194" t="s">
        <v>129</v>
      </c>
      <c r="F74" s="195" t="s">
        <v>1682</v>
      </c>
      <c r="G74" s="195" t="s">
        <v>1681</v>
      </c>
      <c r="H74" s="195" t="s">
        <v>566</v>
      </c>
      <c r="I74" s="179"/>
      <c r="J74" s="172"/>
      <c r="K74" s="172" t="s">
        <v>1680</v>
      </c>
      <c r="L74" s="163" t="s">
        <v>143</v>
      </c>
      <c r="M74" s="185" t="s">
        <v>560</v>
      </c>
      <c r="N74" s="202" t="s">
        <v>561</v>
      </c>
      <c r="O74" s="181"/>
      <c r="P74" s="207" t="s">
        <v>260</v>
      </c>
      <c r="Q74" s="216"/>
      <c r="R74" s="216"/>
      <c r="S74" s="216"/>
      <c r="T74" s="216"/>
      <c r="U74" s="216"/>
      <c r="V74" s="216"/>
      <c r="W74" s="216"/>
      <c r="X74" s="216"/>
      <c r="Y74" s="216"/>
      <c r="Z74" s="216"/>
      <c r="AA74" s="219">
        <f>IF(OR(J74="Fail",ISBLANK(J74)),INDEX('Issue Code Table'!C:C,MATCH(M:M,'Issue Code Table'!A:A,0)),IF(L74="Critical",6,IF(L74="Significant",5,IF(L74="Moderate",3,2))))</f>
        <v>6</v>
      </c>
    </row>
    <row r="75" spans="1:27" ht="198.75" customHeight="1" x14ac:dyDescent="0.25">
      <c r="A75" s="191" t="s">
        <v>567</v>
      </c>
      <c r="B75" s="199" t="s">
        <v>383</v>
      </c>
      <c r="C75" s="193" t="s">
        <v>384</v>
      </c>
      <c r="D75" s="194" t="s">
        <v>556</v>
      </c>
      <c r="E75" s="194" t="s">
        <v>129</v>
      </c>
      <c r="F75" s="195" t="s">
        <v>568</v>
      </c>
      <c r="G75" s="195" t="s">
        <v>569</v>
      </c>
      <c r="H75" s="195" t="s">
        <v>570</v>
      </c>
      <c r="I75" s="179"/>
      <c r="J75" s="172"/>
      <c r="K75" s="179"/>
      <c r="L75" s="163" t="s">
        <v>151</v>
      </c>
      <c r="M75" s="163" t="s">
        <v>401</v>
      </c>
      <c r="N75" s="202" t="s">
        <v>402</v>
      </c>
      <c r="O75" s="181"/>
      <c r="P75" s="207" t="s">
        <v>571</v>
      </c>
      <c r="Q75" s="216"/>
      <c r="R75" s="216"/>
      <c r="S75" s="216"/>
      <c r="T75" s="216"/>
      <c r="U75" s="216"/>
      <c r="V75" s="216"/>
      <c r="W75" s="216"/>
      <c r="X75" s="216"/>
      <c r="Y75" s="216"/>
      <c r="Z75" s="216"/>
      <c r="AA75" s="219" t="e">
        <f>IF(OR(J75="Fail",ISBLANK(J75)),INDEX('Issue Code Table'!C:C,MATCH(M:M,'Issue Code Table'!A:A,0)),IF(L75="Critical",6,IF(L75="Significant",5,IF(L75="Moderate",3,2))))</f>
        <v>#N/A</v>
      </c>
    </row>
    <row r="76" spans="1:27" ht="198.75" customHeight="1" x14ac:dyDescent="0.25">
      <c r="A76" s="191" t="s">
        <v>572</v>
      </c>
      <c r="B76" s="192" t="s">
        <v>573</v>
      </c>
      <c r="C76" s="193" t="s">
        <v>574</v>
      </c>
      <c r="D76" s="194" t="s">
        <v>556</v>
      </c>
      <c r="E76" s="194" t="s">
        <v>129</v>
      </c>
      <c r="F76" s="195" t="s">
        <v>575</v>
      </c>
      <c r="G76" s="195" t="s">
        <v>576</v>
      </c>
      <c r="H76" s="195" t="s">
        <v>577</v>
      </c>
      <c r="I76" s="179"/>
      <c r="J76" s="172"/>
      <c r="K76" s="179"/>
      <c r="L76" s="163" t="s">
        <v>151</v>
      </c>
      <c r="M76" s="165" t="s">
        <v>333</v>
      </c>
      <c r="N76" s="202" t="s">
        <v>334</v>
      </c>
      <c r="O76" s="181"/>
      <c r="P76" s="207" t="s">
        <v>578</v>
      </c>
      <c r="Q76" s="216"/>
      <c r="R76" s="216"/>
      <c r="S76" s="216"/>
      <c r="T76" s="216"/>
      <c r="U76" s="216"/>
      <c r="V76" s="216"/>
      <c r="W76" s="216"/>
      <c r="X76" s="216"/>
      <c r="Y76" s="216"/>
      <c r="Z76" s="216"/>
      <c r="AA76" s="219">
        <f>IF(OR(J76="Fail",ISBLANK(J76)),INDEX('Issue Code Table'!C:C,MATCH(M:M,'Issue Code Table'!A:A,0)),IF(L76="Critical",6,IF(L76="Significant",5,IF(L76="Moderate",3,2))))</f>
        <v>5</v>
      </c>
    </row>
    <row r="77" spans="1:27" ht="198.75" customHeight="1" x14ac:dyDescent="0.25">
      <c r="A77" s="191" t="s">
        <v>579</v>
      </c>
      <c r="B77" s="199" t="s">
        <v>564</v>
      </c>
      <c r="C77" s="200" t="s">
        <v>565</v>
      </c>
      <c r="D77" s="194" t="s">
        <v>556</v>
      </c>
      <c r="E77" s="194" t="s">
        <v>129</v>
      </c>
      <c r="F77" s="195" t="s">
        <v>580</v>
      </c>
      <c r="G77" s="195" t="s">
        <v>581</v>
      </c>
      <c r="H77" s="195" t="s">
        <v>582</v>
      </c>
      <c r="I77" s="179"/>
      <c r="J77" s="172"/>
      <c r="K77" s="179"/>
      <c r="L77" s="163" t="s">
        <v>151</v>
      </c>
      <c r="M77" s="163" t="s">
        <v>234</v>
      </c>
      <c r="N77" s="202" t="s">
        <v>235</v>
      </c>
      <c r="O77" s="181"/>
      <c r="P77" s="207" t="s">
        <v>583</v>
      </c>
      <c r="Q77" s="216"/>
      <c r="R77" s="216"/>
      <c r="S77" s="216"/>
      <c r="T77" s="216"/>
      <c r="U77" s="216"/>
      <c r="V77" s="216"/>
      <c r="W77" s="216"/>
      <c r="X77" s="216"/>
      <c r="Y77" s="216"/>
      <c r="Z77" s="216"/>
      <c r="AA77" s="219">
        <f>IF(OR(J77="Fail",ISBLANK(J77)),INDEX('Issue Code Table'!C:C,MATCH(M:M,'Issue Code Table'!A:A,0)),IF(L77="Critical",6,IF(L77="Significant",5,IF(L77="Moderate",3,2))))</f>
        <v>5</v>
      </c>
    </row>
    <row r="78" spans="1:27" ht="198.75" customHeight="1" x14ac:dyDescent="0.25">
      <c r="A78" s="191" t="s">
        <v>584</v>
      </c>
      <c r="B78" s="169" t="s">
        <v>166</v>
      </c>
      <c r="C78" s="172" t="s">
        <v>167</v>
      </c>
      <c r="D78" s="171" t="s">
        <v>585</v>
      </c>
      <c r="E78" s="171" t="s">
        <v>586</v>
      </c>
      <c r="F78" s="127" t="s">
        <v>587</v>
      </c>
      <c r="G78" s="127" t="s">
        <v>588</v>
      </c>
      <c r="H78" s="127" t="s">
        <v>589</v>
      </c>
      <c r="I78" s="179"/>
      <c r="J78" s="172"/>
      <c r="K78" s="179"/>
      <c r="L78" s="163" t="s">
        <v>143</v>
      </c>
      <c r="M78" s="163" t="s">
        <v>590</v>
      </c>
      <c r="N78" s="202" t="s">
        <v>591</v>
      </c>
      <c r="O78" s="181"/>
      <c r="P78" s="207" t="s">
        <v>592</v>
      </c>
      <c r="Q78" s="216"/>
      <c r="R78" s="216"/>
      <c r="S78" s="216"/>
      <c r="T78" s="216"/>
      <c r="U78" s="216"/>
      <c r="V78" s="216"/>
      <c r="W78" s="216"/>
      <c r="X78" s="216"/>
      <c r="Y78" s="216"/>
      <c r="Z78" s="216"/>
      <c r="AA78" s="219">
        <f>IF(OR(J78="Fail",ISBLANK(J78)),INDEX('Issue Code Table'!C:C,MATCH(M:M,'Issue Code Table'!A:A,0)),IF(L78="Critical",6,IF(L78="Significant",5,IF(L78="Moderate",3,2))))</f>
        <v>6</v>
      </c>
    </row>
    <row r="79" spans="1:27" ht="198.75" customHeight="1" x14ac:dyDescent="0.25">
      <c r="A79" s="191" t="s">
        <v>593</v>
      </c>
      <c r="B79" s="169" t="s">
        <v>156</v>
      </c>
      <c r="C79" s="172" t="s">
        <v>157</v>
      </c>
      <c r="D79" s="171" t="s">
        <v>594</v>
      </c>
      <c r="E79" s="171" t="s">
        <v>533</v>
      </c>
      <c r="F79" s="127" t="s">
        <v>595</v>
      </c>
      <c r="G79" s="127" t="s">
        <v>596</v>
      </c>
      <c r="H79" s="127" t="s">
        <v>597</v>
      </c>
      <c r="I79" s="179"/>
      <c r="J79" s="172"/>
      <c r="K79" s="179"/>
      <c r="L79" s="163" t="s">
        <v>151</v>
      </c>
      <c r="M79" s="163" t="s">
        <v>234</v>
      </c>
      <c r="N79" s="202" t="s">
        <v>235</v>
      </c>
      <c r="O79" s="181"/>
      <c r="P79" s="207" t="s">
        <v>598</v>
      </c>
      <c r="Q79" s="216"/>
      <c r="R79" s="216"/>
      <c r="S79" s="216"/>
      <c r="T79" s="216"/>
      <c r="U79" s="216"/>
      <c r="V79" s="216"/>
      <c r="W79" s="216"/>
      <c r="X79" s="216"/>
      <c r="Y79" s="216"/>
      <c r="Z79" s="216"/>
      <c r="AA79" s="219">
        <f>IF(OR(J79="Fail",ISBLANK(J79)),INDEX('Issue Code Table'!C:C,MATCH(M:M,'Issue Code Table'!A:A,0)),IF(L79="Critical",6,IF(L79="Significant",5,IF(L79="Moderate",3,2))))</f>
        <v>5</v>
      </c>
    </row>
    <row r="80" spans="1:27" ht="198.75" customHeight="1" x14ac:dyDescent="0.25">
      <c r="A80" s="191" t="s">
        <v>599</v>
      </c>
      <c r="B80" s="169" t="s">
        <v>191</v>
      </c>
      <c r="C80" s="172" t="s">
        <v>192</v>
      </c>
      <c r="D80" s="171" t="s">
        <v>594</v>
      </c>
      <c r="E80" s="171" t="s">
        <v>533</v>
      </c>
      <c r="F80" s="127" t="s">
        <v>600</v>
      </c>
      <c r="G80" s="127" t="s">
        <v>601</v>
      </c>
      <c r="H80" s="127" t="s">
        <v>602</v>
      </c>
      <c r="I80" s="179"/>
      <c r="J80" s="172"/>
      <c r="K80" s="179"/>
      <c r="L80" s="163" t="s">
        <v>151</v>
      </c>
      <c r="M80" s="165" t="s">
        <v>204</v>
      </c>
      <c r="N80" s="202" t="s">
        <v>205</v>
      </c>
      <c r="O80" s="181"/>
      <c r="P80" s="207" t="s">
        <v>598</v>
      </c>
      <c r="Q80" s="216"/>
      <c r="R80" s="216"/>
      <c r="S80" s="216"/>
      <c r="T80" s="216"/>
      <c r="U80" s="216"/>
      <c r="V80" s="216"/>
      <c r="W80" s="216"/>
      <c r="X80" s="216"/>
      <c r="Y80" s="216"/>
      <c r="Z80" s="216"/>
      <c r="AA80" s="219">
        <f>IF(OR(J80="Fail",ISBLANK(J80)),INDEX('Issue Code Table'!C:C,MATCH(M:M,'Issue Code Table'!A:A,0)),IF(L80="Critical",6,IF(L80="Significant",5,IF(L80="Moderate",3,2))))</f>
        <v>2</v>
      </c>
    </row>
    <row r="81" spans="1:27" ht="198.75" customHeight="1" x14ac:dyDescent="0.25">
      <c r="A81" s="191" t="s">
        <v>603</v>
      </c>
      <c r="B81" s="169" t="s">
        <v>199</v>
      </c>
      <c r="C81" s="173" t="s">
        <v>200</v>
      </c>
      <c r="D81" s="171" t="s">
        <v>594</v>
      </c>
      <c r="E81" s="171" t="s">
        <v>533</v>
      </c>
      <c r="F81" s="127" t="s">
        <v>604</v>
      </c>
      <c r="G81" s="127" t="s">
        <v>605</v>
      </c>
      <c r="H81" s="127" t="s">
        <v>606</v>
      </c>
      <c r="I81" s="179"/>
      <c r="J81" s="172"/>
      <c r="K81" s="179"/>
      <c r="L81" s="163" t="s">
        <v>151</v>
      </c>
      <c r="M81" s="163" t="s">
        <v>234</v>
      </c>
      <c r="N81" s="202" t="s">
        <v>235</v>
      </c>
      <c r="O81" s="181"/>
      <c r="P81" s="207" t="s">
        <v>607</v>
      </c>
      <c r="Q81" s="216"/>
      <c r="R81" s="216"/>
      <c r="S81" s="216"/>
      <c r="T81" s="216"/>
      <c r="U81" s="216"/>
      <c r="V81" s="216"/>
      <c r="W81" s="216"/>
      <c r="X81" s="216"/>
      <c r="Y81" s="216"/>
      <c r="Z81" s="216"/>
      <c r="AA81" s="219">
        <f>IF(OR(J81="Fail",ISBLANK(J81)),INDEX('Issue Code Table'!C:C,MATCH(M:M,'Issue Code Table'!A:A,0)),IF(L81="Critical",6,IF(L81="Significant",5,IF(L81="Moderate",3,2))))</f>
        <v>5</v>
      </c>
    </row>
    <row r="82" spans="1:27" ht="198.75" customHeight="1" x14ac:dyDescent="0.25">
      <c r="A82" s="191" t="s">
        <v>608</v>
      </c>
      <c r="B82" s="169" t="s">
        <v>166</v>
      </c>
      <c r="C82" s="172" t="s">
        <v>167</v>
      </c>
      <c r="D82" s="171" t="s">
        <v>594</v>
      </c>
      <c r="E82" s="171" t="s">
        <v>609</v>
      </c>
      <c r="F82" s="127" t="s">
        <v>610</v>
      </c>
      <c r="G82" s="127" t="s">
        <v>611</v>
      </c>
      <c r="H82" s="127" t="s">
        <v>612</v>
      </c>
      <c r="I82" s="179"/>
      <c r="J82" s="172"/>
      <c r="K82" s="179"/>
      <c r="L82" s="163" t="s">
        <v>151</v>
      </c>
      <c r="M82" s="163" t="s">
        <v>234</v>
      </c>
      <c r="N82" s="202" t="s">
        <v>235</v>
      </c>
      <c r="O82" s="181"/>
      <c r="P82" s="207" t="s">
        <v>1696</v>
      </c>
      <c r="Q82" s="216"/>
      <c r="R82" s="216"/>
      <c r="S82" s="216"/>
      <c r="T82" s="216"/>
      <c r="U82" s="216"/>
      <c r="V82" s="216"/>
      <c r="W82" s="216"/>
      <c r="X82" s="216"/>
      <c r="Y82" s="216"/>
      <c r="Z82" s="216"/>
      <c r="AA82" s="219">
        <f>IF(OR(J82="Fail",ISBLANK(J82)),INDEX('Issue Code Table'!C:C,MATCH(M:M,'Issue Code Table'!A:A,0)),IF(L82="Critical",6,IF(L82="Significant",5,IF(L82="Moderate",3,2))))</f>
        <v>5</v>
      </c>
    </row>
    <row r="83" spans="1:27" ht="198.75" customHeight="1" x14ac:dyDescent="0.25">
      <c r="A83" s="191" t="s">
        <v>613</v>
      </c>
      <c r="B83" s="192" t="s">
        <v>199</v>
      </c>
      <c r="C83" s="196" t="s">
        <v>200</v>
      </c>
      <c r="D83" s="191" t="s">
        <v>594</v>
      </c>
      <c r="E83" s="191" t="s">
        <v>129</v>
      </c>
      <c r="F83" s="195" t="s">
        <v>614</v>
      </c>
      <c r="G83" s="195" t="s">
        <v>615</v>
      </c>
      <c r="H83" s="195" t="s">
        <v>1700</v>
      </c>
      <c r="I83" s="179"/>
      <c r="J83" s="172"/>
      <c r="K83" s="179"/>
      <c r="L83" s="163" t="s">
        <v>151</v>
      </c>
      <c r="M83" s="165" t="s">
        <v>616</v>
      </c>
      <c r="N83" s="202" t="s">
        <v>617</v>
      </c>
      <c r="O83" s="181"/>
      <c r="P83" s="207" t="s">
        <v>618</v>
      </c>
      <c r="Q83" s="216"/>
      <c r="R83" s="216"/>
      <c r="S83" s="216"/>
      <c r="T83" s="216"/>
      <c r="U83" s="216"/>
      <c r="V83" s="216"/>
      <c r="W83" s="216"/>
      <c r="X83" s="216"/>
      <c r="Y83" s="216"/>
      <c r="Z83" s="216"/>
      <c r="AA83" s="219">
        <f>IF(OR(J83="Fail",ISBLANK(J83)),INDEX('Issue Code Table'!C:C,MATCH(M:M,'Issue Code Table'!A:A,0)),IF(L83="Critical",6,IF(L83="Significant",5,IF(L83="Moderate",3,2))))</f>
        <v>6</v>
      </c>
    </row>
    <row r="84" spans="1:27" ht="198.75" customHeight="1" x14ac:dyDescent="0.25">
      <c r="A84" s="191" t="s">
        <v>619</v>
      </c>
      <c r="B84" s="169" t="s">
        <v>156</v>
      </c>
      <c r="C84" s="172" t="s">
        <v>157</v>
      </c>
      <c r="D84" s="163" t="s">
        <v>594</v>
      </c>
      <c r="E84" s="163" t="s">
        <v>159</v>
      </c>
      <c r="F84" s="127" t="s">
        <v>620</v>
      </c>
      <c r="G84" s="127" t="s">
        <v>621</v>
      </c>
      <c r="H84" s="127" t="s">
        <v>622</v>
      </c>
      <c r="I84" s="179"/>
      <c r="J84" s="172"/>
      <c r="K84" s="179"/>
      <c r="L84" s="163" t="s">
        <v>151</v>
      </c>
      <c r="M84" s="163" t="s">
        <v>234</v>
      </c>
      <c r="N84" s="202" t="s">
        <v>235</v>
      </c>
      <c r="O84" s="181"/>
      <c r="P84" s="207" t="s">
        <v>623</v>
      </c>
      <c r="Q84" s="216"/>
      <c r="R84" s="216"/>
      <c r="S84" s="216"/>
      <c r="T84" s="216"/>
      <c r="U84" s="216"/>
      <c r="V84" s="216"/>
      <c r="W84" s="216"/>
      <c r="X84" s="216"/>
      <c r="Y84" s="216"/>
      <c r="Z84" s="216"/>
      <c r="AA84" s="219">
        <f>IF(OR(J84="Fail",ISBLANK(J84)),INDEX('Issue Code Table'!C:C,MATCH(M:M,'Issue Code Table'!A:A,0)),IF(L84="Critical",6,IF(L84="Significant",5,IF(L84="Moderate",3,2))))</f>
        <v>5</v>
      </c>
    </row>
    <row r="85" spans="1:27" ht="198.75" customHeight="1" x14ac:dyDescent="0.25">
      <c r="A85" s="191" t="s">
        <v>624</v>
      </c>
      <c r="B85" s="192" t="s">
        <v>156</v>
      </c>
      <c r="C85" s="193" t="s">
        <v>157</v>
      </c>
      <c r="D85" s="194" t="s">
        <v>594</v>
      </c>
      <c r="E85" s="194" t="s">
        <v>129</v>
      </c>
      <c r="F85" s="195" t="s">
        <v>625</v>
      </c>
      <c r="G85" s="195" t="s">
        <v>626</v>
      </c>
      <c r="H85" s="195" t="s">
        <v>627</v>
      </c>
      <c r="I85" s="179"/>
      <c r="J85" s="172"/>
      <c r="K85" s="179"/>
      <c r="L85" s="163" t="s">
        <v>151</v>
      </c>
      <c r="M85" s="163" t="s">
        <v>234</v>
      </c>
      <c r="N85" s="202" t="s">
        <v>235</v>
      </c>
      <c r="O85" s="181"/>
      <c r="P85" s="207" t="s">
        <v>628</v>
      </c>
      <c r="Q85" s="216"/>
      <c r="R85" s="216"/>
      <c r="S85" s="216"/>
      <c r="T85" s="216"/>
      <c r="U85" s="216"/>
      <c r="V85" s="216"/>
      <c r="W85" s="216"/>
      <c r="X85" s="216"/>
      <c r="Y85" s="216"/>
      <c r="Z85" s="216"/>
      <c r="AA85" s="219">
        <f>IF(OR(J85="Fail",ISBLANK(J85)),INDEX('Issue Code Table'!C:C,MATCH(M:M,'Issue Code Table'!A:A,0)),IF(L85="Critical",6,IF(L85="Significant",5,IF(L85="Moderate",3,2))))</f>
        <v>5</v>
      </c>
    </row>
    <row r="86" spans="1:27" ht="198.75" customHeight="1" x14ac:dyDescent="0.25">
      <c r="A86" s="191" t="s">
        <v>629</v>
      </c>
      <c r="B86" s="169" t="s">
        <v>199</v>
      </c>
      <c r="C86" s="173" t="s">
        <v>200</v>
      </c>
      <c r="D86" s="163" t="s">
        <v>594</v>
      </c>
      <c r="E86" s="163" t="s">
        <v>159</v>
      </c>
      <c r="F86" s="127" t="s">
        <v>630</v>
      </c>
      <c r="G86" s="127" t="s">
        <v>631</v>
      </c>
      <c r="H86" s="127" t="s">
        <v>632</v>
      </c>
      <c r="I86" s="179"/>
      <c r="J86" s="172"/>
      <c r="K86" s="179"/>
      <c r="L86" s="163" t="s">
        <v>151</v>
      </c>
      <c r="M86" s="163" t="s">
        <v>234</v>
      </c>
      <c r="N86" s="202" t="s">
        <v>235</v>
      </c>
      <c r="O86" s="181"/>
      <c r="P86" s="207" t="s">
        <v>628</v>
      </c>
      <c r="Q86" s="216"/>
      <c r="R86" s="216"/>
      <c r="S86" s="216"/>
      <c r="T86" s="216"/>
      <c r="U86" s="216"/>
      <c r="V86" s="216"/>
      <c r="W86" s="216"/>
      <c r="X86" s="216"/>
      <c r="Y86" s="216"/>
      <c r="Z86" s="216"/>
      <c r="AA86" s="219">
        <f>IF(OR(J86="Fail",ISBLANK(J86)),INDEX('Issue Code Table'!C:C,MATCH(M:M,'Issue Code Table'!A:A,0)),IF(L86="Critical",6,IF(L86="Significant",5,IF(L86="Moderate",3,2))))</f>
        <v>5</v>
      </c>
    </row>
    <row r="87" spans="1:27" ht="198.75" customHeight="1" x14ac:dyDescent="0.25">
      <c r="A87" s="191" t="s">
        <v>633</v>
      </c>
      <c r="B87" s="192" t="s">
        <v>634</v>
      </c>
      <c r="C87" s="193" t="s">
        <v>635</v>
      </c>
      <c r="D87" s="194" t="s">
        <v>636</v>
      </c>
      <c r="E87" s="194" t="s">
        <v>129</v>
      </c>
      <c r="F87" s="195" t="s">
        <v>637</v>
      </c>
      <c r="G87" s="195" t="s">
        <v>638</v>
      </c>
      <c r="H87" s="195" t="s">
        <v>639</v>
      </c>
      <c r="I87" s="179"/>
      <c r="J87" s="172"/>
      <c r="K87" s="179"/>
      <c r="L87" s="163" t="s">
        <v>151</v>
      </c>
      <c r="M87" s="163" t="s">
        <v>234</v>
      </c>
      <c r="N87" s="202" t="s">
        <v>235</v>
      </c>
      <c r="O87" s="181"/>
      <c r="P87" s="207" t="s">
        <v>640</v>
      </c>
      <c r="Q87" s="216"/>
      <c r="R87" s="216"/>
      <c r="S87" s="216"/>
      <c r="T87" s="216"/>
      <c r="U87" s="216"/>
      <c r="V87" s="216"/>
      <c r="W87" s="216"/>
      <c r="X87" s="216"/>
      <c r="Y87" s="216"/>
      <c r="Z87" s="216"/>
      <c r="AA87" s="219">
        <f>IF(OR(J87="Fail",ISBLANK(J87)),INDEX('Issue Code Table'!C:C,MATCH(M:M,'Issue Code Table'!A:A,0)),IF(L87="Critical",6,IF(L87="Significant",5,IF(L87="Moderate",3,2))))</f>
        <v>5</v>
      </c>
    </row>
    <row r="88" spans="1:27" ht="198.75" customHeight="1" x14ac:dyDescent="0.25">
      <c r="A88" s="191" t="s">
        <v>641</v>
      </c>
      <c r="B88" s="192" t="s">
        <v>199</v>
      </c>
      <c r="C88" s="196" t="s">
        <v>200</v>
      </c>
      <c r="D88" s="194" t="s">
        <v>636</v>
      </c>
      <c r="E88" s="194" t="s">
        <v>129</v>
      </c>
      <c r="F88" s="195" t="s">
        <v>642</v>
      </c>
      <c r="G88" s="195" t="s">
        <v>643</v>
      </c>
      <c r="H88" s="195" t="s">
        <v>644</v>
      </c>
      <c r="I88" s="179"/>
      <c r="J88" s="172"/>
      <c r="K88" s="179"/>
      <c r="L88" s="163" t="s">
        <v>151</v>
      </c>
      <c r="M88" s="163" t="s">
        <v>234</v>
      </c>
      <c r="N88" s="202" t="s">
        <v>235</v>
      </c>
      <c r="O88" s="181"/>
      <c r="P88" s="207" t="s">
        <v>640</v>
      </c>
      <c r="Q88" s="216"/>
      <c r="R88" s="216"/>
      <c r="S88" s="216"/>
      <c r="T88" s="216"/>
      <c r="U88" s="216"/>
      <c r="V88" s="216"/>
      <c r="W88" s="216"/>
      <c r="X88" s="216"/>
      <c r="Y88" s="216"/>
      <c r="Z88" s="216"/>
      <c r="AA88" s="219">
        <f>IF(OR(J88="Fail",ISBLANK(J88)),INDEX('Issue Code Table'!C:C,MATCH(M:M,'Issue Code Table'!A:A,0)),IF(L88="Critical",6,IF(L88="Significant",5,IF(L88="Moderate",3,2))))</f>
        <v>5</v>
      </c>
    </row>
    <row r="89" spans="1:27" ht="198.75" customHeight="1" x14ac:dyDescent="0.25">
      <c r="A89" s="191" t="s">
        <v>645</v>
      </c>
      <c r="B89" s="196" t="s">
        <v>199</v>
      </c>
      <c r="C89" s="196" t="s">
        <v>200</v>
      </c>
      <c r="D89" s="196" t="s">
        <v>646</v>
      </c>
      <c r="E89" s="196" t="s">
        <v>129</v>
      </c>
      <c r="F89" s="196" t="s">
        <v>647</v>
      </c>
      <c r="G89" s="196" t="s">
        <v>648</v>
      </c>
      <c r="H89" s="196" t="s">
        <v>649</v>
      </c>
      <c r="I89" s="196"/>
      <c r="J89" s="196"/>
      <c r="K89" s="196"/>
      <c r="L89" s="163" t="s">
        <v>151</v>
      </c>
      <c r="M89" s="163" t="s">
        <v>234</v>
      </c>
      <c r="N89" s="202" t="s">
        <v>235</v>
      </c>
      <c r="O89" s="181"/>
      <c r="P89" s="207" t="s">
        <v>650</v>
      </c>
      <c r="Q89" s="216"/>
      <c r="R89" s="216"/>
      <c r="S89" s="216"/>
      <c r="T89" s="216"/>
      <c r="U89" s="216"/>
      <c r="V89" s="216"/>
      <c r="W89" s="216"/>
      <c r="X89" s="216"/>
      <c r="Y89" s="216"/>
      <c r="Z89" s="216"/>
      <c r="AA89" s="219">
        <f>IF(OR(J89="Fail",ISBLANK(J89)),INDEX('Issue Code Table'!C:C,MATCH(M:M,'Issue Code Table'!A:A,0)),IF(L89="Critical",6,IF(L89="Significant",5,IF(L89="Moderate",3,2))))</f>
        <v>5</v>
      </c>
    </row>
    <row r="90" spans="1:27" ht="23.5" customHeight="1" x14ac:dyDescent="0.25">
      <c r="A90" s="201"/>
      <c r="B90" s="201"/>
      <c r="C90" s="201"/>
      <c r="D90" s="201"/>
      <c r="E90" s="201"/>
      <c r="F90" s="201"/>
      <c r="G90" s="201"/>
      <c r="H90" s="201"/>
      <c r="I90" s="201"/>
      <c r="J90" s="201"/>
      <c r="K90" s="201"/>
      <c r="L90" s="201"/>
      <c r="M90" s="201"/>
      <c r="N90" s="201"/>
      <c r="O90" s="201"/>
      <c r="P90" s="201"/>
      <c r="AA90" s="221"/>
    </row>
    <row r="92" spans="1:27" ht="81.650000000000006" hidden="1" customHeight="1" x14ac:dyDescent="0.25">
      <c r="J92" s="164" t="s">
        <v>651</v>
      </c>
    </row>
    <row r="93" spans="1:27" ht="81.650000000000006" hidden="1" customHeight="1" x14ac:dyDescent="0.25">
      <c r="J93" s="164" t="s">
        <v>57</v>
      </c>
      <c r="K93" s="164" t="s">
        <v>130</v>
      </c>
    </row>
    <row r="94" spans="1:27" ht="81.650000000000006" hidden="1" customHeight="1" x14ac:dyDescent="0.25">
      <c r="J94" s="164" t="s">
        <v>58</v>
      </c>
      <c r="K94" s="164" t="s">
        <v>143</v>
      </c>
    </row>
    <row r="95" spans="1:27" ht="81.650000000000006" hidden="1" customHeight="1" x14ac:dyDescent="0.25">
      <c r="J95" s="164" t="s">
        <v>652</v>
      </c>
      <c r="K95" s="164" t="s">
        <v>151</v>
      </c>
    </row>
    <row r="96" spans="1:27" ht="81.650000000000006" hidden="1" customHeight="1" x14ac:dyDescent="0.25">
      <c r="J96" s="164" t="s">
        <v>46</v>
      </c>
      <c r="K96" s="164" t="s">
        <v>163</v>
      </c>
    </row>
  </sheetData>
  <protectedRanges>
    <protectedRange password="E1A2" sqref="M2:O2" name="Range1_5_1_1"/>
    <protectedRange password="E1A2" sqref="AA2" name="Range1_1_2"/>
    <protectedRange password="E1A2" sqref="M5" name="Range1"/>
    <protectedRange password="E1A2" sqref="M11:O11" name="Range1_1"/>
    <protectedRange password="E1A2" sqref="M13:O14" name="Range1_1_1"/>
    <protectedRange password="E1A2" sqref="M17:O17" name="Range1_33"/>
    <protectedRange password="E1A2" sqref="M20:O20 M22:O22" name="Range1_9"/>
    <protectedRange password="E1A2" sqref="M18:O18 M23:O33 M66:O72 M77:O77 M79:O79 M81:O82 M84:O89" name="Range1_29"/>
    <protectedRange password="E1A2" sqref="N73:O74" name="Range1_1_3_1"/>
    <protectedRange password="E1A2" sqref="M78:O78" name="Range1_1_6"/>
    <protectedRange password="E1A2" sqref="M4:O4" name="Range1_1_3"/>
    <protectedRange password="E1A2" sqref="N3:O3" name="Range1_2_1"/>
  </protectedRanges>
  <mergeCells count="1">
    <mergeCell ref="A1:AA1"/>
  </mergeCells>
  <conditionalFormatting sqref="J5:K88">
    <cfRule type="cellIs" dxfId="6" priority="17" stopIfTrue="1" operator="equal">
      <formula>"Info"</formula>
    </cfRule>
    <cfRule type="cellIs" dxfId="5" priority="18" stopIfTrue="1" operator="equal">
      <formula>"Fail"</formula>
    </cfRule>
    <cfRule type="cellIs" dxfId="4" priority="19" stopIfTrue="1" operator="equal">
      <formula>"Pass"</formula>
    </cfRule>
  </conditionalFormatting>
  <conditionalFormatting sqref="M3:M20 M22:M47 M3:M89">
    <cfRule type="expression" dxfId="3" priority="16" stopIfTrue="1">
      <formula>ISERROR(AA3)</formula>
    </cfRule>
  </conditionalFormatting>
  <conditionalFormatting sqref="J3:J4">
    <cfRule type="cellIs" dxfId="2" priority="3" stopIfTrue="1" operator="equal">
      <formula>"Info"</formula>
    </cfRule>
    <cfRule type="cellIs" dxfId="1" priority="4" stopIfTrue="1" operator="equal">
      <formula>"Fail"</formula>
    </cfRule>
    <cfRule type="cellIs" dxfId="0" priority="5" stopIfTrue="1" operator="equal">
      <formula>"Pass"</formula>
    </cfRule>
  </conditionalFormatting>
  <dataValidations count="2">
    <dataValidation type="list" allowBlank="1" showInputMessage="1" showErrorMessage="1" sqref="J3:J89" xr:uid="{00000000-0002-0000-0300-000000000000}">
      <formula1>$J$93:$J$96</formula1>
    </dataValidation>
    <dataValidation type="list" allowBlank="1" showInputMessage="1" showErrorMessage="1" sqref="L3:L89" xr:uid="{00000000-0002-0000-0300-000001000000}">
      <formula1>$K$93:$K$96</formula1>
    </dataValidation>
  </dataValidations>
  <pageMargins left="0.7" right="0.7" top="0.75" bottom="0.75" header="0.3" footer="0.3"/>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35"/>
  <sheetViews>
    <sheetView showGridLines="0" zoomScale="80" zoomScaleNormal="80" workbookViewId="0">
      <pane ySplit="1" topLeftCell="A2" activePane="bottomLeft" state="frozen"/>
      <selection pane="bottomLeft" activeCell="B25" sqref="B25"/>
    </sheetView>
  </sheetViews>
  <sheetFormatPr defaultRowHeight="13.4" customHeight="1" x14ac:dyDescent="0.25"/>
  <cols>
    <col min="2" max="2" width="13.1796875" customWidth="1"/>
    <col min="3" max="3" width="84.26953125" customWidth="1"/>
    <col min="4" max="4" width="22.26953125" customWidth="1"/>
  </cols>
  <sheetData>
    <row r="1" spans="1:4" ht="13" x14ac:dyDescent="0.3">
      <c r="A1" s="6" t="s">
        <v>653</v>
      </c>
      <c r="B1" s="7"/>
      <c r="C1" s="7"/>
      <c r="D1" s="7"/>
    </row>
    <row r="2" spans="1:4" ht="12.75" customHeight="1" x14ac:dyDescent="0.25">
      <c r="A2" s="19" t="s">
        <v>654</v>
      </c>
      <c r="B2" s="19" t="s">
        <v>655</v>
      </c>
      <c r="C2" s="19" t="s">
        <v>656</v>
      </c>
      <c r="D2" s="19" t="s">
        <v>657</v>
      </c>
    </row>
    <row r="3" spans="1:4" ht="12.5" x14ac:dyDescent="0.25">
      <c r="A3" s="66">
        <v>0.1</v>
      </c>
      <c r="B3" s="67">
        <v>39426</v>
      </c>
      <c r="C3" s="68" t="s">
        <v>658</v>
      </c>
      <c r="D3" s="65" t="s">
        <v>659</v>
      </c>
    </row>
    <row r="4" spans="1:4" ht="12.5" x14ac:dyDescent="0.25">
      <c r="A4" s="66">
        <v>0.2</v>
      </c>
      <c r="B4" s="67">
        <v>39554</v>
      </c>
      <c r="C4" s="68" t="s">
        <v>660</v>
      </c>
      <c r="D4" s="65" t="s">
        <v>659</v>
      </c>
    </row>
    <row r="5" spans="1:4" ht="54.65" customHeight="1" x14ac:dyDescent="0.25">
      <c r="A5" s="66">
        <v>0.3</v>
      </c>
      <c r="B5" s="67">
        <v>39951</v>
      </c>
      <c r="C5" s="70" t="s">
        <v>661</v>
      </c>
      <c r="D5" s="65" t="s">
        <v>659</v>
      </c>
    </row>
    <row r="6" spans="1:4" ht="48.65" customHeight="1" x14ac:dyDescent="0.25">
      <c r="A6" s="71" t="s">
        <v>662</v>
      </c>
      <c r="B6" s="67">
        <v>39951</v>
      </c>
      <c r="C6" s="70" t="s">
        <v>663</v>
      </c>
      <c r="D6" s="65" t="s">
        <v>659</v>
      </c>
    </row>
    <row r="7" spans="1:4" ht="41.15" customHeight="1" x14ac:dyDescent="0.25">
      <c r="A7" s="66">
        <v>0.4</v>
      </c>
      <c r="B7" s="67">
        <v>40127</v>
      </c>
      <c r="C7" s="70" t="s">
        <v>664</v>
      </c>
      <c r="D7" s="65" t="s">
        <v>659</v>
      </c>
    </row>
    <row r="8" spans="1:4" ht="25" x14ac:dyDescent="0.25">
      <c r="A8" s="66">
        <v>0.5</v>
      </c>
      <c r="B8" s="69">
        <v>40389</v>
      </c>
      <c r="C8" s="70" t="s">
        <v>665</v>
      </c>
      <c r="D8" s="65" t="s">
        <v>659</v>
      </c>
    </row>
    <row r="9" spans="1:4" ht="12.5" x14ac:dyDescent="0.25">
      <c r="A9" s="66">
        <v>1</v>
      </c>
      <c r="B9" s="69">
        <v>40437</v>
      </c>
      <c r="C9" s="68" t="s">
        <v>666</v>
      </c>
      <c r="D9" s="65" t="s">
        <v>659</v>
      </c>
    </row>
    <row r="10" spans="1:4" ht="12.5" x14ac:dyDescent="0.25">
      <c r="A10" s="66">
        <v>1.1000000000000001</v>
      </c>
      <c r="B10" s="69">
        <v>41183</v>
      </c>
      <c r="C10" s="68" t="s">
        <v>667</v>
      </c>
      <c r="D10" s="65" t="s">
        <v>659</v>
      </c>
    </row>
    <row r="11" spans="1:4" ht="25" x14ac:dyDescent="0.25">
      <c r="A11" s="2">
        <v>1.2</v>
      </c>
      <c r="B11" s="3">
        <v>41317</v>
      </c>
      <c r="C11" s="72" t="s">
        <v>668</v>
      </c>
      <c r="D11" s="65" t="s">
        <v>659</v>
      </c>
    </row>
    <row r="12" spans="1:4" ht="12.5" x14ac:dyDescent="0.25">
      <c r="A12" s="2">
        <v>1.3</v>
      </c>
      <c r="B12" s="73">
        <v>41543</v>
      </c>
      <c r="C12" s="74" t="s">
        <v>669</v>
      </c>
      <c r="D12" s="65" t="s">
        <v>659</v>
      </c>
    </row>
    <row r="13" spans="1:4" ht="12.5" x14ac:dyDescent="0.25">
      <c r="A13" s="2">
        <v>1.4</v>
      </c>
      <c r="B13" s="5">
        <v>41740</v>
      </c>
      <c r="C13" s="4" t="s">
        <v>670</v>
      </c>
      <c r="D13" s="4" t="s">
        <v>659</v>
      </c>
    </row>
    <row r="14" spans="1:4" ht="12.5" x14ac:dyDescent="0.25">
      <c r="A14" s="2">
        <v>1.5</v>
      </c>
      <c r="B14" s="5">
        <v>41815</v>
      </c>
      <c r="C14" s="65" t="s">
        <v>671</v>
      </c>
      <c r="D14" s="4" t="s">
        <v>659</v>
      </c>
    </row>
    <row r="15" spans="1:4" ht="12.5" x14ac:dyDescent="0.25">
      <c r="A15" s="131">
        <v>1.6</v>
      </c>
      <c r="B15" s="132">
        <v>42034</v>
      </c>
      <c r="C15" s="133" t="s">
        <v>672</v>
      </c>
      <c r="D15" s="134" t="s">
        <v>659</v>
      </c>
    </row>
    <row r="16" spans="1:4" ht="12.5" x14ac:dyDescent="0.25">
      <c r="A16" s="160">
        <v>2</v>
      </c>
      <c r="B16" s="5">
        <v>42454</v>
      </c>
      <c r="C16" s="65" t="s">
        <v>673</v>
      </c>
      <c r="D16" s="65" t="s">
        <v>659</v>
      </c>
    </row>
    <row r="17" spans="1:4" ht="25" x14ac:dyDescent="0.25">
      <c r="A17" s="161">
        <v>2.1</v>
      </c>
      <c r="B17" s="162">
        <v>42735</v>
      </c>
      <c r="C17" s="163" t="s">
        <v>674</v>
      </c>
      <c r="D17" s="163" t="s">
        <v>659</v>
      </c>
    </row>
    <row r="18" spans="1:4" ht="12.5" x14ac:dyDescent="0.25">
      <c r="A18" s="149">
        <v>2.1</v>
      </c>
      <c r="B18" s="5">
        <v>42766</v>
      </c>
      <c r="C18" s="65" t="s">
        <v>675</v>
      </c>
      <c r="D18" s="65" t="s">
        <v>659</v>
      </c>
    </row>
    <row r="19" spans="1:4" ht="13.4" customHeight="1" x14ac:dyDescent="0.25">
      <c r="A19" s="160">
        <v>3</v>
      </c>
      <c r="B19" s="5">
        <v>43373</v>
      </c>
      <c r="C19" s="65" t="s">
        <v>676</v>
      </c>
      <c r="D19" s="65" t="s">
        <v>659</v>
      </c>
    </row>
    <row r="20" spans="1:4" ht="12.5" x14ac:dyDescent="0.25">
      <c r="A20" s="203">
        <v>3</v>
      </c>
      <c r="B20" s="204">
        <v>43555</v>
      </c>
      <c r="C20" s="163" t="s">
        <v>677</v>
      </c>
      <c r="D20" s="205" t="s">
        <v>659</v>
      </c>
    </row>
    <row r="21" spans="1:4" ht="13.4" customHeight="1" x14ac:dyDescent="0.25">
      <c r="A21" s="203">
        <v>3.1</v>
      </c>
      <c r="B21" s="204">
        <v>43738</v>
      </c>
      <c r="C21" s="163" t="s">
        <v>678</v>
      </c>
      <c r="D21" s="205" t="s">
        <v>659</v>
      </c>
    </row>
    <row r="22" spans="1:4" ht="12.5" x14ac:dyDescent="0.25">
      <c r="A22" s="203">
        <v>3.2</v>
      </c>
      <c r="B22" s="204">
        <v>43921</v>
      </c>
      <c r="C22" s="163" t="s">
        <v>677</v>
      </c>
      <c r="D22" s="205" t="s">
        <v>659</v>
      </c>
    </row>
    <row r="23" spans="1:4" ht="12.5" x14ac:dyDescent="0.25">
      <c r="A23" s="203">
        <v>3.3</v>
      </c>
      <c r="B23" s="204">
        <v>44104</v>
      </c>
      <c r="C23" s="163" t="s">
        <v>679</v>
      </c>
      <c r="D23" s="205" t="s">
        <v>659</v>
      </c>
    </row>
    <row r="24" spans="1:4" ht="25" x14ac:dyDescent="0.25">
      <c r="A24" s="203">
        <v>3.4</v>
      </c>
      <c r="B24" s="204">
        <v>44469</v>
      </c>
      <c r="C24" s="163" t="s">
        <v>1704</v>
      </c>
      <c r="D24" s="205" t="s">
        <v>659</v>
      </c>
    </row>
    <row r="25" spans="1:4" ht="12.5" x14ac:dyDescent="0.25">
      <c r="A25" s="203">
        <v>3.5</v>
      </c>
      <c r="B25" s="204">
        <v>44469</v>
      </c>
      <c r="C25" s="163" t="s">
        <v>1708</v>
      </c>
      <c r="D25" s="205" t="s">
        <v>659</v>
      </c>
    </row>
    <row r="26" spans="1:4" ht="12.5" x14ac:dyDescent="0.25">
      <c r="A26" s="203"/>
      <c r="B26" s="204"/>
      <c r="C26" s="163"/>
      <c r="D26" s="205"/>
    </row>
    <row r="27" spans="1:4" ht="12.5" x14ac:dyDescent="0.25">
      <c r="A27" s="203"/>
      <c r="B27" s="204"/>
      <c r="C27" s="163"/>
      <c r="D27" s="205"/>
    </row>
    <row r="28" spans="1:4" ht="12.5" x14ac:dyDescent="0.25">
      <c r="A28" s="203"/>
      <c r="B28" s="204"/>
      <c r="C28" s="163"/>
      <c r="D28" s="205"/>
    </row>
    <row r="29" spans="1:4" ht="12.5" x14ac:dyDescent="0.25">
      <c r="A29" s="203"/>
      <c r="B29" s="204"/>
      <c r="C29" s="163"/>
      <c r="D29" s="205"/>
    </row>
    <row r="30" spans="1:4" ht="12.5" x14ac:dyDescent="0.25">
      <c r="A30" s="203"/>
      <c r="B30" s="204"/>
      <c r="C30" s="163"/>
      <c r="D30" s="205"/>
    </row>
    <row r="31" spans="1:4" ht="12.5" x14ac:dyDescent="0.25">
      <c r="A31" s="203"/>
      <c r="B31" s="204"/>
      <c r="C31" s="163"/>
      <c r="D31" s="205"/>
    </row>
    <row r="32" spans="1:4" ht="12.5" x14ac:dyDescent="0.25">
      <c r="A32" s="203"/>
      <c r="B32" s="204"/>
      <c r="C32" s="163"/>
      <c r="D32" s="205"/>
    </row>
    <row r="33" spans="1:4" ht="12.5" x14ac:dyDescent="0.25">
      <c r="A33" s="203"/>
      <c r="B33" s="204"/>
      <c r="C33" s="163"/>
      <c r="D33" s="205"/>
    </row>
    <row r="34" spans="1:4" ht="12.5" x14ac:dyDescent="0.25">
      <c r="A34" s="203"/>
      <c r="B34" s="204"/>
      <c r="C34" s="163"/>
      <c r="D34" s="205"/>
    </row>
    <row r="35" spans="1:4" ht="12.5" x14ac:dyDescent="0.25">
      <c r="A35" s="203"/>
      <c r="B35" s="204"/>
      <c r="C35" s="163"/>
      <c r="D35" s="205"/>
    </row>
  </sheetData>
  <phoneticPr fontId="2" type="noConversion"/>
  <printOptions horizontalCentered="1"/>
  <pageMargins left="0.25" right="0.25" top="0.5" bottom="0.5" header="0.25" footer="0.25"/>
  <pageSetup scale="71"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D527"/>
  <sheetViews>
    <sheetView zoomScale="80" zoomScaleNormal="80" workbookViewId="0">
      <pane ySplit="1" topLeftCell="A2" activePane="bottomLeft" state="frozen"/>
      <selection pane="bottomLeft"/>
    </sheetView>
  </sheetViews>
  <sheetFormatPr defaultRowHeight="12.5" x14ac:dyDescent="0.25"/>
  <cols>
    <col min="1" max="1" width="9.453125" customWidth="1"/>
    <col min="2" max="2" width="71.453125" customWidth="1"/>
    <col min="4" max="4" width="10" customWidth="1"/>
  </cols>
  <sheetData>
    <row r="1" spans="1:4" ht="29" x14ac:dyDescent="0.35">
      <c r="A1" s="212" t="s">
        <v>122</v>
      </c>
      <c r="B1" s="212" t="s">
        <v>680</v>
      </c>
      <c r="C1" s="212" t="s">
        <v>59</v>
      </c>
      <c r="D1" s="213">
        <v>44469</v>
      </c>
    </row>
    <row r="2" spans="1:4" ht="15.5" x14ac:dyDescent="0.35">
      <c r="A2" s="214" t="s">
        <v>681</v>
      </c>
      <c r="B2" s="214" t="s">
        <v>682</v>
      </c>
      <c r="C2" s="215">
        <v>6</v>
      </c>
    </row>
    <row r="3" spans="1:4" ht="15.5" x14ac:dyDescent="0.35">
      <c r="A3" s="214" t="s">
        <v>683</v>
      </c>
      <c r="B3" s="214" t="s">
        <v>684</v>
      </c>
      <c r="C3" s="215">
        <v>4</v>
      </c>
    </row>
    <row r="4" spans="1:4" ht="15.5" x14ac:dyDescent="0.35">
      <c r="A4" s="214" t="s">
        <v>685</v>
      </c>
      <c r="B4" s="214" t="s">
        <v>686</v>
      </c>
      <c r="C4" s="215">
        <v>1</v>
      </c>
    </row>
    <row r="5" spans="1:4" ht="15.5" x14ac:dyDescent="0.35">
      <c r="A5" s="214" t="s">
        <v>687</v>
      </c>
      <c r="B5" s="214" t="s">
        <v>688</v>
      </c>
      <c r="C5" s="215">
        <v>2</v>
      </c>
    </row>
    <row r="6" spans="1:4" ht="15.5" x14ac:dyDescent="0.35">
      <c r="A6" s="214" t="s">
        <v>689</v>
      </c>
      <c r="B6" s="214" t="s">
        <v>690</v>
      </c>
      <c r="C6" s="215">
        <v>2</v>
      </c>
    </row>
    <row r="7" spans="1:4" ht="15.5" x14ac:dyDescent="0.35">
      <c r="A7" s="214" t="s">
        <v>691</v>
      </c>
      <c r="B7" s="214" t="s">
        <v>692</v>
      </c>
      <c r="C7" s="215">
        <v>4</v>
      </c>
    </row>
    <row r="8" spans="1:4" ht="15.5" x14ac:dyDescent="0.35">
      <c r="A8" s="214" t="s">
        <v>693</v>
      </c>
      <c r="B8" s="214" t="s">
        <v>694</v>
      </c>
      <c r="C8" s="215">
        <v>2</v>
      </c>
    </row>
    <row r="9" spans="1:4" ht="15.5" x14ac:dyDescent="0.35">
      <c r="A9" s="214" t="s">
        <v>695</v>
      </c>
      <c r="B9" s="214" t="s">
        <v>696</v>
      </c>
      <c r="C9" s="215">
        <v>5</v>
      </c>
    </row>
    <row r="10" spans="1:4" ht="15.5" x14ac:dyDescent="0.35">
      <c r="A10" s="214" t="s">
        <v>697</v>
      </c>
      <c r="B10" s="214" t="s">
        <v>698</v>
      </c>
      <c r="C10" s="215">
        <v>5</v>
      </c>
    </row>
    <row r="11" spans="1:4" ht="15.5" x14ac:dyDescent="0.35">
      <c r="A11" s="214" t="s">
        <v>699</v>
      </c>
      <c r="B11" s="214" t="s">
        <v>700</v>
      </c>
      <c r="C11" s="215">
        <v>5</v>
      </c>
    </row>
    <row r="12" spans="1:4" ht="15.5" x14ac:dyDescent="0.35">
      <c r="A12" s="214" t="s">
        <v>701</v>
      </c>
      <c r="B12" s="214" t="s">
        <v>702</v>
      </c>
      <c r="C12" s="215">
        <v>2</v>
      </c>
    </row>
    <row r="13" spans="1:4" ht="15.5" x14ac:dyDescent="0.35">
      <c r="A13" s="214" t="s">
        <v>196</v>
      </c>
      <c r="B13" s="214" t="s">
        <v>703</v>
      </c>
      <c r="C13" s="215">
        <v>5</v>
      </c>
    </row>
    <row r="14" spans="1:4" ht="15.5" x14ac:dyDescent="0.35">
      <c r="A14" s="214" t="s">
        <v>704</v>
      </c>
      <c r="B14" s="214" t="s">
        <v>705</v>
      </c>
      <c r="C14" s="215">
        <v>4</v>
      </c>
    </row>
    <row r="15" spans="1:4" ht="15.5" x14ac:dyDescent="0.35">
      <c r="A15" s="214" t="s">
        <v>706</v>
      </c>
      <c r="B15" s="214" t="s">
        <v>707</v>
      </c>
      <c r="C15" s="215">
        <v>4</v>
      </c>
    </row>
    <row r="16" spans="1:4" ht="15.5" x14ac:dyDescent="0.35">
      <c r="A16" s="214" t="s">
        <v>708</v>
      </c>
      <c r="B16" s="214" t="s">
        <v>709</v>
      </c>
      <c r="C16" s="215">
        <v>1</v>
      </c>
    </row>
    <row r="17" spans="1:3" ht="15.5" x14ac:dyDescent="0.35">
      <c r="A17" s="214" t="s">
        <v>710</v>
      </c>
      <c r="B17" s="214" t="s">
        <v>711</v>
      </c>
      <c r="C17" s="215">
        <v>5</v>
      </c>
    </row>
    <row r="18" spans="1:3" ht="15.5" x14ac:dyDescent="0.35">
      <c r="A18" s="214" t="s">
        <v>712</v>
      </c>
      <c r="B18" s="214" t="s">
        <v>713</v>
      </c>
      <c r="C18" s="215">
        <v>8</v>
      </c>
    </row>
    <row r="19" spans="1:3" ht="15.5" x14ac:dyDescent="0.35">
      <c r="A19" s="214" t="s">
        <v>714</v>
      </c>
      <c r="B19" s="214" t="s">
        <v>715</v>
      </c>
      <c r="C19" s="215">
        <v>1</v>
      </c>
    </row>
    <row r="20" spans="1:3" ht="15.5" x14ac:dyDescent="0.35">
      <c r="A20" s="214" t="s">
        <v>716</v>
      </c>
      <c r="B20" s="214" t="s">
        <v>717</v>
      </c>
      <c r="C20" s="215">
        <v>8</v>
      </c>
    </row>
    <row r="21" spans="1:3" ht="15.5" x14ac:dyDescent="0.35">
      <c r="A21" s="214" t="s">
        <v>718</v>
      </c>
      <c r="B21" s="214" t="s">
        <v>719</v>
      </c>
      <c r="C21" s="215">
        <v>6</v>
      </c>
    </row>
    <row r="22" spans="1:3" ht="15.5" x14ac:dyDescent="0.35">
      <c r="A22" s="214" t="s">
        <v>720</v>
      </c>
      <c r="B22" s="214" t="s">
        <v>721</v>
      </c>
      <c r="C22" s="215">
        <v>7</v>
      </c>
    </row>
    <row r="23" spans="1:3" ht="15.5" x14ac:dyDescent="0.35">
      <c r="A23" s="214" t="s">
        <v>722</v>
      </c>
      <c r="B23" s="214" t="s">
        <v>723</v>
      </c>
      <c r="C23" s="215">
        <v>7</v>
      </c>
    </row>
    <row r="24" spans="1:3" ht="15.5" x14ac:dyDescent="0.35">
      <c r="A24" s="214" t="s">
        <v>724</v>
      </c>
      <c r="B24" s="214" t="s">
        <v>725</v>
      </c>
      <c r="C24" s="215">
        <v>7</v>
      </c>
    </row>
    <row r="25" spans="1:3" ht="15.5" x14ac:dyDescent="0.35">
      <c r="A25" s="214" t="s">
        <v>726</v>
      </c>
      <c r="B25" s="214" t="s">
        <v>727</v>
      </c>
      <c r="C25" s="215">
        <v>5</v>
      </c>
    </row>
    <row r="26" spans="1:3" ht="15.5" x14ac:dyDescent="0.35">
      <c r="A26" s="214" t="s">
        <v>728</v>
      </c>
      <c r="B26" s="214" t="s">
        <v>729</v>
      </c>
      <c r="C26" s="215">
        <v>5</v>
      </c>
    </row>
    <row r="27" spans="1:3" ht="15.5" x14ac:dyDescent="0.35">
      <c r="A27" s="214" t="s">
        <v>730</v>
      </c>
      <c r="B27" s="214" t="s">
        <v>731</v>
      </c>
      <c r="C27" s="215">
        <v>5</v>
      </c>
    </row>
    <row r="28" spans="1:3" ht="15.5" x14ac:dyDescent="0.35">
      <c r="A28" s="214" t="s">
        <v>732</v>
      </c>
      <c r="B28" s="214" t="s">
        <v>733</v>
      </c>
      <c r="C28" s="215">
        <v>6</v>
      </c>
    </row>
    <row r="29" spans="1:3" ht="15.5" x14ac:dyDescent="0.35">
      <c r="A29" s="214" t="s">
        <v>734</v>
      </c>
      <c r="B29" s="214" t="s">
        <v>735</v>
      </c>
      <c r="C29" s="215">
        <v>6</v>
      </c>
    </row>
    <row r="30" spans="1:3" ht="15.5" x14ac:dyDescent="0.35">
      <c r="A30" s="214" t="s">
        <v>736</v>
      </c>
      <c r="B30" s="214" t="s">
        <v>737</v>
      </c>
      <c r="C30" s="215">
        <v>4</v>
      </c>
    </row>
    <row r="31" spans="1:3" ht="15.5" x14ac:dyDescent="0.35">
      <c r="A31" s="214" t="s">
        <v>379</v>
      </c>
      <c r="B31" s="214" t="s">
        <v>738</v>
      </c>
      <c r="C31" s="215">
        <v>7</v>
      </c>
    </row>
    <row r="32" spans="1:3" ht="15.5" x14ac:dyDescent="0.35">
      <c r="A32" s="214" t="s">
        <v>739</v>
      </c>
      <c r="B32" s="214" t="s">
        <v>740</v>
      </c>
      <c r="C32" s="215">
        <v>5</v>
      </c>
    </row>
    <row r="33" spans="1:3" ht="15.5" x14ac:dyDescent="0.35">
      <c r="A33" s="214" t="s">
        <v>741</v>
      </c>
      <c r="B33" s="214" t="s">
        <v>742</v>
      </c>
      <c r="C33" s="215">
        <v>5</v>
      </c>
    </row>
    <row r="34" spans="1:3" ht="15.5" x14ac:dyDescent="0.35">
      <c r="A34" s="214" t="s">
        <v>743</v>
      </c>
      <c r="B34" s="214" t="s">
        <v>744</v>
      </c>
      <c r="C34" s="215">
        <v>8</v>
      </c>
    </row>
    <row r="35" spans="1:3" ht="15.5" x14ac:dyDescent="0.35">
      <c r="A35" s="214" t="s">
        <v>745</v>
      </c>
      <c r="B35" s="214" t="s">
        <v>746</v>
      </c>
      <c r="C35" s="215">
        <v>1</v>
      </c>
    </row>
    <row r="36" spans="1:3" ht="15.5" x14ac:dyDescent="0.35">
      <c r="A36" s="214" t="s">
        <v>747</v>
      </c>
      <c r="B36" s="214" t="s">
        <v>748</v>
      </c>
      <c r="C36" s="215">
        <v>5</v>
      </c>
    </row>
    <row r="37" spans="1:3" ht="15.5" x14ac:dyDescent="0.35">
      <c r="A37" s="214" t="s">
        <v>749</v>
      </c>
      <c r="B37" s="214" t="s">
        <v>750</v>
      </c>
      <c r="C37" s="215">
        <v>8</v>
      </c>
    </row>
    <row r="38" spans="1:3" ht="15.5" x14ac:dyDescent="0.35">
      <c r="A38" s="214" t="s">
        <v>751</v>
      </c>
      <c r="B38" s="214" t="s">
        <v>752</v>
      </c>
      <c r="C38" s="215">
        <v>5</v>
      </c>
    </row>
    <row r="39" spans="1:3" ht="15.5" x14ac:dyDescent="0.35">
      <c r="A39" s="214" t="s">
        <v>753</v>
      </c>
      <c r="B39" s="214" t="s">
        <v>754</v>
      </c>
      <c r="C39" s="215">
        <v>5</v>
      </c>
    </row>
    <row r="40" spans="1:3" ht="15.5" x14ac:dyDescent="0.35">
      <c r="A40" s="214" t="s">
        <v>755</v>
      </c>
      <c r="B40" s="214" t="s">
        <v>756</v>
      </c>
      <c r="C40" s="215">
        <v>2</v>
      </c>
    </row>
    <row r="41" spans="1:3" ht="15.5" x14ac:dyDescent="0.35">
      <c r="A41" s="214" t="s">
        <v>757</v>
      </c>
      <c r="B41" s="214" t="s">
        <v>758</v>
      </c>
      <c r="C41" s="215">
        <v>4</v>
      </c>
    </row>
    <row r="42" spans="1:3" ht="15.5" x14ac:dyDescent="0.35">
      <c r="A42" s="214" t="s">
        <v>242</v>
      </c>
      <c r="B42" s="214" t="s">
        <v>759</v>
      </c>
      <c r="C42" s="215">
        <v>5</v>
      </c>
    </row>
    <row r="43" spans="1:3" ht="15.5" x14ac:dyDescent="0.35">
      <c r="A43" s="214" t="s">
        <v>760</v>
      </c>
      <c r="B43" s="214" t="s">
        <v>761</v>
      </c>
      <c r="C43" s="215">
        <v>5</v>
      </c>
    </row>
    <row r="44" spans="1:3" ht="15.5" x14ac:dyDescent="0.35">
      <c r="A44" s="214" t="s">
        <v>762</v>
      </c>
      <c r="B44" s="214" t="s">
        <v>763</v>
      </c>
      <c r="C44" s="215">
        <v>6</v>
      </c>
    </row>
    <row r="45" spans="1:3" ht="15.5" x14ac:dyDescent="0.35">
      <c r="A45" s="214" t="s">
        <v>764</v>
      </c>
      <c r="B45" s="214" t="s">
        <v>765</v>
      </c>
      <c r="C45" s="215">
        <v>5</v>
      </c>
    </row>
    <row r="46" spans="1:3" ht="15.5" x14ac:dyDescent="0.35">
      <c r="A46" s="214" t="s">
        <v>766</v>
      </c>
      <c r="B46" s="214" t="s">
        <v>767</v>
      </c>
      <c r="C46" s="215">
        <v>4</v>
      </c>
    </row>
    <row r="47" spans="1:3" ht="15.5" x14ac:dyDescent="0.35">
      <c r="A47" s="214" t="s">
        <v>768</v>
      </c>
      <c r="B47" s="214" t="s">
        <v>769</v>
      </c>
      <c r="C47" s="215">
        <v>5</v>
      </c>
    </row>
    <row r="48" spans="1:3" ht="15.5" x14ac:dyDescent="0.35">
      <c r="A48" s="214" t="s">
        <v>770</v>
      </c>
      <c r="B48" s="214" t="s">
        <v>771</v>
      </c>
      <c r="C48" s="215">
        <v>6</v>
      </c>
    </row>
    <row r="49" spans="1:3" ht="15.5" x14ac:dyDescent="0.35">
      <c r="A49" s="214" t="s">
        <v>772</v>
      </c>
      <c r="B49" s="214" t="s">
        <v>773</v>
      </c>
      <c r="C49" s="215">
        <v>7</v>
      </c>
    </row>
    <row r="50" spans="1:3" ht="15.5" x14ac:dyDescent="0.35">
      <c r="A50" s="214" t="s">
        <v>774</v>
      </c>
      <c r="B50" s="214" t="s">
        <v>775</v>
      </c>
      <c r="C50" s="215">
        <v>3</v>
      </c>
    </row>
    <row r="51" spans="1:3" ht="15.5" x14ac:dyDescent="0.35">
      <c r="A51" s="214" t="s">
        <v>590</v>
      </c>
      <c r="B51" s="214" t="s">
        <v>776</v>
      </c>
      <c r="C51" s="215">
        <v>6</v>
      </c>
    </row>
    <row r="52" spans="1:3" ht="15.5" x14ac:dyDescent="0.35">
      <c r="A52" s="214" t="s">
        <v>777</v>
      </c>
      <c r="B52" s="214" t="s">
        <v>778</v>
      </c>
      <c r="C52" s="215">
        <v>4</v>
      </c>
    </row>
    <row r="53" spans="1:3" ht="15.5" x14ac:dyDescent="0.35">
      <c r="A53" s="214" t="s">
        <v>779</v>
      </c>
      <c r="B53" s="214" t="s">
        <v>780</v>
      </c>
      <c r="C53" s="215">
        <v>5</v>
      </c>
    </row>
    <row r="54" spans="1:3" ht="15.5" x14ac:dyDescent="0.35">
      <c r="A54" s="214" t="s">
        <v>781</v>
      </c>
      <c r="B54" s="214" t="s">
        <v>782</v>
      </c>
      <c r="C54" s="215">
        <v>2</v>
      </c>
    </row>
    <row r="55" spans="1:3" ht="15.5" x14ac:dyDescent="0.35">
      <c r="A55" s="214" t="s">
        <v>783</v>
      </c>
      <c r="B55" s="214" t="s">
        <v>784</v>
      </c>
      <c r="C55" s="215">
        <v>2</v>
      </c>
    </row>
    <row r="56" spans="1:3" ht="15.5" x14ac:dyDescent="0.35">
      <c r="A56" s="214" t="s">
        <v>785</v>
      </c>
      <c r="B56" s="214" t="s">
        <v>786</v>
      </c>
      <c r="C56" s="215">
        <v>5</v>
      </c>
    </row>
    <row r="57" spans="1:3" ht="15.5" x14ac:dyDescent="0.35">
      <c r="A57" s="214" t="s">
        <v>787</v>
      </c>
      <c r="B57" s="214" t="s">
        <v>788</v>
      </c>
      <c r="C57" s="215">
        <v>5</v>
      </c>
    </row>
    <row r="58" spans="1:3" ht="31" x14ac:dyDescent="0.35">
      <c r="A58" s="214" t="s">
        <v>789</v>
      </c>
      <c r="B58" s="214" t="s">
        <v>790</v>
      </c>
      <c r="C58" s="215">
        <v>5</v>
      </c>
    </row>
    <row r="59" spans="1:3" ht="15.5" x14ac:dyDescent="0.35">
      <c r="A59" s="214" t="s">
        <v>791</v>
      </c>
      <c r="B59" s="214" t="s">
        <v>792</v>
      </c>
      <c r="C59" s="215">
        <v>5</v>
      </c>
    </row>
    <row r="60" spans="1:3" ht="15.5" x14ac:dyDescent="0.35">
      <c r="A60" s="214" t="s">
        <v>793</v>
      </c>
      <c r="B60" s="214" t="s">
        <v>794</v>
      </c>
      <c r="C60" s="215">
        <v>3</v>
      </c>
    </row>
    <row r="61" spans="1:3" ht="15.5" x14ac:dyDescent="0.35">
      <c r="A61" s="214" t="s">
        <v>795</v>
      </c>
      <c r="B61" s="214" t="s">
        <v>796</v>
      </c>
      <c r="C61" s="215">
        <v>6</v>
      </c>
    </row>
    <row r="62" spans="1:3" ht="15.5" x14ac:dyDescent="0.35">
      <c r="A62" s="214" t="s">
        <v>797</v>
      </c>
      <c r="B62" s="214" t="s">
        <v>798</v>
      </c>
      <c r="C62" s="215">
        <v>3</v>
      </c>
    </row>
    <row r="63" spans="1:3" ht="15.5" x14ac:dyDescent="0.35">
      <c r="A63" s="214" t="s">
        <v>799</v>
      </c>
      <c r="B63" s="214" t="s">
        <v>800</v>
      </c>
      <c r="C63" s="215">
        <v>4</v>
      </c>
    </row>
    <row r="64" spans="1:3" ht="31" x14ac:dyDescent="0.35">
      <c r="A64" s="214" t="s">
        <v>801</v>
      </c>
      <c r="B64" s="214" t="s">
        <v>802</v>
      </c>
      <c r="C64" s="215">
        <v>3</v>
      </c>
    </row>
    <row r="65" spans="1:3" ht="15.5" x14ac:dyDescent="0.35">
      <c r="A65" s="214" t="s">
        <v>803</v>
      </c>
      <c r="B65" s="214" t="s">
        <v>804</v>
      </c>
      <c r="C65" s="215">
        <v>3</v>
      </c>
    </row>
    <row r="66" spans="1:3" ht="31" x14ac:dyDescent="0.35">
      <c r="A66" s="214" t="s">
        <v>805</v>
      </c>
      <c r="B66" s="214" t="s">
        <v>806</v>
      </c>
      <c r="C66" s="215">
        <v>6</v>
      </c>
    </row>
    <row r="67" spans="1:3" ht="15.5" x14ac:dyDescent="0.35">
      <c r="A67" s="214" t="s">
        <v>807</v>
      </c>
      <c r="B67" s="214" t="s">
        <v>808</v>
      </c>
      <c r="C67" s="215">
        <v>6</v>
      </c>
    </row>
    <row r="68" spans="1:3" ht="15.5" x14ac:dyDescent="0.35">
      <c r="A68" s="214" t="s">
        <v>809</v>
      </c>
      <c r="B68" s="214" t="s">
        <v>810</v>
      </c>
      <c r="C68" s="215">
        <v>5</v>
      </c>
    </row>
    <row r="69" spans="1:3" ht="15.5" x14ac:dyDescent="0.35">
      <c r="A69" s="214" t="s">
        <v>811</v>
      </c>
      <c r="B69" s="214" t="s">
        <v>812</v>
      </c>
      <c r="C69" s="215">
        <v>3</v>
      </c>
    </row>
    <row r="70" spans="1:3" ht="15.5" x14ac:dyDescent="0.35">
      <c r="A70" s="214" t="s">
        <v>813</v>
      </c>
      <c r="B70" s="214" t="s">
        <v>702</v>
      </c>
      <c r="C70" s="215">
        <v>2</v>
      </c>
    </row>
    <row r="71" spans="1:3" ht="15.5" x14ac:dyDescent="0.35">
      <c r="A71" s="214" t="s">
        <v>814</v>
      </c>
      <c r="B71" s="214" t="s">
        <v>815</v>
      </c>
      <c r="C71" s="215">
        <v>3</v>
      </c>
    </row>
    <row r="72" spans="1:3" ht="15.5" x14ac:dyDescent="0.35">
      <c r="A72" s="214" t="s">
        <v>816</v>
      </c>
      <c r="B72" s="214" t="s">
        <v>817</v>
      </c>
      <c r="C72" s="215">
        <v>3</v>
      </c>
    </row>
    <row r="73" spans="1:3" ht="15.5" x14ac:dyDescent="0.35">
      <c r="A73" s="214" t="s">
        <v>818</v>
      </c>
      <c r="B73" s="214" t="s">
        <v>819</v>
      </c>
      <c r="C73" s="215">
        <v>3</v>
      </c>
    </row>
    <row r="74" spans="1:3" ht="15.5" x14ac:dyDescent="0.35">
      <c r="A74" s="214" t="s">
        <v>820</v>
      </c>
      <c r="B74" s="214" t="s">
        <v>821</v>
      </c>
      <c r="C74" s="215">
        <v>5</v>
      </c>
    </row>
    <row r="75" spans="1:3" ht="15.5" x14ac:dyDescent="0.35">
      <c r="A75" s="214" t="s">
        <v>320</v>
      </c>
      <c r="B75" s="214" t="s">
        <v>822</v>
      </c>
      <c r="C75" s="215">
        <v>3</v>
      </c>
    </row>
    <row r="76" spans="1:3" ht="15.5" x14ac:dyDescent="0.35">
      <c r="A76" s="214" t="s">
        <v>823</v>
      </c>
      <c r="B76" s="214" t="s">
        <v>824</v>
      </c>
      <c r="C76" s="215">
        <v>6</v>
      </c>
    </row>
    <row r="77" spans="1:3" ht="15.5" x14ac:dyDescent="0.35">
      <c r="A77" s="214" t="s">
        <v>825</v>
      </c>
      <c r="B77" s="214" t="s">
        <v>826</v>
      </c>
      <c r="C77" s="215">
        <v>5</v>
      </c>
    </row>
    <row r="78" spans="1:3" ht="15.5" x14ac:dyDescent="0.35">
      <c r="A78" s="214" t="s">
        <v>171</v>
      </c>
      <c r="B78" s="214" t="s">
        <v>827</v>
      </c>
      <c r="C78" s="215">
        <v>4</v>
      </c>
    </row>
    <row r="79" spans="1:3" ht="15.5" x14ac:dyDescent="0.35">
      <c r="A79" s="214" t="s">
        <v>1685</v>
      </c>
      <c r="B79" s="214" t="s">
        <v>1686</v>
      </c>
      <c r="C79" s="215">
        <v>4</v>
      </c>
    </row>
    <row r="80" spans="1:3" ht="15.5" x14ac:dyDescent="0.35">
      <c r="A80" s="214" t="s">
        <v>1687</v>
      </c>
      <c r="B80" s="214" t="s">
        <v>1688</v>
      </c>
      <c r="C80" s="215">
        <v>4</v>
      </c>
    </row>
    <row r="81" spans="1:3" ht="15.5" x14ac:dyDescent="0.35">
      <c r="A81" s="214" t="s">
        <v>828</v>
      </c>
      <c r="B81" s="214" t="s">
        <v>829</v>
      </c>
      <c r="C81" s="215">
        <v>7</v>
      </c>
    </row>
    <row r="82" spans="1:3" ht="15.5" x14ac:dyDescent="0.35">
      <c r="A82" s="214" t="s">
        <v>830</v>
      </c>
      <c r="B82" s="214" t="s">
        <v>831</v>
      </c>
      <c r="C82" s="215">
        <v>6</v>
      </c>
    </row>
    <row r="83" spans="1:3" ht="15.5" x14ac:dyDescent="0.35">
      <c r="A83" s="214" t="s">
        <v>832</v>
      </c>
      <c r="B83" s="214" t="s">
        <v>833</v>
      </c>
      <c r="C83" s="215">
        <v>5</v>
      </c>
    </row>
    <row r="84" spans="1:3" ht="15.5" x14ac:dyDescent="0.35">
      <c r="A84" s="214" t="s">
        <v>834</v>
      </c>
      <c r="B84" s="214" t="s">
        <v>835</v>
      </c>
      <c r="C84" s="215">
        <v>3</v>
      </c>
    </row>
    <row r="85" spans="1:3" ht="15.5" x14ac:dyDescent="0.35">
      <c r="A85" s="214" t="s">
        <v>836</v>
      </c>
      <c r="B85" s="214" t="s">
        <v>837</v>
      </c>
      <c r="C85" s="215">
        <v>5</v>
      </c>
    </row>
    <row r="86" spans="1:3" ht="15.5" x14ac:dyDescent="0.35">
      <c r="A86" s="214" t="s">
        <v>838</v>
      </c>
      <c r="B86" s="214" t="s">
        <v>839</v>
      </c>
      <c r="C86" s="215">
        <v>4</v>
      </c>
    </row>
    <row r="87" spans="1:3" ht="15.5" x14ac:dyDescent="0.35">
      <c r="A87" s="214" t="s">
        <v>840</v>
      </c>
      <c r="B87" s="214" t="s">
        <v>841</v>
      </c>
      <c r="C87" s="215">
        <v>2</v>
      </c>
    </row>
    <row r="88" spans="1:3" ht="15.5" x14ac:dyDescent="0.35">
      <c r="A88" s="214" t="s">
        <v>430</v>
      </c>
      <c r="B88" s="214" t="s">
        <v>842</v>
      </c>
      <c r="C88" s="215">
        <v>4</v>
      </c>
    </row>
    <row r="89" spans="1:3" ht="15.5" x14ac:dyDescent="0.35">
      <c r="A89" s="214" t="s">
        <v>843</v>
      </c>
      <c r="B89" s="214" t="s">
        <v>844</v>
      </c>
      <c r="C89" s="215">
        <v>4</v>
      </c>
    </row>
    <row r="90" spans="1:3" ht="15.5" x14ac:dyDescent="0.35">
      <c r="A90" s="214" t="s">
        <v>444</v>
      </c>
      <c r="B90" s="214" t="s">
        <v>845</v>
      </c>
      <c r="C90" s="215">
        <v>4</v>
      </c>
    </row>
    <row r="91" spans="1:3" ht="15.5" x14ac:dyDescent="0.35">
      <c r="A91" s="214" t="s">
        <v>846</v>
      </c>
      <c r="B91" s="214" t="s">
        <v>702</v>
      </c>
      <c r="C91" s="215">
        <v>2</v>
      </c>
    </row>
    <row r="92" spans="1:3" ht="15.5" x14ac:dyDescent="0.35">
      <c r="A92" s="214" t="s">
        <v>847</v>
      </c>
      <c r="B92" s="214" t="s">
        <v>848</v>
      </c>
      <c r="C92" s="215">
        <v>3</v>
      </c>
    </row>
    <row r="93" spans="1:3" ht="15.5" x14ac:dyDescent="0.35">
      <c r="A93" s="214" t="s">
        <v>849</v>
      </c>
      <c r="B93" s="214" t="s">
        <v>850</v>
      </c>
      <c r="C93" s="215">
        <v>6</v>
      </c>
    </row>
    <row r="94" spans="1:3" ht="15.5" x14ac:dyDescent="0.35">
      <c r="A94" s="214" t="s">
        <v>851</v>
      </c>
      <c r="B94" s="214" t="s">
        <v>852</v>
      </c>
      <c r="C94" s="215">
        <v>3</v>
      </c>
    </row>
    <row r="95" spans="1:3" ht="15.5" x14ac:dyDescent="0.35">
      <c r="A95" s="214" t="s">
        <v>853</v>
      </c>
      <c r="B95" s="214" t="s">
        <v>854</v>
      </c>
      <c r="C95" s="215">
        <v>6</v>
      </c>
    </row>
    <row r="96" spans="1:3" ht="15.5" x14ac:dyDescent="0.35">
      <c r="A96" s="214" t="s">
        <v>855</v>
      </c>
      <c r="B96" s="214" t="s">
        <v>856</v>
      </c>
      <c r="C96" s="215">
        <v>5</v>
      </c>
    </row>
    <row r="97" spans="1:3" ht="15.5" x14ac:dyDescent="0.35">
      <c r="A97" s="214" t="s">
        <v>437</v>
      </c>
      <c r="B97" s="214" t="s">
        <v>857</v>
      </c>
      <c r="C97" s="215">
        <v>5</v>
      </c>
    </row>
    <row r="98" spans="1:3" ht="15.5" x14ac:dyDescent="0.35">
      <c r="A98" s="214" t="s">
        <v>333</v>
      </c>
      <c r="B98" s="214" t="s">
        <v>858</v>
      </c>
      <c r="C98" s="215">
        <v>5</v>
      </c>
    </row>
    <row r="99" spans="1:3" ht="15.5" x14ac:dyDescent="0.35">
      <c r="A99" s="214" t="s">
        <v>859</v>
      </c>
      <c r="B99" s="214" t="s">
        <v>860</v>
      </c>
      <c r="C99" s="215">
        <v>3</v>
      </c>
    </row>
    <row r="100" spans="1:3" ht="15.5" x14ac:dyDescent="0.35">
      <c r="A100" s="214" t="s">
        <v>861</v>
      </c>
      <c r="B100" s="214" t="s">
        <v>862</v>
      </c>
      <c r="C100" s="215">
        <v>5</v>
      </c>
    </row>
    <row r="101" spans="1:3" ht="15.5" x14ac:dyDescent="0.35">
      <c r="A101" s="214" t="s">
        <v>204</v>
      </c>
      <c r="B101" s="214" t="s">
        <v>863</v>
      </c>
      <c r="C101" s="215">
        <v>2</v>
      </c>
    </row>
    <row r="102" spans="1:3" ht="15.5" x14ac:dyDescent="0.35">
      <c r="A102" s="214" t="s">
        <v>864</v>
      </c>
      <c r="B102" s="214" t="s">
        <v>865</v>
      </c>
      <c r="C102" s="215">
        <v>5</v>
      </c>
    </row>
    <row r="103" spans="1:3" ht="15.5" x14ac:dyDescent="0.35">
      <c r="A103" s="214" t="s">
        <v>410</v>
      </c>
      <c r="B103" s="214" t="s">
        <v>866</v>
      </c>
      <c r="C103" s="215">
        <v>4</v>
      </c>
    </row>
    <row r="104" spans="1:3" ht="15.5" x14ac:dyDescent="0.35">
      <c r="A104" s="214" t="s">
        <v>867</v>
      </c>
      <c r="B104" s="214" t="s">
        <v>868</v>
      </c>
      <c r="C104" s="215">
        <v>2</v>
      </c>
    </row>
    <row r="105" spans="1:3" ht="15.5" x14ac:dyDescent="0.35">
      <c r="A105" s="214" t="s">
        <v>869</v>
      </c>
      <c r="B105" s="214" t="s">
        <v>870</v>
      </c>
      <c r="C105" s="215">
        <v>2</v>
      </c>
    </row>
    <row r="106" spans="1:3" ht="15.5" x14ac:dyDescent="0.35">
      <c r="A106" s="214" t="s">
        <v>871</v>
      </c>
      <c r="B106" s="214" t="s">
        <v>872</v>
      </c>
      <c r="C106" s="215">
        <v>4</v>
      </c>
    </row>
    <row r="107" spans="1:3" ht="31" x14ac:dyDescent="0.35">
      <c r="A107" s="214" t="s">
        <v>873</v>
      </c>
      <c r="B107" s="214" t="s">
        <v>874</v>
      </c>
      <c r="C107" s="215">
        <v>5</v>
      </c>
    </row>
    <row r="108" spans="1:3" ht="15.5" x14ac:dyDescent="0.35">
      <c r="A108" s="214" t="s">
        <v>875</v>
      </c>
      <c r="B108" s="214" t="s">
        <v>876</v>
      </c>
      <c r="C108" s="215">
        <v>4</v>
      </c>
    </row>
    <row r="109" spans="1:3" ht="15.5" x14ac:dyDescent="0.35">
      <c r="A109" s="214" t="s">
        <v>877</v>
      </c>
      <c r="B109" s="214" t="s">
        <v>878</v>
      </c>
      <c r="C109" s="215">
        <v>4</v>
      </c>
    </row>
    <row r="110" spans="1:3" ht="15.5" x14ac:dyDescent="0.35">
      <c r="A110" s="214" t="s">
        <v>879</v>
      </c>
      <c r="B110" s="214" t="s">
        <v>702</v>
      </c>
      <c r="C110" s="215">
        <v>2</v>
      </c>
    </row>
    <row r="111" spans="1:3" ht="15.5" x14ac:dyDescent="0.35">
      <c r="A111" s="214" t="s">
        <v>880</v>
      </c>
      <c r="B111" s="214" t="s">
        <v>881</v>
      </c>
      <c r="C111" s="215">
        <v>4</v>
      </c>
    </row>
    <row r="112" spans="1:3" ht="15.5" x14ac:dyDescent="0.35">
      <c r="A112" s="214" t="s">
        <v>882</v>
      </c>
      <c r="B112" s="214" t="s">
        <v>883</v>
      </c>
      <c r="C112" s="215">
        <v>5</v>
      </c>
    </row>
    <row r="113" spans="1:3" ht="15.5" x14ac:dyDescent="0.35">
      <c r="A113" s="214" t="s">
        <v>884</v>
      </c>
      <c r="B113" s="214" t="s">
        <v>885</v>
      </c>
      <c r="C113" s="215">
        <v>2</v>
      </c>
    </row>
    <row r="114" spans="1:3" ht="15.5" x14ac:dyDescent="0.35">
      <c r="A114" s="214" t="s">
        <v>886</v>
      </c>
      <c r="B114" s="214" t="s">
        <v>887</v>
      </c>
      <c r="C114" s="215">
        <v>5</v>
      </c>
    </row>
    <row r="115" spans="1:3" ht="15.5" x14ac:dyDescent="0.35">
      <c r="A115" s="214" t="s">
        <v>888</v>
      </c>
      <c r="B115" s="214" t="s">
        <v>889</v>
      </c>
      <c r="C115" s="215">
        <v>6</v>
      </c>
    </row>
    <row r="116" spans="1:3" ht="15.5" x14ac:dyDescent="0.35">
      <c r="A116" s="214" t="s">
        <v>890</v>
      </c>
      <c r="B116" s="214" t="s">
        <v>891</v>
      </c>
      <c r="C116" s="215">
        <v>4</v>
      </c>
    </row>
    <row r="117" spans="1:3" ht="15.5" x14ac:dyDescent="0.35">
      <c r="A117" s="214" t="s">
        <v>892</v>
      </c>
      <c r="B117" s="214" t="s">
        <v>893</v>
      </c>
      <c r="C117" s="215">
        <v>5</v>
      </c>
    </row>
    <row r="118" spans="1:3" ht="15.5" x14ac:dyDescent="0.35">
      <c r="A118" s="214" t="s">
        <v>894</v>
      </c>
      <c r="B118" s="214" t="s">
        <v>895</v>
      </c>
      <c r="C118" s="215">
        <v>4</v>
      </c>
    </row>
    <row r="119" spans="1:3" ht="15.5" x14ac:dyDescent="0.35">
      <c r="A119" s="214" t="s">
        <v>896</v>
      </c>
      <c r="B119" s="214" t="s">
        <v>897</v>
      </c>
      <c r="C119" s="215">
        <v>2</v>
      </c>
    </row>
    <row r="120" spans="1:3" ht="15.5" x14ac:dyDescent="0.35">
      <c r="A120" s="214" t="s">
        <v>898</v>
      </c>
      <c r="B120" s="214" t="s">
        <v>899</v>
      </c>
      <c r="C120" s="215">
        <v>2</v>
      </c>
    </row>
    <row r="121" spans="1:3" ht="15.5" x14ac:dyDescent="0.35">
      <c r="A121" s="214" t="s">
        <v>900</v>
      </c>
      <c r="B121" s="214" t="s">
        <v>901</v>
      </c>
      <c r="C121" s="215">
        <v>3</v>
      </c>
    </row>
    <row r="122" spans="1:3" ht="15.5" x14ac:dyDescent="0.35">
      <c r="A122" s="214" t="s">
        <v>902</v>
      </c>
      <c r="B122" s="214" t="s">
        <v>903</v>
      </c>
      <c r="C122" s="215">
        <v>3</v>
      </c>
    </row>
    <row r="123" spans="1:3" ht="15.5" x14ac:dyDescent="0.35">
      <c r="A123" s="214" t="s">
        <v>904</v>
      </c>
      <c r="B123" s="214" t="s">
        <v>905</v>
      </c>
      <c r="C123" s="215">
        <v>5</v>
      </c>
    </row>
    <row r="124" spans="1:3" ht="15.5" x14ac:dyDescent="0.35">
      <c r="A124" s="214" t="s">
        <v>906</v>
      </c>
      <c r="B124" s="214" t="s">
        <v>907</v>
      </c>
      <c r="C124" s="215">
        <v>4</v>
      </c>
    </row>
    <row r="125" spans="1:3" ht="15.5" x14ac:dyDescent="0.35">
      <c r="A125" s="214" t="s">
        <v>908</v>
      </c>
      <c r="B125" s="214" t="s">
        <v>909</v>
      </c>
      <c r="C125" s="215">
        <v>6</v>
      </c>
    </row>
    <row r="126" spans="1:3" ht="15.5" x14ac:dyDescent="0.35">
      <c r="A126" s="214" t="s">
        <v>910</v>
      </c>
      <c r="B126" s="214" t="s">
        <v>911</v>
      </c>
      <c r="C126" s="215">
        <v>6</v>
      </c>
    </row>
    <row r="127" spans="1:3" ht="15.5" x14ac:dyDescent="0.35">
      <c r="A127" s="214" t="s">
        <v>912</v>
      </c>
      <c r="B127" s="214" t="s">
        <v>913</v>
      </c>
      <c r="C127" s="215">
        <v>6</v>
      </c>
    </row>
    <row r="128" spans="1:3" ht="31" x14ac:dyDescent="0.35">
      <c r="A128" s="214" t="s">
        <v>914</v>
      </c>
      <c r="B128" s="214" t="s">
        <v>915</v>
      </c>
      <c r="C128" s="215">
        <v>5</v>
      </c>
    </row>
    <row r="129" spans="1:3" ht="15.5" x14ac:dyDescent="0.35">
      <c r="A129" s="214" t="s">
        <v>916</v>
      </c>
      <c r="B129" s="214" t="s">
        <v>917</v>
      </c>
      <c r="C129" s="215">
        <v>5</v>
      </c>
    </row>
    <row r="130" spans="1:3" ht="15.5" x14ac:dyDescent="0.35">
      <c r="A130" s="214" t="s">
        <v>918</v>
      </c>
      <c r="B130" s="214" t="s">
        <v>919</v>
      </c>
      <c r="C130" s="215">
        <v>3</v>
      </c>
    </row>
    <row r="131" spans="1:3" ht="15.5" x14ac:dyDescent="0.35">
      <c r="A131" s="214" t="s">
        <v>228</v>
      </c>
      <c r="B131" s="214" t="s">
        <v>920</v>
      </c>
      <c r="C131" s="215">
        <v>5</v>
      </c>
    </row>
    <row r="132" spans="1:3" ht="15.5" x14ac:dyDescent="0.35">
      <c r="A132" s="214" t="s">
        <v>921</v>
      </c>
      <c r="B132" s="214" t="s">
        <v>702</v>
      </c>
      <c r="C132" s="215">
        <v>2</v>
      </c>
    </row>
    <row r="133" spans="1:3" ht="15.5" x14ac:dyDescent="0.35">
      <c r="A133" s="214" t="s">
        <v>922</v>
      </c>
      <c r="B133" s="214" t="s">
        <v>923</v>
      </c>
      <c r="C133" s="215">
        <v>4</v>
      </c>
    </row>
    <row r="134" spans="1:3" ht="15.5" x14ac:dyDescent="0.35">
      <c r="A134" s="214" t="s">
        <v>924</v>
      </c>
      <c r="B134" s="214" t="s">
        <v>925</v>
      </c>
      <c r="C134" s="215">
        <v>1</v>
      </c>
    </row>
    <row r="135" spans="1:3" ht="15.5" x14ac:dyDescent="0.35">
      <c r="A135" s="214" t="s">
        <v>926</v>
      </c>
      <c r="B135" s="214" t="s">
        <v>927</v>
      </c>
      <c r="C135" s="215">
        <v>6</v>
      </c>
    </row>
    <row r="136" spans="1:3" ht="15.5" x14ac:dyDescent="0.35">
      <c r="A136" s="214" t="s">
        <v>928</v>
      </c>
      <c r="B136" s="214" t="s">
        <v>929</v>
      </c>
      <c r="C136" s="215">
        <v>5</v>
      </c>
    </row>
    <row r="137" spans="1:3" ht="15.5" x14ac:dyDescent="0.35">
      <c r="A137" s="214" t="s">
        <v>930</v>
      </c>
      <c r="B137" s="214" t="s">
        <v>931</v>
      </c>
      <c r="C137" s="215">
        <v>3</v>
      </c>
    </row>
    <row r="138" spans="1:3" ht="15.5" x14ac:dyDescent="0.35">
      <c r="A138" s="214" t="s">
        <v>932</v>
      </c>
      <c r="B138" s="214" t="s">
        <v>933</v>
      </c>
      <c r="C138" s="215">
        <v>3</v>
      </c>
    </row>
    <row r="139" spans="1:3" ht="15.5" x14ac:dyDescent="0.35">
      <c r="A139" s="214" t="s">
        <v>934</v>
      </c>
      <c r="B139" s="214" t="s">
        <v>935</v>
      </c>
      <c r="C139" s="215">
        <v>4</v>
      </c>
    </row>
    <row r="140" spans="1:3" ht="15.5" x14ac:dyDescent="0.35">
      <c r="A140" s="214" t="s">
        <v>936</v>
      </c>
      <c r="B140" s="214" t="s">
        <v>937</v>
      </c>
      <c r="C140" s="215">
        <v>4</v>
      </c>
    </row>
    <row r="141" spans="1:3" ht="15.5" x14ac:dyDescent="0.35">
      <c r="A141" s="214" t="s">
        <v>938</v>
      </c>
      <c r="B141" s="214" t="s">
        <v>939</v>
      </c>
      <c r="C141" s="215">
        <v>6</v>
      </c>
    </row>
    <row r="142" spans="1:3" ht="15.5" x14ac:dyDescent="0.35">
      <c r="A142" s="214" t="s">
        <v>940</v>
      </c>
      <c r="B142" s="214" t="s">
        <v>941</v>
      </c>
      <c r="C142" s="215">
        <v>3</v>
      </c>
    </row>
    <row r="143" spans="1:3" ht="15.5" x14ac:dyDescent="0.35">
      <c r="A143" s="214" t="s">
        <v>942</v>
      </c>
      <c r="B143" s="214" t="s">
        <v>943</v>
      </c>
      <c r="C143" s="215">
        <v>5</v>
      </c>
    </row>
    <row r="144" spans="1:3" ht="15.5" x14ac:dyDescent="0.35">
      <c r="A144" s="214" t="s">
        <v>944</v>
      </c>
      <c r="B144" s="214" t="s">
        <v>945</v>
      </c>
      <c r="C144" s="215">
        <v>6</v>
      </c>
    </row>
    <row r="145" spans="1:3" ht="15.5" x14ac:dyDescent="0.35">
      <c r="A145" s="214" t="s">
        <v>946</v>
      </c>
      <c r="B145" s="214" t="s">
        <v>947</v>
      </c>
      <c r="C145" s="215">
        <v>4</v>
      </c>
    </row>
    <row r="146" spans="1:3" ht="15.5" x14ac:dyDescent="0.35">
      <c r="A146" s="214" t="s">
        <v>948</v>
      </c>
      <c r="B146" s="214" t="s">
        <v>949</v>
      </c>
      <c r="C146" s="215">
        <v>5</v>
      </c>
    </row>
    <row r="147" spans="1:3" ht="15.5" x14ac:dyDescent="0.35">
      <c r="A147" s="214" t="s">
        <v>950</v>
      </c>
      <c r="B147" s="214" t="s">
        <v>951</v>
      </c>
      <c r="C147" s="215">
        <v>4</v>
      </c>
    </row>
    <row r="148" spans="1:3" ht="15.5" x14ac:dyDescent="0.35">
      <c r="A148" s="214" t="s">
        <v>952</v>
      </c>
      <c r="B148" s="214" t="s">
        <v>953</v>
      </c>
      <c r="C148" s="215">
        <v>4</v>
      </c>
    </row>
    <row r="149" spans="1:3" ht="15.5" x14ac:dyDescent="0.35">
      <c r="A149" s="214" t="s">
        <v>954</v>
      </c>
      <c r="B149" s="214" t="s">
        <v>955</v>
      </c>
      <c r="C149" s="215">
        <v>4</v>
      </c>
    </row>
    <row r="150" spans="1:3" ht="15.5" x14ac:dyDescent="0.35">
      <c r="A150" s="214" t="s">
        <v>956</v>
      </c>
      <c r="B150" s="214" t="s">
        <v>957</v>
      </c>
      <c r="C150" s="215">
        <v>5</v>
      </c>
    </row>
    <row r="151" spans="1:3" ht="15.5" x14ac:dyDescent="0.35">
      <c r="A151" s="214" t="s">
        <v>958</v>
      </c>
      <c r="B151" s="214" t="s">
        <v>959</v>
      </c>
      <c r="C151" s="215">
        <v>6</v>
      </c>
    </row>
    <row r="152" spans="1:3" ht="31" x14ac:dyDescent="0.35">
      <c r="A152" s="214" t="s">
        <v>960</v>
      </c>
      <c r="B152" s="214" t="s">
        <v>961</v>
      </c>
      <c r="C152" s="215">
        <v>5</v>
      </c>
    </row>
    <row r="153" spans="1:3" ht="15.5" x14ac:dyDescent="0.35">
      <c r="A153" s="214" t="s">
        <v>962</v>
      </c>
      <c r="B153" s="214" t="s">
        <v>963</v>
      </c>
      <c r="C153" s="215">
        <v>7</v>
      </c>
    </row>
    <row r="154" spans="1:3" ht="15.5" x14ac:dyDescent="0.35">
      <c r="A154" s="214" t="s">
        <v>964</v>
      </c>
      <c r="B154" s="214" t="s">
        <v>965</v>
      </c>
      <c r="C154" s="215">
        <v>6</v>
      </c>
    </row>
    <row r="155" spans="1:3" ht="15.5" x14ac:dyDescent="0.35">
      <c r="A155" s="214" t="s">
        <v>966</v>
      </c>
      <c r="B155" s="214" t="s">
        <v>967</v>
      </c>
      <c r="C155" s="215">
        <v>1</v>
      </c>
    </row>
    <row r="156" spans="1:3" ht="15.5" x14ac:dyDescent="0.35">
      <c r="A156" s="214" t="s">
        <v>968</v>
      </c>
      <c r="B156" s="214" t="s">
        <v>969</v>
      </c>
      <c r="C156" s="215">
        <v>6</v>
      </c>
    </row>
    <row r="157" spans="1:3" ht="31" x14ac:dyDescent="0.35">
      <c r="A157" s="214" t="s">
        <v>970</v>
      </c>
      <c r="B157" s="214" t="s">
        <v>971</v>
      </c>
      <c r="C157" s="215">
        <v>6</v>
      </c>
    </row>
    <row r="158" spans="1:3" ht="31" x14ac:dyDescent="0.35">
      <c r="A158" s="214" t="s">
        <v>972</v>
      </c>
      <c r="B158" s="214" t="s">
        <v>973</v>
      </c>
      <c r="C158" s="215">
        <v>6</v>
      </c>
    </row>
    <row r="159" spans="1:3" ht="15.5" x14ac:dyDescent="0.35">
      <c r="A159" s="214" t="s">
        <v>974</v>
      </c>
      <c r="B159" s="214" t="s">
        <v>975</v>
      </c>
      <c r="C159" s="215">
        <v>4</v>
      </c>
    </row>
    <row r="160" spans="1:3" ht="15.5" x14ac:dyDescent="0.35">
      <c r="A160" s="214" t="s">
        <v>976</v>
      </c>
      <c r="B160" s="214" t="s">
        <v>977</v>
      </c>
      <c r="C160" s="215">
        <v>6</v>
      </c>
    </row>
    <row r="161" spans="1:3" ht="15.5" x14ac:dyDescent="0.35">
      <c r="A161" s="214" t="s">
        <v>978</v>
      </c>
      <c r="B161" s="214" t="s">
        <v>979</v>
      </c>
      <c r="C161" s="215">
        <v>3</v>
      </c>
    </row>
    <row r="162" spans="1:3" ht="15.5" x14ac:dyDescent="0.35">
      <c r="A162" s="214" t="s">
        <v>980</v>
      </c>
      <c r="B162" s="214" t="s">
        <v>981</v>
      </c>
      <c r="C162" s="215">
        <v>4</v>
      </c>
    </row>
    <row r="163" spans="1:3" ht="15.5" x14ac:dyDescent="0.35">
      <c r="A163" s="214" t="s">
        <v>982</v>
      </c>
      <c r="B163" s="214" t="s">
        <v>983</v>
      </c>
      <c r="C163" s="215">
        <v>5</v>
      </c>
    </row>
    <row r="164" spans="1:3" ht="31" x14ac:dyDescent="0.35">
      <c r="A164" s="214" t="s">
        <v>984</v>
      </c>
      <c r="B164" s="214" t="s">
        <v>985</v>
      </c>
      <c r="C164" s="215">
        <v>3</v>
      </c>
    </row>
    <row r="165" spans="1:3" ht="15.5" x14ac:dyDescent="0.35">
      <c r="A165" s="214" t="s">
        <v>234</v>
      </c>
      <c r="B165" s="214" t="s">
        <v>986</v>
      </c>
      <c r="C165" s="215">
        <v>5</v>
      </c>
    </row>
    <row r="166" spans="1:3" ht="15.5" x14ac:dyDescent="0.35">
      <c r="A166" s="214" t="s">
        <v>987</v>
      </c>
      <c r="B166" s="214" t="s">
        <v>988</v>
      </c>
      <c r="C166" s="215">
        <v>5</v>
      </c>
    </row>
    <row r="167" spans="1:3" ht="15.5" x14ac:dyDescent="0.35">
      <c r="A167" s="214" t="s">
        <v>989</v>
      </c>
      <c r="B167" s="214" t="s">
        <v>990</v>
      </c>
      <c r="C167" s="215">
        <v>5</v>
      </c>
    </row>
    <row r="168" spans="1:3" ht="15.5" x14ac:dyDescent="0.35">
      <c r="A168" s="214" t="s">
        <v>991</v>
      </c>
      <c r="B168" s="214" t="s">
        <v>992</v>
      </c>
      <c r="C168" s="215">
        <v>5</v>
      </c>
    </row>
    <row r="169" spans="1:3" ht="15.5" x14ac:dyDescent="0.35">
      <c r="A169" s="214" t="s">
        <v>993</v>
      </c>
      <c r="B169" s="214" t="s">
        <v>994</v>
      </c>
      <c r="C169" s="215">
        <v>5</v>
      </c>
    </row>
    <row r="170" spans="1:3" ht="15.5" x14ac:dyDescent="0.35">
      <c r="A170" s="214" t="s">
        <v>995</v>
      </c>
      <c r="B170" s="214" t="s">
        <v>996</v>
      </c>
      <c r="C170" s="215">
        <v>5</v>
      </c>
    </row>
    <row r="171" spans="1:3" ht="15.5" x14ac:dyDescent="0.35">
      <c r="A171" s="214" t="s">
        <v>997</v>
      </c>
      <c r="B171" s="214" t="s">
        <v>998</v>
      </c>
      <c r="C171" s="215">
        <v>6</v>
      </c>
    </row>
    <row r="172" spans="1:3" ht="15.5" x14ac:dyDescent="0.35">
      <c r="A172" s="214" t="s">
        <v>999</v>
      </c>
      <c r="B172" s="214" t="s">
        <v>1000</v>
      </c>
      <c r="C172" s="215">
        <v>4</v>
      </c>
    </row>
    <row r="173" spans="1:3" ht="15.5" x14ac:dyDescent="0.35">
      <c r="A173" s="214" t="s">
        <v>1001</v>
      </c>
      <c r="B173" s="214" t="s">
        <v>1002</v>
      </c>
      <c r="C173" s="215">
        <v>3</v>
      </c>
    </row>
    <row r="174" spans="1:3" ht="15.5" x14ac:dyDescent="0.35">
      <c r="A174" s="214" t="s">
        <v>1689</v>
      </c>
      <c r="B174" s="214" t="s">
        <v>1690</v>
      </c>
      <c r="C174" s="215">
        <v>4</v>
      </c>
    </row>
    <row r="175" spans="1:3" ht="15.5" x14ac:dyDescent="0.35">
      <c r="A175" s="214" t="s">
        <v>1003</v>
      </c>
      <c r="B175" s="214" t="s">
        <v>1004</v>
      </c>
      <c r="C175" s="215">
        <v>6</v>
      </c>
    </row>
    <row r="176" spans="1:3" ht="31" x14ac:dyDescent="0.35">
      <c r="A176" s="214" t="s">
        <v>1005</v>
      </c>
      <c r="B176" s="214" t="s">
        <v>1006</v>
      </c>
      <c r="C176" s="215">
        <v>5</v>
      </c>
    </row>
    <row r="177" spans="1:3" ht="15.5" x14ac:dyDescent="0.35">
      <c r="A177" s="214" t="s">
        <v>1007</v>
      </c>
      <c r="B177" s="214" t="s">
        <v>1008</v>
      </c>
      <c r="C177" s="215">
        <v>3</v>
      </c>
    </row>
    <row r="178" spans="1:3" ht="15.5" x14ac:dyDescent="0.35">
      <c r="A178" s="214" t="s">
        <v>1009</v>
      </c>
      <c r="B178" s="214" t="s">
        <v>1010</v>
      </c>
      <c r="C178" s="215">
        <v>5</v>
      </c>
    </row>
    <row r="179" spans="1:3" ht="15.5" x14ac:dyDescent="0.35">
      <c r="A179" s="214" t="s">
        <v>210</v>
      </c>
      <c r="B179" s="214" t="s">
        <v>1011</v>
      </c>
      <c r="C179" s="215">
        <v>5</v>
      </c>
    </row>
    <row r="180" spans="1:3" ht="15.5" x14ac:dyDescent="0.35">
      <c r="A180" s="214" t="s">
        <v>1012</v>
      </c>
      <c r="B180" s="214" t="s">
        <v>1013</v>
      </c>
      <c r="C180" s="215">
        <v>4</v>
      </c>
    </row>
    <row r="181" spans="1:3" ht="15.5" x14ac:dyDescent="0.35">
      <c r="A181" s="214" t="s">
        <v>1014</v>
      </c>
      <c r="B181" s="214" t="s">
        <v>702</v>
      </c>
      <c r="C181" s="215">
        <v>2</v>
      </c>
    </row>
    <row r="182" spans="1:3" ht="15.5" x14ac:dyDescent="0.35">
      <c r="A182" s="214" t="s">
        <v>1015</v>
      </c>
      <c r="B182" s="214" t="s">
        <v>1016</v>
      </c>
      <c r="C182" s="215">
        <v>3</v>
      </c>
    </row>
    <row r="183" spans="1:3" ht="15.5" x14ac:dyDescent="0.35">
      <c r="A183" s="214" t="s">
        <v>1017</v>
      </c>
      <c r="B183" s="214" t="s">
        <v>1018</v>
      </c>
      <c r="C183" s="215">
        <v>3</v>
      </c>
    </row>
    <row r="184" spans="1:3" ht="15.5" x14ac:dyDescent="0.35">
      <c r="A184" s="214" t="s">
        <v>1019</v>
      </c>
      <c r="B184" s="214" t="s">
        <v>1020</v>
      </c>
      <c r="C184" s="215">
        <v>5</v>
      </c>
    </row>
    <row r="185" spans="1:3" ht="15.5" x14ac:dyDescent="0.35">
      <c r="A185" s="214" t="s">
        <v>1021</v>
      </c>
      <c r="B185" s="214" t="s">
        <v>1022</v>
      </c>
      <c r="C185" s="215">
        <v>5</v>
      </c>
    </row>
    <row r="186" spans="1:3" ht="15.5" x14ac:dyDescent="0.35">
      <c r="A186" s="214" t="s">
        <v>1023</v>
      </c>
      <c r="B186" s="214" t="s">
        <v>1024</v>
      </c>
      <c r="C186" s="215">
        <v>2</v>
      </c>
    </row>
    <row r="187" spans="1:3" ht="15.5" x14ac:dyDescent="0.35">
      <c r="A187" s="214" t="s">
        <v>1025</v>
      </c>
      <c r="B187" s="214" t="s">
        <v>1026</v>
      </c>
      <c r="C187" s="215">
        <v>3</v>
      </c>
    </row>
    <row r="188" spans="1:3" ht="15.5" x14ac:dyDescent="0.35">
      <c r="A188" s="214" t="s">
        <v>1027</v>
      </c>
      <c r="B188" s="214" t="s">
        <v>1028</v>
      </c>
      <c r="C188" s="215">
        <v>4</v>
      </c>
    </row>
    <row r="189" spans="1:3" ht="15.5" x14ac:dyDescent="0.35">
      <c r="A189" s="214" t="s">
        <v>1029</v>
      </c>
      <c r="B189" s="214" t="s">
        <v>1030</v>
      </c>
      <c r="C189" s="215">
        <v>2</v>
      </c>
    </row>
    <row r="190" spans="1:3" ht="15.5" x14ac:dyDescent="0.35">
      <c r="A190" s="214" t="s">
        <v>188</v>
      </c>
      <c r="B190" s="214" t="s">
        <v>1031</v>
      </c>
      <c r="C190" s="215">
        <v>2</v>
      </c>
    </row>
    <row r="191" spans="1:3" ht="15.5" x14ac:dyDescent="0.35">
      <c r="A191" s="214" t="s">
        <v>1032</v>
      </c>
      <c r="B191" s="214" t="s">
        <v>1033</v>
      </c>
      <c r="C191" s="215">
        <v>5</v>
      </c>
    </row>
    <row r="192" spans="1:3" ht="15.5" x14ac:dyDescent="0.35">
      <c r="A192" s="214" t="s">
        <v>1034</v>
      </c>
      <c r="B192" s="214" t="s">
        <v>702</v>
      </c>
      <c r="C192" s="215">
        <v>2</v>
      </c>
    </row>
    <row r="193" spans="1:3" ht="15.5" x14ac:dyDescent="0.35">
      <c r="A193" s="214" t="s">
        <v>1035</v>
      </c>
      <c r="B193" s="214" t="s">
        <v>1036</v>
      </c>
      <c r="C193" s="215">
        <v>3</v>
      </c>
    </row>
    <row r="194" spans="1:3" ht="31" x14ac:dyDescent="0.35">
      <c r="A194" s="214" t="s">
        <v>1037</v>
      </c>
      <c r="B194" s="214" t="s">
        <v>1038</v>
      </c>
      <c r="C194" s="215">
        <v>3</v>
      </c>
    </row>
    <row r="195" spans="1:3" ht="31" x14ac:dyDescent="0.35">
      <c r="A195" s="214" t="s">
        <v>1039</v>
      </c>
      <c r="B195" s="214" t="s">
        <v>1040</v>
      </c>
      <c r="C195" s="215">
        <v>3</v>
      </c>
    </row>
    <row r="196" spans="1:3" ht="15.5" x14ac:dyDescent="0.35">
      <c r="A196" s="214" t="s">
        <v>1041</v>
      </c>
      <c r="B196" s="214" t="s">
        <v>1042</v>
      </c>
      <c r="C196" s="215">
        <v>5</v>
      </c>
    </row>
    <row r="197" spans="1:3" ht="15.5" x14ac:dyDescent="0.35">
      <c r="A197" s="214" t="s">
        <v>1043</v>
      </c>
      <c r="B197" s="214" t="s">
        <v>1044</v>
      </c>
      <c r="C197" s="215">
        <v>4</v>
      </c>
    </row>
    <row r="198" spans="1:3" ht="15.5" x14ac:dyDescent="0.35">
      <c r="A198" s="214" t="s">
        <v>1045</v>
      </c>
      <c r="B198" s="214" t="s">
        <v>702</v>
      </c>
      <c r="C198" s="215">
        <v>2</v>
      </c>
    </row>
    <row r="199" spans="1:3" ht="15.5" x14ac:dyDescent="0.35">
      <c r="A199" s="214" t="s">
        <v>1046</v>
      </c>
      <c r="B199" s="214" t="s">
        <v>1047</v>
      </c>
      <c r="C199" s="215">
        <v>1</v>
      </c>
    </row>
    <row r="200" spans="1:3" ht="15.5" x14ac:dyDescent="0.35">
      <c r="A200" s="214" t="s">
        <v>1048</v>
      </c>
      <c r="B200" s="214" t="s">
        <v>1049</v>
      </c>
      <c r="C200" s="215">
        <v>4</v>
      </c>
    </row>
    <row r="201" spans="1:3" ht="15.5" x14ac:dyDescent="0.35">
      <c r="A201" s="214" t="s">
        <v>1050</v>
      </c>
      <c r="B201" s="214" t="s">
        <v>1051</v>
      </c>
      <c r="C201" s="215">
        <v>3</v>
      </c>
    </row>
    <row r="202" spans="1:3" ht="15.5" x14ac:dyDescent="0.35">
      <c r="A202" s="214" t="s">
        <v>1052</v>
      </c>
      <c r="B202" s="214" t="s">
        <v>1053</v>
      </c>
      <c r="C202" s="215">
        <v>4</v>
      </c>
    </row>
    <row r="203" spans="1:3" ht="15.5" x14ac:dyDescent="0.35">
      <c r="A203" s="214" t="s">
        <v>1054</v>
      </c>
      <c r="B203" s="214" t="s">
        <v>1055</v>
      </c>
      <c r="C203" s="215">
        <v>4</v>
      </c>
    </row>
    <row r="204" spans="1:3" ht="15.5" x14ac:dyDescent="0.35">
      <c r="A204" s="214" t="s">
        <v>1056</v>
      </c>
      <c r="B204" s="214" t="s">
        <v>1057</v>
      </c>
      <c r="C204" s="215">
        <v>4</v>
      </c>
    </row>
    <row r="205" spans="1:3" ht="15.5" x14ac:dyDescent="0.35">
      <c r="A205" s="214" t="s">
        <v>1058</v>
      </c>
      <c r="B205" s="214" t="s">
        <v>1059</v>
      </c>
      <c r="C205" s="215">
        <v>2</v>
      </c>
    </row>
    <row r="206" spans="1:3" ht="15.5" x14ac:dyDescent="0.35">
      <c r="A206" s="214" t="s">
        <v>1060</v>
      </c>
      <c r="B206" s="214" t="s">
        <v>1061</v>
      </c>
      <c r="C206" s="215">
        <v>3</v>
      </c>
    </row>
    <row r="207" spans="1:3" ht="15.5" x14ac:dyDescent="0.35">
      <c r="A207" s="214" t="s">
        <v>1062</v>
      </c>
      <c r="B207" s="214" t="s">
        <v>1063</v>
      </c>
      <c r="C207" s="215">
        <v>4</v>
      </c>
    </row>
    <row r="208" spans="1:3" ht="15.5" x14ac:dyDescent="0.35">
      <c r="A208" s="214" t="s">
        <v>1064</v>
      </c>
      <c r="B208" s="214" t="s">
        <v>1065</v>
      </c>
      <c r="C208" s="215">
        <v>2</v>
      </c>
    </row>
    <row r="209" spans="1:3" ht="15.5" x14ac:dyDescent="0.35">
      <c r="A209" s="214" t="s">
        <v>1066</v>
      </c>
      <c r="B209" s="214" t="s">
        <v>1067</v>
      </c>
      <c r="C209" s="215">
        <v>4</v>
      </c>
    </row>
    <row r="210" spans="1:3" ht="15.5" x14ac:dyDescent="0.35">
      <c r="A210" s="214" t="s">
        <v>1068</v>
      </c>
      <c r="B210" s="214" t="s">
        <v>1069</v>
      </c>
      <c r="C210" s="215">
        <v>4</v>
      </c>
    </row>
    <row r="211" spans="1:3" ht="15.5" x14ac:dyDescent="0.35">
      <c r="A211" s="214" t="s">
        <v>1070</v>
      </c>
      <c r="B211" s="214" t="s">
        <v>1071</v>
      </c>
      <c r="C211" s="215">
        <v>4</v>
      </c>
    </row>
    <row r="212" spans="1:3" ht="15.5" x14ac:dyDescent="0.35">
      <c r="A212" s="214" t="s">
        <v>1072</v>
      </c>
      <c r="B212" s="214" t="s">
        <v>1073</v>
      </c>
      <c r="C212" s="215">
        <v>3</v>
      </c>
    </row>
    <row r="213" spans="1:3" ht="15.5" x14ac:dyDescent="0.35">
      <c r="A213" s="214" t="s">
        <v>1074</v>
      </c>
      <c r="B213" s="214" t="s">
        <v>702</v>
      </c>
      <c r="C213" s="215">
        <v>2</v>
      </c>
    </row>
    <row r="214" spans="1:3" ht="15.5" x14ac:dyDescent="0.35">
      <c r="A214" s="214" t="s">
        <v>1075</v>
      </c>
      <c r="B214" s="214" t="s">
        <v>1076</v>
      </c>
      <c r="C214" s="215">
        <v>1</v>
      </c>
    </row>
    <row r="215" spans="1:3" ht="15.5" x14ac:dyDescent="0.35">
      <c r="A215" s="214" t="s">
        <v>1077</v>
      </c>
      <c r="B215" s="214" t="s">
        <v>1078</v>
      </c>
      <c r="C215" s="215">
        <v>4</v>
      </c>
    </row>
    <row r="216" spans="1:3" ht="15.5" x14ac:dyDescent="0.35">
      <c r="A216" s="214" t="s">
        <v>152</v>
      </c>
      <c r="B216" s="214" t="s">
        <v>1079</v>
      </c>
      <c r="C216" s="215">
        <v>4</v>
      </c>
    </row>
    <row r="217" spans="1:3" ht="15.5" x14ac:dyDescent="0.35">
      <c r="A217" s="214" t="s">
        <v>1080</v>
      </c>
      <c r="B217" s="214" t="s">
        <v>1081</v>
      </c>
      <c r="C217" s="215">
        <v>4</v>
      </c>
    </row>
    <row r="218" spans="1:3" ht="31" x14ac:dyDescent="0.35">
      <c r="A218" s="214" t="s">
        <v>1082</v>
      </c>
      <c r="B218" s="214" t="s">
        <v>1083</v>
      </c>
      <c r="C218" s="215">
        <v>4</v>
      </c>
    </row>
    <row r="219" spans="1:3" ht="15.5" x14ac:dyDescent="0.35">
      <c r="A219" s="214" t="s">
        <v>1084</v>
      </c>
      <c r="B219" s="214" t="s">
        <v>1085</v>
      </c>
      <c r="C219" s="215">
        <v>2</v>
      </c>
    </row>
    <row r="220" spans="1:3" ht="15.5" x14ac:dyDescent="0.35">
      <c r="A220" s="214" t="s">
        <v>1086</v>
      </c>
      <c r="B220" s="214" t="s">
        <v>1087</v>
      </c>
      <c r="C220" s="215">
        <v>1</v>
      </c>
    </row>
    <row r="221" spans="1:3" ht="15.5" x14ac:dyDescent="0.35">
      <c r="A221" s="214" t="s">
        <v>1088</v>
      </c>
      <c r="B221" s="214" t="s">
        <v>1089</v>
      </c>
      <c r="C221" s="215">
        <v>1</v>
      </c>
    </row>
    <row r="222" spans="1:3" ht="31" x14ac:dyDescent="0.35">
      <c r="A222" s="214" t="s">
        <v>1090</v>
      </c>
      <c r="B222" s="214" t="s">
        <v>1091</v>
      </c>
      <c r="C222" s="215">
        <v>4</v>
      </c>
    </row>
    <row r="223" spans="1:3" ht="15.5" x14ac:dyDescent="0.35">
      <c r="A223" s="214" t="s">
        <v>1092</v>
      </c>
      <c r="B223" s="214" t="s">
        <v>1093</v>
      </c>
      <c r="C223" s="215">
        <v>7</v>
      </c>
    </row>
    <row r="224" spans="1:3" ht="15.5" x14ac:dyDescent="0.35">
      <c r="A224" s="214" t="s">
        <v>326</v>
      </c>
      <c r="B224" s="214" t="s">
        <v>1094</v>
      </c>
      <c r="C224" s="215">
        <v>5</v>
      </c>
    </row>
    <row r="225" spans="1:3" ht="15.5" x14ac:dyDescent="0.35">
      <c r="A225" s="214" t="s">
        <v>1095</v>
      </c>
      <c r="B225" s="214" t="s">
        <v>1096</v>
      </c>
      <c r="C225" s="215">
        <v>6</v>
      </c>
    </row>
    <row r="226" spans="1:3" ht="15.5" x14ac:dyDescent="0.35">
      <c r="A226" s="214" t="s">
        <v>1097</v>
      </c>
      <c r="B226" s="214" t="s">
        <v>1098</v>
      </c>
      <c r="C226" s="215">
        <v>5</v>
      </c>
    </row>
    <row r="227" spans="1:3" ht="15.5" x14ac:dyDescent="0.35">
      <c r="A227" s="214" t="s">
        <v>1099</v>
      </c>
      <c r="B227" s="214" t="s">
        <v>1100</v>
      </c>
      <c r="C227" s="215">
        <v>2</v>
      </c>
    </row>
    <row r="228" spans="1:3" ht="15.5" x14ac:dyDescent="0.35">
      <c r="A228" s="214" t="s">
        <v>1101</v>
      </c>
      <c r="B228" s="214" t="s">
        <v>1102</v>
      </c>
      <c r="C228" s="215">
        <v>3</v>
      </c>
    </row>
    <row r="229" spans="1:3" ht="15.5" x14ac:dyDescent="0.35">
      <c r="A229" s="214" t="s">
        <v>1103</v>
      </c>
      <c r="B229" s="214" t="s">
        <v>1104</v>
      </c>
      <c r="C229" s="215">
        <v>1</v>
      </c>
    </row>
    <row r="230" spans="1:3" ht="15.5" x14ac:dyDescent="0.35">
      <c r="A230" s="214" t="s">
        <v>1105</v>
      </c>
      <c r="B230" s="214" t="s">
        <v>1106</v>
      </c>
      <c r="C230" s="215">
        <v>7</v>
      </c>
    </row>
    <row r="231" spans="1:3" ht="15.5" x14ac:dyDescent="0.35">
      <c r="A231" s="214" t="s">
        <v>1107</v>
      </c>
      <c r="B231" s="214" t="s">
        <v>1108</v>
      </c>
      <c r="C231" s="215">
        <v>2</v>
      </c>
    </row>
    <row r="232" spans="1:3" ht="15.5" x14ac:dyDescent="0.35">
      <c r="A232" s="214" t="s">
        <v>1109</v>
      </c>
      <c r="B232" s="214" t="s">
        <v>1110</v>
      </c>
      <c r="C232" s="215">
        <v>5</v>
      </c>
    </row>
    <row r="233" spans="1:3" ht="15.5" x14ac:dyDescent="0.35">
      <c r="A233" s="214" t="s">
        <v>1111</v>
      </c>
      <c r="B233" s="214" t="s">
        <v>702</v>
      </c>
      <c r="C233" s="215">
        <v>2</v>
      </c>
    </row>
    <row r="234" spans="1:3" ht="15.5" x14ac:dyDescent="0.35">
      <c r="A234" s="214" t="s">
        <v>1112</v>
      </c>
      <c r="B234" s="214" t="s">
        <v>1113</v>
      </c>
      <c r="C234" s="215">
        <v>6</v>
      </c>
    </row>
    <row r="235" spans="1:3" ht="15.5" x14ac:dyDescent="0.35">
      <c r="A235" s="214" t="s">
        <v>1114</v>
      </c>
      <c r="B235" s="214" t="s">
        <v>1115</v>
      </c>
      <c r="C235" s="215">
        <v>4</v>
      </c>
    </row>
    <row r="236" spans="1:3" ht="15.5" x14ac:dyDescent="0.35">
      <c r="A236" s="214" t="s">
        <v>1116</v>
      </c>
      <c r="B236" s="214" t="s">
        <v>1117</v>
      </c>
      <c r="C236" s="215">
        <v>6</v>
      </c>
    </row>
    <row r="237" spans="1:3" ht="15.5" x14ac:dyDescent="0.35">
      <c r="A237" s="214" t="s">
        <v>1118</v>
      </c>
      <c r="B237" s="214" t="s">
        <v>1119</v>
      </c>
      <c r="C237" s="215">
        <v>4</v>
      </c>
    </row>
    <row r="238" spans="1:3" ht="15.5" x14ac:dyDescent="0.35">
      <c r="A238" s="214" t="s">
        <v>616</v>
      </c>
      <c r="B238" s="214" t="s">
        <v>1120</v>
      </c>
      <c r="C238" s="215">
        <v>6</v>
      </c>
    </row>
    <row r="239" spans="1:3" ht="15.5" x14ac:dyDescent="0.35">
      <c r="A239" s="214" t="s">
        <v>1121</v>
      </c>
      <c r="B239" s="214" t="s">
        <v>1122</v>
      </c>
      <c r="C239" s="215">
        <v>4</v>
      </c>
    </row>
    <row r="240" spans="1:3" ht="15.5" x14ac:dyDescent="0.35">
      <c r="A240" s="214" t="s">
        <v>1123</v>
      </c>
      <c r="B240" s="214" t="s">
        <v>1124</v>
      </c>
      <c r="C240" s="215">
        <v>7</v>
      </c>
    </row>
    <row r="241" spans="1:3" ht="15.5" x14ac:dyDescent="0.35">
      <c r="A241" s="214" t="s">
        <v>1125</v>
      </c>
      <c r="B241" s="214" t="s">
        <v>1126</v>
      </c>
      <c r="C241" s="215">
        <v>8</v>
      </c>
    </row>
    <row r="242" spans="1:3" ht="15.5" x14ac:dyDescent="0.35">
      <c r="A242" s="214" t="s">
        <v>1127</v>
      </c>
      <c r="B242" s="214" t="s">
        <v>1128</v>
      </c>
      <c r="C242" s="215">
        <v>6</v>
      </c>
    </row>
    <row r="243" spans="1:3" ht="15.5" x14ac:dyDescent="0.35">
      <c r="A243" s="214" t="s">
        <v>1129</v>
      </c>
      <c r="B243" s="214" t="s">
        <v>1130</v>
      </c>
      <c r="C243" s="215">
        <v>5</v>
      </c>
    </row>
    <row r="244" spans="1:3" ht="15.5" x14ac:dyDescent="0.35">
      <c r="A244" s="214" t="s">
        <v>422</v>
      </c>
      <c r="B244" s="214" t="s">
        <v>1131</v>
      </c>
      <c r="C244" s="215">
        <v>6</v>
      </c>
    </row>
    <row r="245" spans="1:3" ht="31" x14ac:dyDescent="0.35">
      <c r="A245" s="214" t="s">
        <v>1132</v>
      </c>
      <c r="B245" s="214" t="s">
        <v>1133</v>
      </c>
      <c r="C245" s="215">
        <v>1</v>
      </c>
    </row>
    <row r="246" spans="1:3" ht="15.5" x14ac:dyDescent="0.35">
      <c r="A246" s="214" t="s">
        <v>1134</v>
      </c>
      <c r="B246" s="214" t="s">
        <v>1135</v>
      </c>
      <c r="C246" s="215">
        <v>4</v>
      </c>
    </row>
    <row r="247" spans="1:3" ht="15.5" x14ac:dyDescent="0.35">
      <c r="A247" s="214" t="s">
        <v>1136</v>
      </c>
      <c r="B247" s="214" t="s">
        <v>1137</v>
      </c>
      <c r="C247" s="215">
        <v>5</v>
      </c>
    </row>
    <row r="248" spans="1:3" ht="15.5" x14ac:dyDescent="0.35">
      <c r="A248" s="214" t="s">
        <v>1138</v>
      </c>
      <c r="B248" s="214" t="s">
        <v>702</v>
      </c>
      <c r="C248" s="215">
        <v>2</v>
      </c>
    </row>
    <row r="249" spans="1:3" ht="15.5" x14ac:dyDescent="0.35">
      <c r="A249" s="214" t="s">
        <v>1139</v>
      </c>
      <c r="B249" s="214" t="s">
        <v>1140</v>
      </c>
      <c r="C249" s="215">
        <v>8</v>
      </c>
    </row>
    <row r="250" spans="1:3" ht="15.5" x14ac:dyDescent="0.35">
      <c r="A250" s="214" t="s">
        <v>1141</v>
      </c>
      <c r="B250" s="214" t="s">
        <v>1142</v>
      </c>
      <c r="C250" s="215">
        <v>8</v>
      </c>
    </row>
    <row r="251" spans="1:3" ht="31" x14ac:dyDescent="0.35">
      <c r="A251" s="214" t="s">
        <v>1143</v>
      </c>
      <c r="B251" s="214" t="s">
        <v>1144</v>
      </c>
      <c r="C251" s="215">
        <v>7</v>
      </c>
    </row>
    <row r="252" spans="1:3" ht="15.5" x14ac:dyDescent="0.35">
      <c r="A252" s="214" t="s">
        <v>1145</v>
      </c>
      <c r="B252" s="214" t="s">
        <v>1146</v>
      </c>
      <c r="C252" s="215">
        <v>5</v>
      </c>
    </row>
    <row r="253" spans="1:3" ht="15.5" x14ac:dyDescent="0.35">
      <c r="A253" s="214" t="s">
        <v>1147</v>
      </c>
      <c r="B253" s="214" t="s">
        <v>1148</v>
      </c>
      <c r="C253" s="215">
        <v>7</v>
      </c>
    </row>
    <row r="254" spans="1:3" ht="31" x14ac:dyDescent="0.35">
      <c r="A254" s="214" t="s">
        <v>1149</v>
      </c>
      <c r="B254" s="214" t="s">
        <v>1150</v>
      </c>
      <c r="C254" s="215">
        <v>4</v>
      </c>
    </row>
    <row r="255" spans="1:3" ht="15.5" x14ac:dyDescent="0.35">
      <c r="A255" s="214" t="s">
        <v>1151</v>
      </c>
      <c r="B255" s="214" t="s">
        <v>1152</v>
      </c>
      <c r="C255" s="215">
        <v>4</v>
      </c>
    </row>
    <row r="256" spans="1:3" ht="15.5" x14ac:dyDescent="0.35">
      <c r="A256" s="214" t="s">
        <v>1153</v>
      </c>
      <c r="B256" s="214" t="s">
        <v>1154</v>
      </c>
      <c r="C256" s="215">
        <v>5</v>
      </c>
    </row>
    <row r="257" spans="1:3" ht="15.5" x14ac:dyDescent="0.35">
      <c r="A257" s="214" t="s">
        <v>1155</v>
      </c>
      <c r="B257" s="214" t="s">
        <v>1156</v>
      </c>
      <c r="C257" s="215">
        <v>8</v>
      </c>
    </row>
    <row r="258" spans="1:3" ht="15.5" x14ac:dyDescent="0.35">
      <c r="A258" s="214" t="s">
        <v>1157</v>
      </c>
      <c r="B258" s="214" t="s">
        <v>1158</v>
      </c>
      <c r="C258" s="215">
        <v>4</v>
      </c>
    </row>
    <row r="259" spans="1:3" ht="15.5" x14ac:dyDescent="0.35">
      <c r="A259" s="214" t="s">
        <v>1159</v>
      </c>
      <c r="B259" s="214" t="s">
        <v>702</v>
      </c>
      <c r="C259" s="215">
        <v>3</v>
      </c>
    </row>
    <row r="260" spans="1:3" ht="15.5" x14ac:dyDescent="0.35">
      <c r="A260" s="214" t="s">
        <v>1160</v>
      </c>
      <c r="B260" s="214" t="s">
        <v>1161</v>
      </c>
      <c r="C260" s="215">
        <v>5</v>
      </c>
    </row>
    <row r="261" spans="1:3" ht="15.5" x14ac:dyDescent="0.35">
      <c r="A261" s="214" t="s">
        <v>1162</v>
      </c>
      <c r="B261" s="214" t="s">
        <v>1163</v>
      </c>
      <c r="C261" s="215">
        <v>8</v>
      </c>
    </row>
    <row r="262" spans="1:3" ht="15.5" x14ac:dyDescent="0.35">
      <c r="A262" s="214" t="s">
        <v>1164</v>
      </c>
      <c r="B262" s="214" t="s">
        <v>1165</v>
      </c>
      <c r="C262" s="215">
        <v>5</v>
      </c>
    </row>
    <row r="263" spans="1:3" ht="15.5" x14ac:dyDescent="0.35">
      <c r="A263" s="214" t="s">
        <v>1166</v>
      </c>
      <c r="B263" s="214" t="s">
        <v>1167</v>
      </c>
      <c r="C263" s="215">
        <v>4</v>
      </c>
    </row>
    <row r="264" spans="1:3" ht="15.5" x14ac:dyDescent="0.35">
      <c r="A264" s="214" t="s">
        <v>1168</v>
      </c>
      <c r="B264" s="214" t="s">
        <v>1169</v>
      </c>
      <c r="C264" s="215">
        <v>4</v>
      </c>
    </row>
    <row r="265" spans="1:3" ht="15.5" x14ac:dyDescent="0.35">
      <c r="A265" s="214" t="s">
        <v>1170</v>
      </c>
      <c r="B265" s="214" t="s">
        <v>1171</v>
      </c>
      <c r="C265" s="215">
        <v>5</v>
      </c>
    </row>
    <row r="266" spans="1:3" ht="15.5" x14ac:dyDescent="0.35">
      <c r="A266" s="214" t="s">
        <v>1172</v>
      </c>
      <c r="B266" s="214" t="s">
        <v>1173</v>
      </c>
      <c r="C266" s="215">
        <v>6</v>
      </c>
    </row>
    <row r="267" spans="1:3" ht="15.5" x14ac:dyDescent="0.35">
      <c r="A267" s="214" t="s">
        <v>1174</v>
      </c>
      <c r="B267" s="214" t="s">
        <v>1175</v>
      </c>
      <c r="C267" s="215">
        <v>5</v>
      </c>
    </row>
    <row r="268" spans="1:3" ht="15.5" x14ac:dyDescent="0.35">
      <c r="A268" s="214" t="s">
        <v>1176</v>
      </c>
      <c r="B268" s="214" t="s">
        <v>1177</v>
      </c>
      <c r="C268" s="215">
        <v>6</v>
      </c>
    </row>
    <row r="269" spans="1:3" ht="15.5" x14ac:dyDescent="0.35">
      <c r="A269" s="214" t="s">
        <v>1178</v>
      </c>
      <c r="B269" s="214" t="s">
        <v>1179</v>
      </c>
      <c r="C269" s="215">
        <v>8</v>
      </c>
    </row>
    <row r="270" spans="1:3" ht="31" x14ac:dyDescent="0.35">
      <c r="A270" s="214" t="s">
        <v>1180</v>
      </c>
      <c r="B270" s="214" t="s">
        <v>1181</v>
      </c>
      <c r="C270" s="215">
        <v>7</v>
      </c>
    </row>
    <row r="271" spans="1:3" ht="15.5" x14ac:dyDescent="0.35">
      <c r="A271" s="214" t="s">
        <v>1182</v>
      </c>
      <c r="B271" s="214" t="s">
        <v>1183</v>
      </c>
      <c r="C271" s="215">
        <v>6</v>
      </c>
    </row>
    <row r="272" spans="1:3" ht="15.5" x14ac:dyDescent="0.35">
      <c r="A272" s="214" t="s">
        <v>1184</v>
      </c>
      <c r="B272" s="214" t="s">
        <v>1185</v>
      </c>
      <c r="C272" s="215">
        <v>8</v>
      </c>
    </row>
    <row r="273" spans="1:3" ht="15.5" x14ac:dyDescent="0.35">
      <c r="A273" s="214" t="s">
        <v>1186</v>
      </c>
      <c r="B273" s="214" t="s">
        <v>1187</v>
      </c>
      <c r="C273" s="215">
        <v>4</v>
      </c>
    </row>
    <row r="274" spans="1:3" ht="15.5" x14ac:dyDescent="0.35">
      <c r="A274" s="214" t="s">
        <v>1188</v>
      </c>
      <c r="B274" s="214" t="s">
        <v>1189</v>
      </c>
      <c r="C274" s="215">
        <v>8</v>
      </c>
    </row>
    <row r="275" spans="1:3" ht="15.5" x14ac:dyDescent="0.35">
      <c r="A275" s="214" t="s">
        <v>1190</v>
      </c>
      <c r="B275" s="214" t="s">
        <v>1191</v>
      </c>
      <c r="C275" s="215">
        <v>6</v>
      </c>
    </row>
    <row r="276" spans="1:3" ht="15.5" x14ac:dyDescent="0.35">
      <c r="A276" s="214" t="s">
        <v>1192</v>
      </c>
      <c r="B276" s="214" t="s">
        <v>1193</v>
      </c>
      <c r="C276" s="215">
        <v>6</v>
      </c>
    </row>
    <row r="277" spans="1:3" ht="15.5" x14ac:dyDescent="0.35">
      <c r="A277" s="214" t="s">
        <v>1194</v>
      </c>
      <c r="B277" s="214" t="s">
        <v>1195</v>
      </c>
      <c r="C277" s="215">
        <v>6</v>
      </c>
    </row>
    <row r="278" spans="1:3" ht="15.5" x14ac:dyDescent="0.35">
      <c r="A278" s="214" t="s">
        <v>1196</v>
      </c>
      <c r="B278" s="214" t="s">
        <v>1197</v>
      </c>
      <c r="C278" s="215">
        <v>4</v>
      </c>
    </row>
    <row r="279" spans="1:3" ht="15.5" x14ac:dyDescent="0.35">
      <c r="A279" s="214" t="s">
        <v>1198</v>
      </c>
      <c r="B279" s="214" t="s">
        <v>702</v>
      </c>
      <c r="C279" s="215">
        <v>2</v>
      </c>
    </row>
    <row r="280" spans="1:3" ht="15.5" x14ac:dyDescent="0.35">
      <c r="A280" s="214" t="s">
        <v>1199</v>
      </c>
      <c r="B280" s="214" t="s">
        <v>1200</v>
      </c>
      <c r="C280" s="215">
        <v>2</v>
      </c>
    </row>
    <row r="281" spans="1:3" ht="15.5" x14ac:dyDescent="0.35">
      <c r="A281" s="214" t="s">
        <v>1201</v>
      </c>
      <c r="B281" s="214" t="s">
        <v>1202</v>
      </c>
      <c r="C281" s="215">
        <v>5</v>
      </c>
    </row>
    <row r="282" spans="1:3" ht="15.5" x14ac:dyDescent="0.35">
      <c r="A282" s="214" t="s">
        <v>1203</v>
      </c>
      <c r="B282" s="214" t="s">
        <v>1204</v>
      </c>
      <c r="C282" s="215">
        <v>5</v>
      </c>
    </row>
    <row r="283" spans="1:3" ht="15.5" x14ac:dyDescent="0.35">
      <c r="A283" s="214" t="s">
        <v>1205</v>
      </c>
      <c r="B283" s="214" t="s">
        <v>1206</v>
      </c>
      <c r="C283" s="215">
        <v>4</v>
      </c>
    </row>
    <row r="284" spans="1:3" ht="15.5" x14ac:dyDescent="0.35">
      <c r="A284" s="214" t="s">
        <v>1207</v>
      </c>
      <c r="B284" s="214" t="s">
        <v>1208</v>
      </c>
      <c r="C284" s="215">
        <v>4</v>
      </c>
    </row>
    <row r="285" spans="1:3" ht="15.5" x14ac:dyDescent="0.35">
      <c r="A285" s="214" t="s">
        <v>1209</v>
      </c>
      <c r="B285" s="214" t="s">
        <v>1210</v>
      </c>
      <c r="C285" s="215">
        <v>8</v>
      </c>
    </row>
    <row r="286" spans="1:3" ht="31" x14ac:dyDescent="0.35">
      <c r="A286" s="214" t="s">
        <v>1211</v>
      </c>
      <c r="B286" s="214" t="s">
        <v>1212</v>
      </c>
      <c r="C286" s="215">
        <v>7</v>
      </c>
    </row>
    <row r="287" spans="1:3" ht="31" x14ac:dyDescent="0.35">
      <c r="A287" s="214" t="s">
        <v>1213</v>
      </c>
      <c r="B287" s="214" t="s">
        <v>1214</v>
      </c>
      <c r="C287" s="215">
        <v>6</v>
      </c>
    </row>
    <row r="288" spans="1:3" ht="31" x14ac:dyDescent="0.35">
      <c r="A288" s="214" t="s">
        <v>1215</v>
      </c>
      <c r="B288" s="214" t="s">
        <v>1216</v>
      </c>
      <c r="C288" s="215">
        <v>8</v>
      </c>
    </row>
    <row r="289" spans="1:3" ht="31" x14ac:dyDescent="0.35">
      <c r="A289" s="214" t="s">
        <v>1217</v>
      </c>
      <c r="B289" s="214" t="s">
        <v>1218</v>
      </c>
      <c r="C289" s="215">
        <v>7</v>
      </c>
    </row>
    <row r="290" spans="1:3" ht="15.5" x14ac:dyDescent="0.35">
      <c r="A290" s="214" t="s">
        <v>1219</v>
      </c>
      <c r="B290" s="214" t="s">
        <v>1220</v>
      </c>
      <c r="C290" s="215">
        <v>6</v>
      </c>
    </row>
    <row r="291" spans="1:3" ht="15.5" x14ac:dyDescent="0.35">
      <c r="A291" s="214" t="s">
        <v>1221</v>
      </c>
      <c r="B291" s="214" t="s">
        <v>1222</v>
      </c>
      <c r="C291" s="215">
        <v>4</v>
      </c>
    </row>
    <row r="292" spans="1:3" ht="15.5" x14ac:dyDescent="0.35">
      <c r="A292" s="214" t="s">
        <v>1223</v>
      </c>
      <c r="B292" s="214" t="s">
        <v>1224</v>
      </c>
      <c r="C292" s="215">
        <v>4</v>
      </c>
    </row>
    <row r="293" spans="1:3" ht="15.5" x14ac:dyDescent="0.35">
      <c r="A293" s="214" t="s">
        <v>1225</v>
      </c>
      <c r="B293" s="214" t="s">
        <v>1226</v>
      </c>
      <c r="C293" s="215">
        <v>5</v>
      </c>
    </row>
    <row r="294" spans="1:3" ht="15.5" x14ac:dyDescent="0.35">
      <c r="A294" s="214" t="s">
        <v>1227</v>
      </c>
      <c r="B294" s="214" t="s">
        <v>1228</v>
      </c>
      <c r="C294" s="215">
        <v>1</v>
      </c>
    </row>
    <row r="295" spans="1:3" ht="15.5" x14ac:dyDescent="0.35">
      <c r="A295" s="214" t="s">
        <v>504</v>
      </c>
      <c r="B295" s="214" t="s">
        <v>1229</v>
      </c>
      <c r="C295" s="215">
        <v>4</v>
      </c>
    </row>
    <row r="296" spans="1:3" ht="15.5" x14ac:dyDescent="0.35">
      <c r="A296" s="214" t="s">
        <v>1230</v>
      </c>
      <c r="B296" s="214" t="s">
        <v>1231</v>
      </c>
      <c r="C296" s="215">
        <v>7</v>
      </c>
    </row>
    <row r="297" spans="1:3" ht="15.5" x14ac:dyDescent="0.35">
      <c r="A297" s="214" t="s">
        <v>1232</v>
      </c>
      <c r="B297" s="214" t="s">
        <v>1233</v>
      </c>
      <c r="C297" s="215">
        <v>6</v>
      </c>
    </row>
    <row r="298" spans="1:3" ht="15.5" x14ac:dyDescent="0.35">
      <c r="A298" s="214" t="s">
        <v>1234</v>
      </c>
      <c r="B298" s="214" t="s">
        <v>1235</v>
      </c>
      <c r="C298" s="215">
        <v>5</v>
      </c>
    </row>
    <row r="299" spans="1:3" ht="15.5" x14ac:dyDescent="0.35">
      <c r="A299" s="214" t="s">
        <v>1236</v>
      </c>
      <c r="B299" s="214" t="s">
        <v>1237</v>
      </c>
      <c r="C299" s="215">
        <v>5</v>
      </c>
    </row>
    <row r="300" spans="1:3" ht="15.5" x14ac:dyDescent="0.35">
      <c r="A300" s="214" t="s">
        <v>1238</v>
      </c>
      <c r="B300" s="214" t="s">
        <v>1239</v>
      </c>
      <c r="C300" s="215">
        <v>3</v>
      </c>
    </row>
    <row r="301" spans="1:3" ht="15.5" x14ac:dyDescent="0.35">
      <c r="A301" s="214" t="s">
        <v>1240</v>
      </c>
      <c r="B301" s="214" t="s">
        <v>1241</v>
      </c>
      <c r="C301" s="215">
        <v>6</v>
      </c>
    </row>
    <row r="302" spans="1:3" ht="15.5" x14ac:dyDescent="0.35">
      <c r="A302" s="214" t="s">
        <v>1242</v>
      </c>
      <c r="B302" s="214" t="s">
        <v>1243</v>
      </c>
      <c r="C302" s="215">
        <v>5</v>
      </c>
    </row>
    <row r="303" spans="1:3" ht="15.5" x14ac:dyDescent="0.35">
      <c r="A303" s="214" t="s">
        <v>1244</v>
      </c>
      <c r="B303" s="214" t="s">
        <v>1245</v>
      </c>
      <c r="C303" s="215">
        <v>5</v>
      </c>
    </row>
    <row r="304" spans="1:3" ht="15.5" x14ac:dyDescent="0.35">
      <c r="A304" s="214" t="s">
        <v>1246</v>
      </c>
      <c r="B304" s="214" t="s">
        <v>1247</v>
      </c>
      <c r="C304" s="215">
        <v>6</v>
      </c>
    </row>
    <row r="305" spans="1:3" ht="15.5" x14ac:dyDescent="0.35">
      <c r="A305" s="214" t="s">
        <v>1248</v>
      </c>
      <c r="B305" s="214" t="s">
        <v>1249</v>
      </c>
      <c r="C305" s="215">
        <v>5</v>
      </c>
    </row>
    <row r="306" spans="1:3" ht="15.5" x14ac:dyDescent="0.35">
      <c r="A306" s="214" t="s">
        <v>1250</v>
      </c>
      <c r="B306" s="214" t="s">
        <v>1251</v>
      </c>
      <c r="C306" s="215">
        <v>5</v>
      </c>
    </row>
    <row r="307" spans="1:3" ht="15.5" x14ac:dyDescent="0.35">
      <c r="A307" s="214" t="s">
        <v>1252</v>
      </c>
      <c r="B307" s="214" t="s">
        <v>702</v>
      </c>
      <c r="C307" s="215">
        <v>2</v>
      </c>
    </row>
    <row r="308" spans="1:3" ht="15.5" x14ac:dyDescent="0.35">
      <c r="A308" s="214" t="s">
        <v>1253</v>
      </c>
      <c r="B308" s="214" t="s">
        <v>1254</v>
      </c>
      <c r="C308" s="215">
        <v>1</v>
      </c>
    </row>
    <row r="309" spans="1:3" ht="15.5" x14ac:dyDescent="0.35">
      <c r="A309" s="214" t="s">
        <v>1255</v>
      </c>
      <c r="B309" s="214" t="s">
        <v>1256</v>
      </c>
      <c r="C309" s="215">
        <v>4</v>
      </c>
    </row>
    <row r="310" spans="1:3" ht="15.5" x14ac:dyDescent="0.35">
      <c r="A310" s="214" t="s">
        <v>1257</v>
      </c>
      <c r="B310" s="214" t="s">
        <v>1258</v>
      </c>
      <c r="C310" s="215">
        <v>5</v>
      </c>
    </row>
    <row r="311" spans="1:3" ht="15.5" x14ac:dyDescent="0.35">
      <c r="A311" s="214" t="s">
        <v>1259</v>
      </c>
      <c r="B311" s="214" t="s">
        <v>1260</v>
      </c>
      <c r="C311" s="215">
        <v>3</v>
      </c>
    </row>
    <row r="312" spans="1:3" ht="15.5" x14ac:dyDescent="0.35">
      <c r="A312" s="214" t="s">
        <v>560</v>
      </c>
      <c r="B312" s="214" t="s">
        <v>1261</v>
      </c>
      <c r="C312" s="215">
        <v>6</v>
      </c>
    </row>
    <row r="313" spans="1:3" ht="15.5" x14ac:dyDescent="0.35">
      <c r="A313" s="214" t="s">
        <v>1262</v>
      </c>
      <c r="B313" s="214" t="s">
        <v>1263</v>
      </c>
      <c r="C313" s="215">
        <v>4</v>
      </c>
    </row>
    <row r="314" spans="1:3" ht="15.5" x14ac:dyDescent="0.35">
      <c r="A314" s="214" t="s">
        <v>1264</v>
      </c>
      <c r="B314" s="214" t="s">
        <v>1265</v>
      </c>
      <c r="C314" s="215">
        <v>5</v>
      </c>
    </row>
    <row r="315" spans="1:3" ht="15.5" x14ac:dyDescent="0.35">
      <c r="A315" s="214" t="s">
        <v>1266</v>
      </c>
      <c r="B315" s="214" t="s">
        <v>1267</v>
      </c>
      <c r="C315" s="215">
        <v>4</v>
      </c>
    </row>
    <row r="316" spans="1:3" ht="15.5" x14ac:dyDescent="0.35">
      <c r="A316" s="214" t="s">
        <v>1268</v>
      </c>
      <c r="B316" s="214" t="s">
        <v>1269</v>
      </c>
      <c r="C316" s="215">
        <v>6</v>
      </c>
    </row>
    <row r="317" spans="1:3" ht="15.5" x14ac:dyDescent="0.35">
      <c r="A317" s="214" t="s">
        <v>1270</v>
      </c>
      <c r="B317" s="214" t="s">
        <v>1271</v>
      </c>
      <c r="C317" s="215">
        <v>6</v>
      </c>
    </row>
    <row r="318" spans="1:3" ht="15.5" x14ac:dyDescent="0.35">
      <c r="A318" s="214" t="s">
        <v>1272</v>
      </c>
      <c r="B318" s="214" t="s">
        <v>1273</v>
      </c>
      <c r="C318" s="215">
        <v>4</v>
      </c>
    </row>
    <row r="319" spans="1:3" ht="15.5" x14ac:dyDescent="0.35">
      <c r="A319" s="214" t="s">
        <v>1274</v>
      </c>
      <c r="B319" s="214" t="s">
        <v>1275</v>
      </c>
      <c r="C319" s="215">
        <v>6</v>
      </c>
    </row>
    <row r="320" spans="1:3" ht="15.5" x14ac:dyDescent="0.35">
      <c r="A320" s="214" t="s">
        <v>1276</v>
      </c>
      <c r="B320" s="214" t="s">
        <v>1277</v>
      </c>
      <c r="C320" s="215">
        <v>3</v>
      </c>
    </row>
    <row r="321" spans="1:3" ht="15.5" x14ac:dyDescent="0.35">
      <c r="A321" s="214" t="s">
        <v>1278</v>
      </c>
      <c r="B321" s="214" t="s">
        <v>1279</v>
      </c>
      <c r="C321" s="215">
        <v>5</v>
      </c>
    </row>
    <row r="322" spans="1:3" ht="15.5" x14ac:dyDescent="0.35">
      <c r="A322" s="214" t="s">
        <v>389</v>
      </c>
      <c r="B322" s="214" t="s">
        <v>1280</v>
      </c>
      <c r="C322" s="215">
        <v>4</v>
      </c>
    </row>
    <row r="323" spans="1:3" ht="15.5" x14ac:dyDescent="0.35">
      <c r="A323" s="214" t="s">
        <v>1281</v>
      </c>
      <c r="B323" s="214" t="s">
        <v>1282</v>
      </c>
      <c r="C323" s="215">
        <v>3</v>
      </c>
    </row>
    <row r="324" spans="1:3" ht="15.5" x14ac:dyDescent="0.35">
      <c r="A324" s="214" t="s">
        <v>1283</v>
      </c>
      <c r="B324" s="214" t="s">
        <v>1284</v>
      </c>
      <c r="C324" s="215">
        <v>4</v>
      </c>
    </row>
    <row r="325" spans="1:3" ht="15.5" x14ac:dyDescent="0.35">
      <c r="A325" s="214" t="s">
        <v>1285</v>
      </c>
      <c r="B325" s="214" t="s">
        <v>1286</v>
      </c>
      <c r="C325" s="215">
        <v>5</v>
      </c>
    </row>
    <row r="326" spans="1:3" ht="15.5" x14ac:dyDescent="0.35">
      <c r="A326" s="214" t="s">
        <v>302</v>
      </c>
      <c r="B326" s="214" t="s">
        <v>1287</v>
      </c>
      <c r="C326" s="215">
        <v>4</v>
      </c>
    </row>
    <row r="327" spans="1:3" ht="15.5" x14ac:dyDescent="0.35">
      <c r="A327" s="214" t="s">
        <v>1288</v>
      </c>
      <c r="B327" s="214" t="s">
        <v>1289</v>
      </c>
      <c r="C327" s="215">
        <v>5</v>
      </c>
    </row>
    <row r="328" spans="1:3" ht="15.5" x14ac:dyDescent="0.35">
      <c r="A328" s="214" t="s">
        <v>1290</v>
      </c>
      <c r="B328" s="214" t="s">
        <v>1291</v>
      </c>
      <c r="C328" s="215">
        <v>4</v>
      </c>
    </row>
    <row r="329" spans="1:3" ht="15.5" x14ac:dyDescent="0.35">
      <c r="A329" s="214" t="s">
        <v>1292</v>
      </c>
      <c r="B329" s="214" t="s">
        <v>1293</v>
      </c>
      <c r="C329" s="215">
        <v>4</v>
      </c>
    </row>
    <row r="330" spans="1:3" ht="15.5" x14ac:dyDescent="0.35">
      <c r="A330" s="214" t="s">
        <v>1294</v>
      </c>
      <c r="B330" s="214" t="s">
        <v>1295</v>
      </c>
      <c r="C330" s="215">
        <v>5</v>
      </c>
    </row>
    <row r="331" spans="1:3" ht="15.5" x14ac:dyDescent="0.35">
      <c r="A331" s="214" t="s">
        <v>1296</v>
      </c>
      <c r="B331" s="214" t="s">
        <v>1297</v>
      </c>
      <c r="C331" s="215">
        <v>6</v>
      </c>
    </row>
    <row r="332" spans="1:3" ht="15.5" x14ac:dyDescent="0.35">
      <c r="A332" s="214" t="s">
        <v>1298</v>
      </c>
      <c r="B332" s="214" t="s">
        <v>1299</v>
      </c>
      <c r="C332" s="215">
        <v>5</v>
      </c>
    </row>
    <row r="333" spans="1:3" ht="15.5" x14ac:dyDescent="0.35">
      <c r="A333" s="214" t="s">
        <v>452</v>
      </c>
      <c r="B333" s="214" t="s">
        <v>1300</v>
      </c>
      <c r="C333" s="215">
        <v>5</v>
      </c>
    </row>
    <row r="334" spans="1:3" ht="15.5" x14ac:dyDescent="0.35">
      <c r="A334" s="214" t="s">
        <v>1301</v>
      </c>
      <c r="B334" s="214" t="s">
        <v>1302</v>
      </c>
      <c r="C334" s="215">
        <v>6</v>
      </c>
    </row>
    <row r="335" spans="1:3" ht="15.5" x14ac:dyDescent="0.35">
      <c r="A335" s="214" t="s">
        <v>1303</v>
      </c>
      <c r="B335" s="214" t="s">
        <v>1304</v>
      </c>
      <c r="C335" s="215">
        <v>5</v>
      </c>
    </row>
    <row r="336" spans="1:3" ht="15.5" x14ac:dyDescent="0.35">
      <c r="A336" s="214" t="s">
        <v>1305</v>
      </c>
      <c r="B336" s="214" t="s">
        <v>1306</v>
      </c>
      <c r="C336" s="215">
        <v>5</v>
      </c>
    </row>
    <row r="337" spans="1:3" ht="15.5" x14ac:dyDescent="0.35">
      <c r="A337" s="214" t="s">
        <v>1307</v>
      </c>
      <c r="B337" s="214" t="s">
        <v>1308</v>
      </c>
      <c r="C337" s="215">
        <v>6</v>
      </c>
    </row>
    <row r="338" spans="1:3" ht="15.5" x14ac:dyDescent="0.35">
      <c r="A338" s="214" t="s">
        <v>1309</v>
      </c>
      <c r="B338" s="214" t="s">
        <v>1310</v>
      </c>
      <c r="C338" s="215">
        <v>6</v>
      </c>
    </row>
    <row r="339" spans="1:3" ht="15.5" x14ac:dyDescent="0.35">
      <c r="A339" s="214" t="s">
        <v>258</v>
      </c>
      <c r="B339" s="214" t="s">
        <v>1311</v>
      </c>
      <c r="C339" s="215">
        <v>6</v>
      </c>
    </row>
    <row r="340" spans="1:3" ht="15.5" x14ac:dyDescent="0.35">
      <c r="A340" s="214" t="s">
        <v>1312</v>
      </c>
      <c r="B340" s="214" t="s">
        <v>1313</v>
      </c>
      <c r="C340" s="215">
        <v>6</v>
      </c>
    </row>
    <row r="341" spans="1:3" ht="15.5" x14ac:dyDescent="0.35">
      <c r="A341" s="214" t="s">
        <v>1691</v>
      </c>
      <c r="B341" s="214" t="s">
        <v>1692</v>
      </c>
      <c r="C341" s="215">
        <v>5</v>
      </c>
    </row>
    <row r="342" spans="1:3" ht="15.5" x14ac:dyDescent="0.35">
      <c r="A342" s="214" t="s">
        <v>1693</v>
      </c>
      <c r="B342" s="214" t="s">
        <v>1694</v>
      </c>
      <c r="C342" s="215">
        <v>4</v>
      </c>
    </row>
    <row r="343" spans="1:3" ht="15.5" x14ac:dyDescent="0.35">
      <c r="A343" s="214" t="s">
        <v>1314</v>
      </c>
      <c r="B343" s="214" t="s">
        <v>1315</v>
      </c>
      <c r="C343" s="215">
        <v>6</v>
      </c>
    </row>
    <row r="344" spans="1:3" ht="15.5" x14ac:dyDescent="0.35">
      <c r="A344" s="214" t="s">
        <v>1316</v>
      </c>
      <c r="B344" s="214" t="s">
        <v>1317</v>
      </c>
      <c r="C344" s="215">
        <v>5</v>
      </c>
    </row>
    <row r="345" spans="1:3" ht="15.5" x14ac:dyDescent="0.35">
      <c r="A345" s="214" t="s">
        <v>1318</v>
      </c>
      <c r="B345" s="214" t="s">
        <v>1319</v>
      </c>
      <c r="C345" s="215">
        <v>6</v>
      </c>
    </row>
    <row r="346" spans="1:3" ht="15.5" x14ac:dyDescent="0.35">
      <c r="A346" s="214" t="s">
        <v>1320</v>
      </c>
      <c r="B346" s="214" t="s">
        <v>1321</v>
      </c>
      <c r="C346" s="215">
        <v>6</v>
      </c>
    </row>
    <row r="347" spans="1:3" ht="15.5" x14ac:dyDescent="0.35">
      <c r="A347" s="214" t="s">
        <v>1322</v>
      </c>
      <c r="B347" s="214" t="s">
        <v>1323</v>
      </c>
      <c r="C347" s="215">
        <v>4</v>
      </c>
    </row>
    <row r="348" spans="1:3" ht="15.5" x14ac:dyDescent="0.35">
      <c r="A348" s="214" t="s">
        <v>1324</v>
      </c>
      <c r="B348" s="214" t="s">
        <v>1325</v>
      </c>
      <c r="C348" s="215">
        <v>5</v>
      </c>
    </row>
    <row r="349" spans="1:3" ht="15.5" x14ac:dyDescent="0.35">
      <c r="A349" s="214" t="s">
        <v>1326</v>
      </c>
      <c r="B349" s="214" t="s">
        <v>1327</v>
      </c>
      <c r="C349" s="215">
        <v>4</v>
      </c>
    </row>
    <row r="350" spans="1:3" ht="15.5" x14ac:dyDescent="0.35">
      <c r="A350" s="214" t="s">
        <v>1328</v>
      </c>
      <c r="B350" s="214" t="s">
        <v>1329</v>
      </c>
      <c r="C350" s="215">
        <v>3</v>
      </c>
    </row>
    <row r="351" spans="1:3" ht="15.5" x14ac:dyDescent="0.35">
      <c r="A351" s="214" t="s">
        <v>1330</v>
      </c>
      <c r="B351" s="214" t="s">
        <v>1331</v>
      </c>
      <c r="C351" s="215">
        <v>2</v>
      </c>
    </row>
    <row r="352" spans="1:3" ht="15.5" x14ac:dyDescent="0.35">
      <c r="A352" s="214" t="s">
        <v>1332</v>
      </c>
      <c r="B352" s="214" t="s">
        <v>1333</v>
      </c>
      <c r="C352" s="215">
        <v>3</v>
      </c>
    </row>
    <row r="353" spans="1:3" ht="15.5" x14ac:dyDescent="0.35">
      <c r="A353" s="214" t="s">
        <v>1334</v>
      </c>
      <c r="B353" s="214" t="s">
        <v>702</v>
      </c>
      <c r="C353" s="215">
        <v>2</v>
      </c>
    </row>
    <row r="354" spans="1:3" ht="15.5" x14ac:dyDescent="0.35">
      <c r="A354" s="214" t="s">
        <v>1335</v>
      </c>
      <c r="B354" s="214" t="s">
        <v>1336</v>
      </c>
      <c r="C354" s="215">
        <v>7</v>
      </c>
    </row>
    <row r="355" spans="1:3" ht="15.5" x14ac:dyDescent="0.35">
      <c r="A355" s="214" t="s">
        <v>1337</v>
      </c>
      <c r="B355" s="214" t="s">
        <v>1338</v>
      </c>
      <c r="C355" s="215">
        <v>6</v>
      </c>
    </row>
    <row r="356" spans="1:3" ht="15.5" x14ac:dyDescent="0.35">
      <c r="A356" s="214" t="s">
        <v>1339</v>
      </c>
      <c r="B356" s="214" t="s">
        <v>1340</v>
      </c>
      <c r="C356" s="215">
        <v>7</v>
      </c>
    </row>
    <row r="357" spans="1:3" ht="15.5" x14ac:dyDescent="0.35">
      <c r="A357" s="214" t="s">
        <v>1341</v>
      </c>
      <c r="B357" s="214" t="s">
        <v>1342</v>
      </c>
      <c r="C357" s="215">
        <v>5</v>
      </c>
    </row>
    <row r="358" spans="1:3" ht="15.5" x14ac:dyDescent="0.35">
      <c r="A358" s="214" t="s">
        <v>1343</v>
      </c>
      <c r="B358" s="214" t="s">
        <v>1344</v>
      </c>
      <c r="C358" s="215">
        <v>5</v>
      </c>
    </row>
    <row r="359" spans="1:3" ht="15.5" x14ac:dyDescent="0.35">
      <c r="A359" s="214" t="s">
        <v>1345</v>
      </c>
      <c r="B359" s="214" t="s">
        <v>1346</v>
      </c>
      <c r="C359" s="215">
        <v>6</v>
      </c>
    </row>
    <row r="360" spans="1:3" ht="15.5" x14ac:dyDescent="0.35">
      <c r="A360" s="214" t="s">
        <v>1347</v>
      </c>
      <c r="B360" s="214" t="s">
        <v>1348</v>
      </c>
      <c r="C360" s="215">
        <v>5</v>
      </c>
    </row>
    <row r="361" spans="1:3" ht="15.5" x14ac:dyDescent="0.35">
      <c r="A361" s="214" t="s">
        <v>1349</v>
      </c>
      <c r="B361" s="214" t="s">
        <v>1350</v>
      </c>
      <c r="C361" s="215">
        <v>4</v>
      </c>
    </row>
    <row r="362" spans="1:3" ht="15.5" x14ac:dyDescent="0.35">
      <c r="A362" s="214" t="s">
        <v>1351</v>
      </c>
      <c r="B362" s="214" t="s">
        <v>1352</v>
      </c>
      <c r="C362" s="215">
        <v>2</v>
      </c>
    </row>
    <row r="363" spans="1:3" ht="15.5" x14ac:dyDescent="0.35">
      <c r="A363" s="214" t="s">
        <v>1353</v>
      </c>
      <c r="B363" s="214" t="s">
        <v>1354</v>
      </c>
      <c r="C363" s="215">
        <v>4</v>
      </c>
    </row>
    <row r="364" spans="1:3" ht="15.5" x14ac:dyDescent="0.35">
      <c r="A364" s="214" t="s">
        <v>1355</v>
      </c>
      <c r="B364" s="214" t="s">
        <v>1356</v>
      </c>
      <c r="C364" s="215">
        <v>4</v>
      </c>
    </row>
    <row r="365" spans="1:3" ht="15.5" x14ac:dyDescent="0.35">
      <c r="A365" s="214" t="s">
        <v>179</v>
      </c>
      <c r="B365" s="214" t="s">
        <v>1357</v>
      </c>
      <c r="C365" s="215">
        <v>5</v>
      </c>
    </row>
    <row r="366" spans="1:3" ht="15.5" x14ac:dyDescent="0.35">
      <c r="A366" s="214" t="s">
        <v>1358</v>
      </c>
      <c r="B366" s="214" t="s">
        <v>1359</v>
      </c>
      <c r="C366" s="215">
        <v>2</v>
      </c>
    </row>
    <row r="367" spans="1:3" ht="15.5" x14ac:dyDescent="0.35">
      <c r="A367" s="214" t="s">
        <v>1360</v>
      </c>
      <c r="B367" s="214" t="s">
        <v>1361</v>
      </c>
      <c r="C367" s="215">
        <v>4</v>
      </c>
    </row>
    <row r="368" spans="1:3" ht="15.5" x14ac:dyDescent="0.35">
      <c r="A368" s="214" t="s">
        <v>1362</v>
      </c>
      <c r="B368" s="214" t="s">
        <v>1363</v>
      </c>
      <c r="C368" s="215">
        <v>4</v>
      </c>
    </row>
    <row r="369" spans="1:3" ht="15.5" x14ac:dyDescent="0.35">
      <c r="A369" s="214" t="s">
        <v>1364</v>
      </c>
      <c r="B369" s="214" t="s">
        <v>1365</v>
      </c>
      <c r="C369" s="215">
        <v>5</v>
      </c>
    </row>
    <row r="370" spans="1:3" ht="15.5" x14ac:dyDescent="0.35">
      <c r="A370" s="214" t="s">
        <v>1366</v>
      </c>
      <c r="B370" s="214" t="s">
        <v>1367</v>
      </c>
      <c r="C370" s="215">
        <v>8</v>
      </c>
    </row>
    <row r="371" spans="1:3" ht="15.5" x14ac:dyDescent="0.35">
      <c r="A371" s="214" t="s">
        <v>1368</v>
      </c>
      <c r="B371" s="214" t="s">
        <v>1369</v>
      </c>
      <c r="C371" s="215">
        <v>3</v>
      </c>
    </row>
    <row r="372" spans="1:3" ht="15.5" x14ac:dyDescent="0.35">
      <c r="A372" s="214" t="s">
        <v>1370</v>
      </c>
      <c r="B372" s="214" t="s">
        <v>1371</v>
      </c>
      <c r="C372" s="215">
        <v>4</v>
      </c>
    </row>
    <row r="373" spans="1:3" ht="15.5" x14ac:dyDescent="0.35">
      <c r="A373" s="214" t="s">
        <v>1372</v>
      </c>
      <c r="B373" s="214" t="s">
        <v>1373</v>
      </c>
      <c r="C373" s="215">
        <v>4</v>
      </c>
    </row>
    <row r="374" spans="1:3" ht="31" x14ac:dyDescent="0.35">
      <c r="A374" s="214" t="s">
        <v>1374</v>
      </c>
      <c r="B374" s="214" t="s">
        <v>1375</v>
      </c>
      <c r="C374" s="215">
        <v>4</v>
      </c>
    </row>
    <row r="375" spans="1:3" ht="15.5" x14ac:dyDescent="0.35">
      <c r="A375" s="214" t="s">
        <v>1376</v>
      </c>
      <c r="B375" s="214" t="s">
        <v>1377</v>
      </c>
      <c r="C375" s="215">
        <v>5</v>
      </c>
    </row>
    <row r="376" spans="1:3" ht="15.5" x14ac:dyDescent="0.35">
      <c r="A376" s="214" t="s">
        <v>1378</v>
      </c>
      <c r="B376" s="214" t="s">
        <v>1379</v>
      </c>
      <c r="C376" s="215">
        <v>5</v>
      </c>
    </row>
    <row r="377" spans="1:3" ht="15.5" x14ac:dyDescent="0.35">
      <c r="A377" s="214" t="s">
        <v>1380</v>
      </c>
      <c r="B377" s="214" t="s">
        <v>1381</v>
      </c>
      <c r="C377" s="215">
        <v>5</v>
      </c>
    </row>
    <row r="378" spans="1:3" ht="15.5" x14ac:dyDescent="0.35">
      <c r="A378" s="214" t="s">
        <v>1382</v>
      </c>
      <c r="B378" s="214" t="s">
        <v>1383</v>
      </c>
      <c r="C378" s="215">
        <v>4</v>
      </c>
    </row>
    <row r="379" spans="1:3" ht="15.5" x14ac:dyDescent="0.35">
      <c r="A379" s="214" t="s">
        <v>1384</v>
      </c>
      <c r="B379" s="214" t="s">
        <v>1385</v>
      </c>
      <c r="C379" s="215">
        <v>6</v>
      </c>
    </row>
    <row r="380" spans="1:3" ht="15.5" x14ac:dyDescent="0.35">
      <c r="A380" s="214" t="s">
        <v>1386</v>
      </c>
      <c r="B380" s="214" t="s">
        <v>1387</v>
      </c>
      <c r="C380" s="215">
        <v>4</v>
      </c>
    </row>
    <row r="381" spans="1:3" ht="15.5" x14ac:dyDescent="0.35">
      <c r="A381" s="214" t="s">
        <v>1388</v>
      </c>
      <c r="B381" s="214" t="s">
        <v>702</v>
      </c>
      <c r="C381" s="215">
        <v>2</v>
      </c>
    </row>
    <row r="382" spans="1:3" ht="15.5" x14ac:dyDescent="0.35">
      <c r="A382" s="214" t="s">
        <v>1389</v>
      </c>
      <c r="B382" s="214" t="s">
        <v>1390</v>
      </c>
      <c r="C382" s="215">
        <v>4</v>
      </c>
    </row>
    <row r="383" spans="1:3" ht="15.5" x14ac:dyDescent="0.35">
      <c r="A383" s="214" t="s">
        <v>1391</v>
      </c>
      <c r="B383" s="214" t="s">
        <v>1392</v>
      </c>
      <c r="C383" s="215">
        <v>1</v>
      </c>
    </row>
    <row r="384" spans="1:3" ht="15.5" x14ac:dyDescent="0.35">
      <c r="A384" s="214" t="s">
        <v>1393</v>
      </c>
      <c r="B384" s="214" t="s">
        <v>1394</v>
      </c>
      <c r="C384" s="215">
        <v>4</v>
      </c>
    </row>
    <row r="385" spans="1:3" ht="15.5" x14ac:dyDescent="0.35">
      <c r="A385" s="214" t="s">
        <v>1395</v>
      </c>
      <c r="B385" s="214" t="s">
        <v>1396</v>
      </c>
      <c r="C385" s="215">
        <v>3</v>
      </c>
    </row>
    <row r="386" spans="1:3" ht="15.5" x14ac:dyDescent="0.35">
      <c r="A386" s="214" t="s">
        <v>1397</v>
      </c>
      <c r="B386" s="214" t="s">
        <v>1398</v>
      </c>
      <c r="C386" s="215">
        <v>5</v>
      </c>
    </row>
    <row r="387" spans="1:3" ht="15.5" x14ac:dyDescent="0.35">
      <c r="A387" s="214" t="s">
        <v>1399</v>
      </c>
      <c r="B387" s="214" t="s">
        <v>1400</v>
      </c>
      <c r="C387" s="215">
        <v>4</v>
      </c>
    </row>
    <row r="388" spans="1:3" ht="15.5" x14ac:dyDescent="0.35">
      <c r="A388" s="214" t="s">
        <v>1401</v>
      </c>
      <c r="B388" s="214" t="s">
        <v>1402</v>
      </c>
      <c r="C388" s="215">
        <v>4</v>
      </c>
    </row>
    <row r="389" spans="1:3" ht="15.5" x14ac:dyDescent="0.35">
      <c r="A389" s="214" t="s">
        <v>1403</v>
      </c>
      <c r="B389" s="214" t="s">
        <v>1404</v>
      </c>
      <c r="C389" s="215">
        <v>5</v>
      </c>
    </row>
    <row r="390" spans="1:3" ht="15.5" x14ac:dyDescent="0.35">
      <c r="A390" s="214" t="s">
        <v>1405</v>
      </c>
      <c r="B390" s="214" t="s">
        <v>1406</v>
      </c>
      <c r="C390" s="215">
        <v>1</v>
      </c>
    </row>
    <row r="391" spans="1:3" ht="15.5" x14ac:dyDescent="0.35">
      <c r="A391" s="214" t="s">
        <v>1407</v>
      </c>
      <c r="B391" s="214" t="s">
        <v>1408</v>
      </c>
      <c r="C391" s="215">
        <v>1</v>
      </c>
    </row>
    <row r="392" spans="1:3" ht="15.5" x14ac:dyDescent="0.35">
      <c r="A392" s="214" t="s">
        <v>1409</v>
      </c>
      <c r="B392" s="214" t="s">
        <v>702</v>
      </c>
      <c r="C392" s="215">
        <v>2</v>
      </c>
    </row>
    <row r="393" spans="1:3" ht="15.5" x14ac:dyDescent="0.35">
      <c r="A393" s="214" t="s">
        <v>1410</v>
      </c>
      <c r="B393" s="214" t="s">
        <v>1411</v>
      </c>
      <c r="C393" s="215">
        <v>1</v>
      </c>
    </row>
    <row r="394" spans="1:3" ht="15.5" x14ac:dyDescent="0.35">
      <c r="A394" s="214" t="s">
        <v>1412</v>
      </c>
      <c r="B394" s="214" t="s">
        <v>1413</v>
      </c>
      <c r="C394" s="215">
        <v>1</v>
      </c>
    </row>
    <row r="395" spans="1:3" ht="15.5" x14ac:dyDescent="0.35">
      <c r="A395" s="214" t="s">
        <v>1414</v>
      </c>
      <c r="B395" s="214" t="s">
        <v>1415</v>
      </c>
      <c r="C395" s="215">
        <v>1</v>
      </c>
    </row>
    <row r="396" spans="1:3" ht="15.5" x14ac:dyDescent="0.35">
      <c r="A396" s="214" t="s">
        <v>1416</v>
      </c>
      <c r="B396" s="214" t="s">
        <v>1417</v>
      </c>
      <c r="C396" s="215">
        <v>1</v>
      </c>
    </row>
    <row r="397" spans="1:3" ht="15.5" x14ac:dyDescent="0.35">
      <c r="A397" s="214" t="s">
        <v>1418</v>
      </c>
      <c r="B397" s="214" t="s">
        <v>1419</v>
      </c>
      <c r="C397" s="215">
        <v>1</v>
      </c>
    </row>
    <row r="398" spans="1:3" ht="15.5" x14ac:dyDescent="0.35">
      <c r="A398" s="214" t="s">
        <v>1420</v>
      </c>
      <c r="B398" s="214" t="s">
        <v>1421</v>
      </c>
      <c r="C398" s="215">
        <v>1</v>
      </c>
    </row>
    <row r="399" spans="1:3" ht="15.5" x14ac:dyDescent="0.35">
      <c r="A399" s="214" t="s">
        <v>1422</v>
      </c>
      <c r="B399" s="214" t="s">
        <v>1423</v>
      </c>
      <c r="C399" s="215">
        <v>1</v>
      </c>
    </row>
    <row r="400" spans="1:3" ht="15.5" x14ac:dyDescent="0.35">
      <c r="A400" s="214" t="s">
        <v>1424</v>
      </c>
      <c r="B400" s="214" t="s">
        <v>1425</v>
      </c>
      <c r="C400" s="215">
        <v>1</v>
      </c>
    </row>
    <row r="401" spans="1:3" ht="15.5" x14ac:dyDescent="0.35">
      <c r="A401" s="214" t="s">
        <v>1426</v>
      </c>
      <c r="B401" s="214" t="s">
        <v>1427</v>
      </c>
      <c r="C401" s="215">
        <v>1</v>
      </c>
    </row>
    <row r="402" spans="1:3" ht="15.5" x14ac:dyDescent="0.35">
      <c r="A402" s="214" t="s">
        <v>1428</v>
      </c>
      <c r="B402" s="214" t="s">
        <v>1429</v>
      </c>
      <c r="C402" s="215">
        <v>1</v>
      </c>
    </row>
    <row r="403" spans="1:3" ht="15.5" x14ac:dyDescent="0.35">
      <c r="A403" s="214" t="s">
        <v>1430</v>
      </c>
      <c r="B403" s="214" t="s">
        <v>1431</v>
      </c>
      <c r="C403" s="215">
        <v>1</v>
      </c>
    </row>
    <row r="404" spans="1:3" ht="15.5" x14ac:dyDescent="0.35">
      <c r="A404" s="214" t="s">
        <v>1432</v>
      </c>
      <c r="B404" s="214" t="s">
        <v>1433</v>
      </c>
      <c r="C404" s="215">
        <v>1</v>
      </c>
    </row>
    <row r="405" spans="1:3" ht="15.5" x14ac:dyDescent="0.35">
      <c r="A405" s="214" t="s">
        <v>1434</v>
      </c>
      <c r="B405" s="214" t="s">
        <v>1435</v>
      </c>
      <c r="C405" s="215">
        <v>1</v>
      </c>
    </row>
    <row r="406" spans="1:3" ht="15.5" x14ac:dyDescent="0.35">
      <c r="A406" s="214" t="s">
        <v>1436</v>
      </c>
      <c r="B406" s="214" t="s">
        <v>1437</v>
      </c>
      <c r="C406" s="215">
        <v>1</v>
      </c>
    </row>
    <row r="407" spans="1:3" ht="15.5" x14ac:dyDescent="0.35">
      <c r="A407" s="214" t="s">
        <v>1438</v>
      </c>
      <c r="B407" s="214" t="s">
        <v>1439</v>
      </c>
      <c r="C407" s="215">
        <v>1</v>
      </c>
    </row>
    <row r="408" spans="1:3" ht="15.5" x14ac:dyDescent="0.35">
      <c r="A408" s="214" t="s">
        <v>1440</v>
      </c>
      <c r="B408" s="214" t="s">
        <v>1441</v>
      </c>
      <c r="C408" s="215">
        <v>1</v>
      </c>
    </row>
    <row r="409" spans="1:3" ht="15.5" x14ac:dyDescent="0.35">
      <c r="A409" s="214" t="s">
        <v>1442</v>
      </c>
      <c r="B409" s="214" t="s">
        <v>1443</v>
      </c>
      <c r="C409" s="215">
        <v>1</v>
      </c>
    </row>
    <row r="410" spans="1:3" ht="15.5" x14ac:dyDescent="0.35">
      <c r="A410" s="214" t="s">
        <v>1444</v>
      </c>
      <c r="B410" s="214" t="s">
        <v>1445</v>
      </c>
      <c r="C410" s="215">
        <v>1</v>
      </c>
    </row>
    <row r="411" spans="1:3" ht="15.5" x14ac:dyDescent="0.35">
      <c r="A411" s="214" t="s">
        <v>1446</v>
      </c>
      <c r="B411" s="214" t="s">
        <v>1447</v>
      </c>
      <c r="C411" s="215">
        <v>1</v>
      </c>
    </row>
    <row r="412" spans="1:3" ht="15.5" x14ac:dyDescent="0.35">
      <c r="A412" s="214" t="s">
        <v>1448</v>
      </c>
      <c r="B412" s="214" t="s">
        <v>1449</v>
      </c>
      <c r="C412" s="215">
        <v>1</v>
      </c>
    </row>
    <row r="413" spans="1:3" ht="15.5" x14ac:dyDescent="0.35">
      <c r="A413" s="214" t="s">
        <v>1450</v>
      </c>
      <c r="B413" s="214" t="s">
        <v>1451</v>
      </c>
      <c r="C413" s="215">
        <v>1</v>
      </c>
    </row>
    <row r="414" spans="1:3" ht="15.5" x14ac:dyDescent="0.35">
      <c r="A414" s="214" t="s">
        <v>1452</v>
      </c>
      <c r="B414" s="214" t="s">
        <v>1453</v>
      </c>
      <c r="C414" s="215">
        <v>1</v>
      </c>
    </row>
    <row r="415" spans="1:3" ht="15.5" x14ac:dyDescent="0.35">
      <c r="A415" s="214" t="s">
        <v>1454</v>
      </c>
      <c r="B415" s="214" t="s">
        <v>1455</v>
      </c>
      <c r="C415" s="215">
        <v>1</v>
      </c>
    </row>
    <row r="416" spans="1:3" ht="15.5" x14ac:dyDescent="0.35">
      <c r="A416" s="214" t="s">
        <v>1456</v>
      </c>
      <c r="B416" s="214" t="s">
        <v>1457</v>
      </c>
      <c r="C416" s="215">
        <v>1</v>
      </c>
    </row>
    <row r="417" spans="1:3" ht="15.5" x14ac:dyDescent="0.35">
      <c r="A417" s="214" t="s">
        <v>1458</v>
      </c>
      <c r="B417" s="214" t="s">
        <v>1459</v>
      </c>
      <c r="C417" s="215">
        <v>1</v>
      </c>
    </row>
    <row r="418" spans="1:3" ht="15.5" x14ac:dyDescent="0.35">
      <c r="A418" s="214" t="s">
        <v>1460</v>
      </c>
      <c r="B418" s="214" t="s">
        <v>1461</v>
      </c>
      <c r="C418" s="215">
        <v>1</v>
      </c>
    </row>
    <row r="419" spans="1:3" ht="15.5" x14ac:dyDescent="0.35">
      <c r="A419" s="214" t="s">
        <v>1462</v>
      </c>
      <c r="B419" s="214" t="s">
        <v>1463</v>
      </c>
      <c r="C419" s="215">
        <v>1</v>
      </c>
    </row>
    <row r="420" spans="1:3" ht="15.5" x14ac:dyDescent="0.35">
      <c r="A420" s="214" t="s">
        <v>1464</v>
      </c>
      <c r="B420" s="214" t="s">
        <v>1465</v>
      </c>
      <c r="C420" s="215">
        <v>1</v>
      </c>
    </row>
    <row r="421" spans="1:3" ht="15.5" x14ac:dyDescent="0.35">
      <c r="A421" s="214" t="s">
        <v>1466</v>
      </c>
      <c r="B421" s="214" t="s">
        <v>1467</v>
      </c>
      <c r="C421" s="215">
        <v>1</v>
      </c>
    </row>
    <row r="422" spans="1:3" ht="15.5" x14ac:dyDescent="0.35">
      <c r="A422" s="214" t="s">
        <v>1468</v>
      </c>
      <c r="B422" s="214" t="s">
        <v>1469</v>
      </c>
      <c r="C422" s="215">
        <v>1</v>
      </c>
    </row>
    <row r="423" spans="1:3" ht="15.5" x14ac:dyDescent="0.35">
      <c r="A423" s="214" t="s">
        <v>1470</v>
      </c>
      <c r="B423" s="214" t="s">
        <v>1471</v>
      </c>
      <c r="C423" s="215">
        <v>1</v>
      </c>
    </row>
    <row r="424" spans="1:3" ht="15.5" x14ac:dyDescent="0.35">
      <c r="A424" s="214" t="s">
        <v>1472</v>
      </c>
      <c r="B424" s="214" t="s">
        <v>1473</v>
      </c>
      <c r="C424" s="215">
        <v>1</v>
      </c>
    </row>
    <row r="425" spans="1:3" ht="15.5" x14ac:dyDescent="0.35">
      <c r="A425" s="214" t="s">
        <v>1474</v>
      </c>
      <c r="B425" s="214" t="s">
        <v>1475</v>
      </c>
      <c r="C425" s="215">
        <v>1</v>
      </c>
    </row>
    <row r="426" spans="1:3" ht="15.5" x14ac:dyDescent="0.35">
      <c r="A426" s="214" t="s">
        <v>1476</v>
      </c>
      <c r="B426" s="214" t="s">
        <v>1477</v>
      </c>
      <c r="C426" s="215">
        <v>1</v>
      </c>
    </row>
    <row r="427" spans="1:3" ht="15.5" x14ac:dyDescent="0.35">
      <c r="A427" s="214" t="s">
        <v>1478</v>
      </c>
      <c r="B427" s="214" t="s">
        <v>1479</v>
      </c>
      <c r="C427" s="215">
        <v>1</v>
      </c>
    </row>
    <row r="428" spans="1:3" ht="15.5" x14ac:dyDescent="0.35">
      <c r="A428" s="214" t="s">
        <v>1480</v>
      </c>
      <c r="B428" s="214" t="s">
        <v>1481</v>
      </c>
      <c r="C428" s="215">
        <v>1</v>
      </c>
    </row>
    <row r="429" spans="1:3" ht="15.5" x14ac:dyDescent="0.35">
      <c r="A429" s="214" t="s">
        <v>1482</v>
      </c>
      <c r="B429" s="214" t="s">
        <v>1469</v>
      </c>
      <c r="C429" s="215">
        <v>1</v>
      </c>
    </row>
    <row r="430" spans="1:3" ht="15.5" x14ac:dyDescent="0.35">
      <c r="A430" s="214" t="s">
        <v>1483</v>
      </c>
      <c r="B430" s="214" t="s">
        <v>1484</v>
      </c>
      <c r="C430" s="215">
        <v>1</v>
      </c>
    </row>
    <row r="431" spans="1:3" ht="15.5" x14ac:dyDescent="0.35">
      <c r="A431" s="214" t="s">
        <v>1485</v>
      </c>
      <c r="B431" s="214" t="s">
        <v>1486</v>
      </c>
      <c r="C431" s="215">
        <v>1</v>
      </c>
    </row>
    <row r="432" spans="1:3" ht="15.5" x14ac:dyDescent="0.35">
      <c r="A432" s="214" t="s">
        <v>1487</v>
      </c>
      <c r="B432" s="214" t="s">
        <v>1488</v>
      </c>
      <c r="C432" s="215">
        <v>1</v>
      </c>
    </row>
    <row r="433" spans="1:3" ht="15.5" x14ac:dyDescent="0.35">
      <c r="A433" s="214" t="s">
        <v>1489</v>
      </c>
      <c r="B433" s="214" t="s">
        <v>1490</v>
      </c>
      <c r="C433" s="215">
        <v>1</v>
      </c>
    </row>
    <row r="434" spans="1:3" ht="15.5" x14ac:dyDescent="0.35">
      <c r="A434" s="214" t="s">
        <v>1491</v>
      </c>
      <c r="B434" s="214" t="s">
        <v>1492</v>
      </c>
      <c r="C434" s="215">
        <v>1</v>
      </c>
    </row>
    <row r="435" spans="1:3" ht="15.5" x14ac:dyDescent="0.35">
      <c r="A435" s="214" t="s">
        <v>1493</v>
      </c>
      <c r="B435" s="214" t="s">
        <v>1494</v>
      </c>
      <c r="C435" s="215">
        <v>1</v>
      </c>
    </row>
    <row r="436" spans="1:3" ht="15.5" x14ac:dyDescent="0.35">
      <c r="A436" s="214" t="s">
        <v>1495</v>
      </c>
      <c r="B436" s="214" t="s">
        <v>1496</v>
      </c>
      <c r="C436" s="215">
        <v>1</v>
      </c>
    </row>
    <row r="437" spans="1:3" ht="15.5" x14ac:dyDescent="0.35">
      <c r="A437" s="214" t="s">
        <v>1497</v>
      </c>
      <c r="B437" s="214" t="s">
        <v>1498</v>
      </c>
      <c r="C437" s="215">
        <v>1</v>
      </c>
    </row>
    <row r="438" spans="1:3" ht="15.5" x14ac:dyDescent="0.35">
      <c r="A438" s="214" t="s">
        <v>1499</v>
      </c>
      <c r="B438" s="214" t="s">
        <v>1500</v>
      </c>
      <c r="C438" s="215">
        <v>1</v>
      </c>
    </row>
    <row r="439" spans="1:3" ht="15.5" x14ac:dyDescent="0.35">
      <c r="A439" s="214" t="s">
        <v>1501</v>
      </c>
      <c r="B439" s="214" t="s">
        <v>1502</v>
      </c>
      <c r="C439" s="215">
        <v>1</v>
      </c>
    </row>
    <row r="440" spans="1:3" ht="15.5" x14ac:dyDescent="0.35">
      <c r="A440" s="214" t="s">
        <v>1503</v>
      </c>
      <c r="B440" s="214" t="s">
        <v>1504</v>
      </c>
      <c r="C440" s="215">
        <v>1</v>
      </c>
    </row>
    <row r="441" spans="1:3" ht="15.5" x14ac:dyDescent="0.35">
      <c r="A441" s="214" t="s">
        <v>1505</v>
      </c>
      <c r="B441" s="214" t="s">
        <v>1506</v>
      </c>
      <c r="C441" s="215">
        <v>1</v>
      </c>
    </row>
    <row r="442" spans="1:3" ht="15.5" x14ac:dyDescent="0.35">
      <c r="A442" s="214" t="s">
        <v>1507</v>
      </c>
      <c r="B442" s="214" t="s">
        <v>1508</v>
      </c>
      <c r="C442" s="215">
        <v>1</v>
      </c>
    </row>
    <row r="443" spans="1:3" ht="15.5" x14ac:dyDescent="0.35">
      <c r="A443" s="214" t="s">
        <v>1509</v>
      </c>
      <c r="B443" s="214" t="s">
        <v>1510</v>
      </c>
      <c r="C443" s="215">
        <v>1</v>
      </c>
    </row>
    <row r="444" spans="1:3" ht="15.5" x14ac:dyDescent="0.35">
      <c r="A444" s="214" t="s">
        <v>1511</v>
      </c>
      <c r="B444" s="214" t="s">
        <v>1512</v>
      </c>
      <c r="C444" s="215">
        <v>1</v>
      </c>
    </row>
    <row r="445" spans="1:3" ht="15.5" x14ac:dyDescent="0.35">
      <c r="A445" s="214" t="s">
        <v>1513</v>
      </c>
      <c r="B445" s="214" t="s">
        <v>1514</v>
      </c>
      <c r="C445" s="215">
        <v>1</v>
      </c>
    </row>
    <row r="446" spans="1:3" ht="15.5" x14ac:dyDescent="0.35">
      <c r="A446" s="214" t="s">
        <v>1515</v>
      </c>
      <c r="B446" s="214" t="s">
        <v>1516</v>
      </c>
      <c r="C446" s="215">
        <v>1</v>
      </c>
    </row>
    <row r="447" spans="1:3" ht="15.5" x14ac:dyDescent="0.35">
      <c r="A447" s="214" t="s">
        <v>1517</v>
      </c>
      <c r="B447" s="214" t="s">
        <v>1518</v>
      </c>
      <c r="C447" s="215">
        <v>1</v>
      </c>
    </row>
    <row r="448" spans="1:3" ht="15.5" x14ac:dyDescent="0.35">
      <c r="A448" s="214" t="s">
        <v>1519</v>
      </c>
      <c r="B448" s="214" t="s">
        <v>1520</v>
      </c>
      <c r="C448" s="215">
        <v>1</v>
      </c>
    </row>
    <row r="449" spans="1:3" ht="15.5" x14ac:dyDescent="0.35">
      <c r="A449" s="214" t="s">
        <v>1521</v>
      </c>
      <c r="B449" s="214" t="s">
        <v>1522</v>
      </c>
      <c r="C449" s="215">
        <v>1</v>
      </c>
    </row>
    <row r="450" spans="1:3" ht="15.5" x14ac:dyDescent="0.35">
      <c r="A450" s="214" t="s">
        <v>1523</v>
      </c>
      <c r="B450" s="214" t="s">
        <v>1524</v>
      </c>
      <c r="C450" s="215">
        <v>1</v>
      </c>
    </row>
    <row r="451" spans="1:3" ht="15.5" x14ac:dyDescent="0.35">
      <c r="A451" s="214" t="s">
        <v>1525</v>
      </c>
      <c r="B451" s="214" t="s">
        <v>1526</v>
      </c>
      <c r="C451" s="215">
        <v>1</v>
      </c>
    </row>
    <row r="452" spans="1:3" ht="15.5" x14ac:dyDescent="0.35">
      <c r="A452" s="214" t="s">
        <v>1527</v>
      </c>
      <c r="B452" s="214" t="s">
        <v>1528</v>
      </c>
      <c r="C452" s="215">
        <v>1</v>
      </c>
    </row>
    <row r="453" spans="1:3" ht="15.5" x14ac:dyDescent="0.35">
      <c r="A453" s="214" t="s">
        <v>1529</v>
      </c>
      <c r="B453" s="214" t="s">
        <v>1530</v>
      </c>
      <c r="C453" s="215">
        <v>1</v>
      </c>
    </row>
    <row r="454" spans="1:3" ht="15.5" x14ac:dyDescent="0.35">
      <c r="A454" s="214" t="s">
        <v>1531</v>
      </c>
      <c r="B454" s="214" t="s">
        <v>1532</v>
      </c>
      <c r="C454" s="215">
        <v>1</v>
      </c>
    </row>
    <row r="455" spans="1:3" ht="15.5" x14ac:dyDescent="0.35">
      <c r="A455" s="214" t="s">
        <v>1533</v>
      </c>
      <c r="B455" s="214" t="s">
        <v>1534</v>
      </c>
      <c r="C455" s="215">
        <v>1</v>
      </c>
    </row>
    <row r="456" spans="1:3" ht="15.5" x14ac:dyDescent="0.35">
      <c r="A456" s="214" t="s">
        <v>1535</v>
      </c>
      <c r="B456" s="214" t="s">
        <v>1536</v>
      </c>
      <c r="C456" s="215">
        <v>1</v>
      </c>
    </row>
    <row r="457" spans="1:3" ht="15.5" x14ac:dyDescent="0.35">
      <c r="A457" s="214" t="s">
        <v>1537</v>
      </c>
      <c r="B457" s="214" t="s">
        <v>1538</v>
      </c>
      <c r="C457" s="215">
        <v>1</v>
      </c>
    </row>
    <row r="458" spans="1:3" ht="15.5" x14ac:dyDescent="0.35">
      <c r="A458" s="214" t="s">
        <v>1539</v>
      </c>
      <c r="B458" s="214" t="s">
        <v>1540</v>
      </c>
      <c r="C458" s="215">
        <v>1</v>
      </c>
    </row>
    <row r="459" spans="1:3" ht="15.5" x14ac:dyDescent="0.35">
      <c r="A459" s="214" t="s">
        <v>1541</v>
      </c>
      <c r="B459" s="214" t="s">
        <v>1542</v>
      </c>
      <c r="C459" s="215">
        <v>1</v>
      </c>
    </row>
    <row r="460" spans="1:3" ht="15.5" x14ac:dyDescent="0.35">
      <c r="A460" s="214" t="s">
        <v>1543</v>
      </c>
      <c r="B460" s="214" t="s">
        <v>1544</v>
      </c>
      <c r="C460" s="215">
        <v>1</v>
      </c>
    </row>
    <row r="461" spans="1:3" ht="15.5" x14ac:dyDescent="0.35">
      <c r="A461" s="214" t="s">
        <v>1545</v>
      </c>
      <c r="B461" s="214" t="s">
        <v>1546</v>
      </c>
      <c r="C461" s="215">
        <v>1</v>
      </c>
    </row>
    <row r="462" spans="1:3" ht="15.5" x14ac:dyDescent="0.35">
      <c r="A462" s="214" t="s">
        <v>1547</v>
      </c>
      <c r="B462" s="214" t="s">
        <v>1548</v>
      </c>
      <c r="C462" s="215">
        <v>1</v>
      </c>
    </row>
    <row r="463" spans="1:3" ht="15.5" x14ac:dyDescent="0.35">
      <c r="A463" s="214" t="s">
        <v>1549</v>
      </c>
      <c r="B463" s="214" t="s">
        <v>1550</v>
      </c>
      <c r="C463" s="215">
        <v>1</v>
      </c>
    </row>
    <row r="464" spans="1:3" ht="15.5" x14ac:dyDescent="0.35">
      <c r="A464" s="214" t="s">
        <v>1551</v>
      </c>
      <c r="B464" s="214" t="s">
        <v>1552</v>
      </c>
      <c r="C464" s="215">
        <v>1</v>
      </c>
    </row>
    <row r="465" spans="1:3" ht="15.5" x14ac:dyDescent="0.35">
      <c r="A465" s="214" t="s">
        <v>1553</v>
      </c>
      <c r="B465" s="214" t="s">
        <v>1554</v>
      </c>
      <c r="C465" s="215">
        <v>1</v>
      </c>
    </row>
    <row r="466" spans="1:3" ht="15.5" x14ac:dyDescent="0.35">
      <c r="A466" s="214" t="s">
        <v>1555</v>
      </c>
      <c r="B466" s="214" t="s">
        <v>1556</v>
      </c>
      <c r="C466" s="215">
        <v>1</v>
      </c>
    </row>
    <row r="467" spans="1:3" ht="15.5" x14ac:dyDescent="0.35">
      <c r="A467" s="214" t="s">
        <v>1557</v>
      </c>
      <c r="B467" s="214" t="s">
        <v>1558</v>
      </c>
      <c r="C467" s="215">
        <v>1</v>
      </c>
    </row>
    <row r="468" spans="1:3" ht="15.5" x14ac:dyDescent="0.35">
      <c r="A468" s="214" t="s">
        <v>1559</v>
      </c>
      <c r="B468" s="214" t="s">
        <v>1560</v>
      </c>
      <c r="C468" s="215">
        <v>1</v>
      </c>
    </row>
    <row r="469" spans="1:3" ht="15.5" x14ac:dyDescent="0.35">
      <c r="A469" s="214" t="s">
        <v>1561</v>
      </c>
      <c r="B469" s="214" t="s">
        <v>1562</v>
      </c>
      <c r="C469" s="215">
        <v>1</v>
      </c>
    </row>
    <row r="470" spans="1:3" ht="15.5" x14ac:dyDescent="0.35">
      <c r="A470" s="214" t="s">
        <v>1563</v>
      </c>
      <c r="B470" s="214" t="s">
        <v>1564</v>
      </c>
      <c r="C470" s="215">
        <v>1</v>
      </c>
    </row>
    <row r="471" spans="1:3" ht="15.5" x14ac:dyDescent="0.35">
      <c r="A471" s="214" t="s">
        <v>1565</v>
      </c>
      <c r="B471" s="214" t="s">
        <v>1566</v>
      </c>
      <c r="C471" s="215">
        <v>1</v>
      </c>
    </row>
    <row r="472" spans="1:3" ht="15.5" x14ac:dyDescent="0.35">
      <c r="A472" s="214" t="s">
        <v>1567</v>
      </c>
      <c r="B472" s="214" t="s">
        <v>1568</v>
      </c>
      <c r="C472" s="215">
        <v>1</v>
      </c>
    </row>
    <row r="473" spans="1:3" ht="15.5" x14ac:dyDescent="0.35">
      <c r="A473" s="214" t="s">
        <v>1569</v>
      </c>
      <c r="B473" s="214" t="s">
        <v>1570</v>
      </c>
      <c r="C473" s="215">
        <v>1</v>
      </c>
    </row>
    <row r="474" spans="1:3" ht="15.5" x14ac:dyDescent="0.35">
      <c r="A474" s="214" t="s">
        <v>1571</v>
      </c>
      <c r="B474" s="214" t="s">
        <v>1572</v>
      </c>
      <c r="C474" s="215">
        <v>1</v>
      </c>
    </row>
    <row r="475" spans="1:3" ht="15.5" x14ac:dyDescent="0.35">
      <c r="A475" s="214" t="s">
        <v>1573</v>
      </c>
      <c r="B475" s="214" t="s">
        <v>1574</v>
      </c>
      <c r="C475" s="215">
        <v>5</v>
      </c>
    </row>
    <row r="476" spans="1:3" ht="15.5" x14ac:dyDescent="0.35">
      <c r="A476" s="214" t="s">
        <v>1575</v>
      </c>
      <c r="B476" s="214" t="s">
        <v>1576</v>
      </c>
      <c r="C476" s="215">
        <v>4</v>
      </c>
    </row>
    <row r="477" spans="1:3" ht="15.5" x14ac:dyDescent="0.35">
      <c r="A477" s="214" t="s">
        <v>1577</v>
      </c>
      <c r="B477" s="214" t="s">
        <v>1578</v>
      </c>
      <c r="C477" s="215">
        <v>1</v>
      </c>
    </row>
    <row r="478" spans="1:3" ht="15.5" x14ac:dyDescent="0.35">
      <c r="A478" s="214" t="s">
        <v>1579</v>
      </c>
      <c r="B478" s="214" t="s">
        <v>1580</v>
      </c>
      <c r="C478" s="215">
        <v>1</v>
      </c>
    </row>
    <row r="479" spans="1:3" ht="15.5" x14ac:dyDescent="0.35">
      <c r="A479" s="214" t="s">
        <v>1581</v>
      </c>
      <c r="B479" s="214" t="s">
        <v>1582</v>
      </c>
      <c r="C479" s="215">
        <v>1</v>
      </c>
    </row>
    <row r="480" spans="1:3" ht="15.5" x14ac:dyDescent="0.35">
      <c r="A480" s="214" t="s">
        <v>1583</v>
      </c>
      <c r="B480" s="214" t="s">
        <v>1584</v>
      </c>
      <c r="C480" s="215">
        <v>1</v>
      </c>
    </row>
    <row r="481" spans="1:3" ht="15.5" x14ac:dyDescent="0.35">
      <c r="A481" s="214" t="s">
        <v>1585</v>
      </c>
      <c r="B481" s="214" t="s">
        <v>1586</v>
      </c>
      <c r="C481" s="215">
        <v>1</v>
      </c>
    </row>
    <row r="482" spans="1:3" ht="15.5" x14ac:dyDescent="0.35">
      <c r="A482" s="214" t="s">
        <v>1587</v>
      </c>
      <c r="B482" s="214" t="s">
        <v>1588</v>
      </c>
      <c r="C482" s="215">
        <v>1</v>
      </c>
    </row>
    <row r="483" spans="1:3" ht="15.5" x14ac:dyDescent="0.35">
      <c r="A483" s="214" t="s">
        <v>1589</v>
      </c>
      <c r="B483" s="214" t="s">
        <v>1590</v>
      </c>
      <c r="C483" s="215">
        <v>1</v>
      </c>
    </row>
    <row r="484" spans="1:3" ht="15.5" x14ac:dyDescent="0.35">
      <c r="A484" s="214" t="s">
        <v>1591</v>
      </c>
      <c r="B484" s="214" t="s">
        <v>1592</v>
      </c>
      <c r="C484" s="215">
        <v>1</v>
      </c>
    </row>
    <row r="485" spans="1:3" ht="15.5" x14ac:dyDescent="0.35">
      <c r="A485" s="214" t="s">
        <v>1593</v>
      </c>
      <c r="B485" s="214" t="s">
        <v>1594</v>
      </c>
      <c r="C485" s="215">
        <v>1</v>
      </c>
    </row>
    <row r="486" spans="1:3" ht="15.5" x14ac:dyDescent="0.35">
      <c r="A486" s="214" t="s">
        <v>1595</v>
      </c>
      <c r="B486" s="214" t="s">
        <v>1596</v>
      </c>
      <c r="C486" s="215">
        <v>1</v>
      </c>
    </row>
    <row r="487" spans="1:3" ht="15.5" x14ac:dyDescent="0.35">
      <c r="A487" s="214" t="s">
        <v>1597</v>
      </c>
      <c r="B487" s="214" t="s">
        <v>1598</v>
      </c>
      <c r="C487" s="215">
        <v>1</v>
      </c>
    </row>
    <row r="488" spans="1:3" ht="15.5" x14ac:dyDescent="0.35">
      <c r="A488" s="214" t="s">
        <v>1599</v>
      </c>
      <c r="B488" s="214" t="s">
        <v>1600</v>
      </c>
      <c r="C488" s="215">
        <v>1</v>
      </c>
    </row>
    <row r="489" spans="1:3" ht="15.5" x14ac:dyDescent="0.35">
      <c r="A489" s="214" t="s">
        <v>1601</v>
      </c>
      <c r="B489" s="214" t="s">
        <v>1602</v>
      </c>
      <c r="C489" s="215">
        <v>1</v>
      </c>
    </row>
    <row r="490" spans="1:3" ht="15.5" x14ac:dyDescent="0.35">
      <c r="A490" s="214" t="s">
        <v>1603</v>
      </c>
      <c r="B490" s="214" t="s">
        <v>1604</v>
      </c>
      <c r="C490" s="215">
        <v>8</v>
      </c>
    </row>
    <row r="491" spans="1:3" ht="15.5" x14ac:dyDescent="0.35">
      <c r="A491" s="214" t="s">
        <v>1605</v>
      </c>
      <c r="B491" s="214" t="s">
        <v>1606</v>
      </c>
      <c r="C491" s="215">
        <v>1</v>
      </c>
    </row>
    <row r="492" spans="1:3" ht="15.5" x14ac:dyDescent="0.35">
      <c r="A492" s="214" t="s">
        <v>1607</v>
      </c>
      <c r="B492" s="214" t="s">
        <v>1608</v>
      </c>
      <c r="C492" s="215">
        <v>1</v>
      </c>
    </row>
    <row r="493" spans="1:3" ht="15.5" x14ac:dyDescent="0.35">
      <c r="A493" s="214" t="s">
        <v>1609</v>
      </c>
      <c r="B493" s="214" t="s">
        <v>1610</v>
      </c>
      <c r="C493" s="215">
        <v>1</v>
      </c>
    </row>
    <row r="494" spans="1:3" ht="15.5" x14ac:dyDescent="0.35">
      <c r="A494" s="214" t="s">
        <v>1611</v>
      </c>
      <c r="B494" s="214" t="s">
        <v>1612</v>
      </c>
      <c r="C494" s="215">
        <v>1</v>
      </c>
    </row>
    <row r="495" spans="1:3" ht="15.5" x14ac:dyDescent="0.35">
      <c r="A495" s="214" t="s">
        <v>1613</v>
      </c>
      <c r="B495" s="214" t="s">
        <v>1614</v>
      </c>
      <c r="C495" s="215">
        <v>1</v>
      </c>
    </row>
    <row r="496" spans="1:3" ht="15.5" x14ac:dyDescent="0.35">
      <c r="A496" s="214" t="s">
        <v>1615</v>
      </c>
      <c r="B496" s="214" t="s">
        <v>1616</v>
      </c>
      <c r="C496" s="215">
        <v>1</v>
      </c>
    </row>
    <row r="497" spans="1:3" ht="15.5" x14ac:dyDescent="0.35">
      <c r="A497" s="214" t="s">
        <v>1617</v>
      </c>
      <c r="B497" s="214" t="s">
        <v>1618</v>
      </c>
      <c r="C497" s="215">
        <v>1</v>
      </c>
    </row>
    <row r="498" spans="1:3" ht="15.5" x14ac:dyDescent="0.35">
      <c r="A498" s="214" t="s">
        <v>1619</v>
      </c>
      <c r="B498" s="214" t="s">
        <v>1620</v>
      </c>
      <c r="C498" s="215">
        <v>1</v>
      </c>
    </row>
    <row r="499" spans="1:3" ht="15.5" x14ac:dyDescent="0.35">
      <c r="A499" s="214" t="s">
        <v>1621</v>
      </c>
      <c r="B499" s="214" t="s">
        <v>1622</v>
      </c>
      <c r="C499" s="215">
        <v>1</v>
      </c>
    </row>
    <row r="500" spans="1:3" ht="15.5" x14ac:dyDescent="0.35">
      <c r="A500" s="214" t="s">
        <v>1623</v>
      </c>
      <c r="B500" s="214" t="s">
        <v>1624</v>
      </c>
      <c r="C500" s="215">
        <v>1</v>
      </c>
    </row>
    <row r="501" spans="1:3" ht="15.5" x14ac:dyDescent="0.35">
      <c r="A501" s="214" t="s">
        <v>1625</v>
      </c>
      <c r="B501" s="214" t="s">
        <v>1626</v>
      </c>
      <c r="C501" s="215">
        <v>1</v>
      </c>
    </row>
    <row r="502" spans="1:3" ht="15.5" x14ac:dyDescent="0.35">
      <c r="A502" s="214" t="s">
        <v>1627</v>
      </c>
      <c r="B502" s="214" t="s">
        <v>1628</v>
      </c>
      <c r="C502" s="215">
        <v>1</v>
      </c>
    </row>
    <row r="503" spans="1:3" ht="15.5" x14ac:dyDescent="0.35">
      <c r="A503" s="214" t="s">
        <v>1629</v>
      </c>
      <c r="B503" s="214" t="s">
        <v>1630</v>
      </c>
      <c r="C503" s="215">
        <v>1</v>
      </c>
    </row>
    <row r="504" spans="1:3" ht="15.5" x14ac:dyDescent="0.35">
      <c r="A504" s="214" t="s">
        <v>1631</v>
      </c>
      <c r="B504" s="214" t="s">
        <v>1632</v>
      </c>
      <c r="C504" s="215">
        <v>1</v>
      </c>
    </row>
    <row r="505" spans="1:3" ht="15.5" x14ac:dyDescent="0.35">
      <c r="A505" s="214" t="s">
        <v>1633</v>
      </c>
      <c r="B505" s="214" t="s">
        <v>1634</v>
      </c>
      <c r="C505" s="215">
        <v>1</v>
      </c>
    </row>
    <row r="506" spans="1:3" ht="15.5" x14ac:dyDescent="0.35">
      <c r="A506" s="214" t="s">
        <v>1635</v>
      </c>
      <c r="B506" s="214" t="s">
        <v>1636</v>
      </c>
      <c r="C506" s="215">
        <v>1</v>
      </c>
    </row>
    <row r="507" spans="1:3" ht="15.5" x14ac:dyDescent="0.35">
      <c r="A507" s="214" t="s">
        <v>1637</v>
      </c>
      <c r="B507" s="214" t="s">
        <v>1638</v>
      </c>
      <c r="C507" s="215">
        <v>1</v>
      </c>
    </row>
    <row r="508" spans="1:3" ht="15.5" x14ac:dyDescent="0.35">
      <c r="A508" s="214" t="s">
        <v>1639</v>
      </c>
      <c r="B508" s="214" t="s">
        <v>1640</v>
      </c>
      <c r="C508" s="215">
        <v>1</v>
      </c>
    </row>
    <row r="509" spans="1:3" ht="15.5" x14ac:dyDescent="0.35">
      <c r="A509" s="214" t="s">
        <v>1641</v>
      </c>
      <c r="B509" s="214" t="s">
        <v>1642</v>
      </c>
      <c r="C509" s="215">
        <v>1</v>
      </c>
    </row>
    <row r="510" spans="1:3" ht="15.5" x14ac:dyDescent="0.35">
      <c r="A510" s="214" t="s">
        <v>1643</v>
      </c>
      <c r="B510" s="214" t="s">
        <v>1644</v>
      </c>
      <c r="C510" s="215">
        <v>1</v>
      </c>
    </row>
    <row r="511" spans="1:3" ht="15.5" x14ac:dyDescent="0.35">
      <c r="A511" s="214" t="s">
        <v>1645</v>
      </c>
      <c r="B511" s="214" t="s">
        <v>1646</v>
      </c>
      <c r="C511" s="215">
        <v>1</v>
      </c>
    </row>
    <row r="512" spans="1:3" ht="15.5" x14ac:dyDescent="0.35">
      <c r="A512" s="214" t="s">
        <v>1647</v>
      </c>
      <c r="B512" s="214" t="s">
        <v>1648</v>
      </c>
      <c r="C512" s="215">
        <v>1</v>
      </c>
    </row>
    <row r="513" spans="1:3" ht="15.5" x14ac:dyDescent="0.35">
      <c r="A513" s="214" t="s">
        <v>1649</v>
      </c>
      <c r="B513" s="214" t="s">
        <v>1650</v>
      </c>
      <c r="C513" s="215">
        <v>1</v>
      </c>
    </row>
    <row r="514" spans="1:3" ht="15.5" x14ac:dyDescent="0.35">
      <c r="A514" s="214" t="s">
        <v>1651</v>
      </c>
      <c r="B514" s="214" t="s">
        <v>1652</v>
      </c>
      <c r="C514" s="215">
        <v>1</v>
      </c>
    </row>
    <row r="515" spans="1:3" ht="15.5" x14ac:dyDescent="0.35">
      <c r="A515" s="214" t="s">
        <v>1653</v>
      </c>
      <c r="B515" s="214" t="s">
        <v>1654</v>
      </c>
      <c r="C515" s="215">
        <v>1</v>
      </c>
    </row>
    <row r="516" spans="1:3" ht="15.5" x14ac:dyDescent="0.35">
      <c r="A516" s="214" t="s">
        <v>1655</v>
      </c>
      <c r="B516" s="214" t="s">
        <v>1656</v>
      </c>
      <c r="C516" s="215">
        <v>1</v>
      </c>
    </row>
    <row r="517" spans="1:3" ht="15.5" x14ac:dyDescent="0.35">
      <c r="A517" s="214" t="s">
        <v>1657</v>
      </c>
      <c r="B517" s="214" t="s">
        <v>1658</v>
      </c>
      <c r="C517" s="215">
        <v>1</v>
      </c>
    </row>
    <row r="518" spans="1:3" ht="15.5" x14ac:dyDescent="0.35">
      <c r="A518" s="214" t="s">
        <v>1659</v>
      </c>
      <c r="B518" s="214" t="s">
        <v>1660</v>
      </c>
      <c r="C518" s="215">
        <v>1</v>
      </c>
    </row>
    <row r="519" spans="1:3" ht="15.5" x14ac:dyDescent="0.35">
      <c r="A519" s="214" t="s">
        <v>1661</v>
      </c>
      <c r="B519" s="214" t="s">
        <v>1662</v>
      </c>
      <c r="C519" s="215">
        <v>1</v>
      </c>
    </row>
    <row r="520" spans="1:3" ht="15.5" x14ac:dyDescent="0.35">
      <c r="A520" s="214" t="s">
        <v>1663</v>
      </c>
      <c r="B520" s="214" t="s">
        <v>1664</v>
      </c>
      <c r="C520" s="215">
        <v>1</v>
      </c>
    </row>
    <row r="521" spans="1:3" ht="15.5" x14ac:dyDescent="0.35">
      <c r="A521" s="214" t="s">
        <v>1665</v>
      </c>
      <c r="B521" s="214" t="s">
        <v>1666</v>
      </c>
      <c r="C521" s="215">
        <v>1</v>
      </c>
    </row>
    <row r="522" spans="1:3" ht="15.5" x14ac:dyDescent="0.35">
      <c r="A522" s="214" t="s">
        <v>1667</v>
      </c>
      <c r="B522" s="214" t="s">
        <v>1668</v>
      </c>
      <c r="C522" s="215">
        <v>1</v>
      </c>
    </row>
    <row r="523" spans="1:3" ht="15.5" x14ac:dyDescent="0.35">
      <c r="A523" s="214" t="s">
        <v>1669</v>
      </c>
      <c r="B523" s="214" t="s">
        <v>1670</v>
      </c>
      <c r="C523" s="215">
        <v>1</v>
      </c>
    </row>
    <row r="524" spans="1:3" ht="15.5" x14ac:dyDescent="0.35">
      <c r="A524" s="214" t="s">
        <v>1671</v>
      </c>
      <c r="B524" s="214" t="s">
        <v>1672</v>
      </c>
      <c r="C524" s="215">
        <v>1</v>
      </c>
    </row>
    <row r="525" spans="1:3" ht="15.5" x14ac:dyDescent="0.35">
      <c r="A525" s="214" t="s">
        <v>1673</v>
      </c>
      <c r="B525" s="214" t="s">
        <v>1674</v>
      </c>
      <c r="C525" s="215">
        <v>1</v>
      </c>
    </row>
    <row r="526" spans="1:3" ht="15.5" x14ac:dyDescent="0.35">
      <c r="A526" s="214" t="s">
        <v>1675</v>
      </c>
      <c r="B526" s="214" t="s">
        <v>1676</v>
      </c>
      <c r="C526" s="215">
        <v>1</v>
      </c>
    </row>
    <row r="527" spans="1:3" ht="15.5" x14ac:dyDescent="0.35">
      <c r="A527" s="214" t="s">
        <v>1677</v>
      </c>
      <c r="B527" s="214" t="s">
        <v>1678</v>
      </c>
      <c r="C527" s="215">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64F4E4-FC58-4881-92FC-18452E9064FB}">
  <ds:schemaRefs>
    <ds:schemaRef ds:uri="http://schemas.microsoft.com/sharepoint/v3/contenttype/forms"/>
  </ds:schemaRefs>
</ds:datastoreItem>
</file>

<file path=customXml/itemProps2.xml><?xml version="1.0" encoding="utf-8"?>
<ds:datastoreItem xmlns:ds="http://schemas.openxmlformats.org/officeDocument/2006/customXml" ds:itemID="{8FA76EF0-EB46-4356-A708-0705611CC03A}">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666489D2-278C-448A-8021-C3E679D20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Dashboard</vt:lpstr>
      <vt:lpstr>Results</vt:lpstr>
      <vt:lpstr>Instructions</vt:lpstr>
      <vt:lpstr>zOS_ACF2</vt:lpstr>
      <vt:lpstr>Change Log</vt:lpstr>
      <vt:lpstr>Issue Code Table</vt:lpstr>
      <vt:lpstr>'Change Log'!Print_Area</vt:lpstr>
      <vt:lpstr>Dashboard!Print_Area</vt:lpstr>
      <vt:lpstr>Instructions!Print_Area</vt:lpstr>
      <vt:lpstr>Results!Print_Area</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Taylor Jared V</cp:lastModifiedBy>
  <cp:revision/>
  <dcterms:created xsi:type="dcterms:W3CDTF">2012-09-21T14:43:24Z</dcterms:created>
  <dcterms:modified xsi:type="dcterms:W3CDTF">2022-09-19T20:38:42Z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ies>
</file>