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7911DDE1-198C-40DC-B297-8FF28839AA9E}" xr6:coauthVersionLast="47" xr6:coauthVersionMax="47" xr10:uidLastSave="{00000000-0000-0000-0000-000000000000}"/>
  <bookViews>
    <workbookView xWindow="-110" yWindow="-110" windowWidth="19420" windowHeight="10420" tabRatio="832" xr2:uid="{00000000-000D-0000-FFFF-FFFF00000000}"/>
  </bookViews>
  <sheets>
    <sheet name="Dashboard" sheetId="1" r:id="rId1"/>
    <sheet name="Results" sheetId="8" r:id="rId2"/>
    <sheet name="Instructions" sheetId="9" r:id="rId3"/>
    <sheet name="Gen Test Cases" sheetId="4" r:id="rId4"/>
    <sheet name="Tomcat8" sheetId="25" r:id="rId5"/>
    <sheet name="Tomcat9" sheetId="26" r:id="rId6"/>
    <sheet name="Change Log" sheetId="11" r:id="rId7"/>
    <sheet name="Issue Code Table" sheetId="12" r:id="rId8"/>
  </sheets>
  <definedNames>
    <definedName name="_xlnm._FilterDatabase" localSheetId="3" hidden="1">'Gen Test Cases'!$A$2:$N$13</definedName>
    <definedName name="_xlnm._FilterDatabase" localSheetId="7" hidden="1">'Issue Code Table'!$A$1:$U$522</definedName>
    <definedName name="_xlnm._FilterDatabase" localSheetId="4" hidden="1">Tomcat8!$A$2:$AA$39</definedName>
    <definedName name="_xlnm._FilterDatabase" localSheetId="5" hidden="1">Tomcat9!$A$2:$AA$41</definedName>
    <definedName name="_xlnm.Print_Area" localSheetId="6">'Change Log'!$A$1:$D$11</definedName>
    <definedName name="_xlnm.Print_Area" localSheetId="0">Dashboard!$A$1:$C$45</definedName>
    <definedName name="_xlnm.Print_Area" localSheetId="3">'Gen Test Cases'!$A$1:$K$13</definedName>
    <definedName name="_xlnm.Print_Area" localSheetId="2">Instructions!$A$1:$N$37</definedName>
    <definedName name="_xlnm.Print_Area" localSheetId="1">Results!$A$1:$N$7</definedName>
    <definedName name="_xlnm.Print_Area" localSheetId="4">Tomcat8!$A$1:$L$39</definedName>
    <definedName name="_xlnm.Print_Area" localSheetId="5">Tomcat9!$A$1:$L$41</definedName>
    <definedName name="_xlnm.Print_Titles" localSheetId="3">'Gen Test Cases'!$2:$2</definedName>
    <definedName name="_xlnm.Print_Titles" localSheetId="4">Tomcat8!$2:$2</definedName>
    <definedName name="_xlnm.Print_Titles" localSheetId="5">Tomcat9!$2:$2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8" l="1"/>
  <c r="M32" i="8"/>
  <c r="B32" i="8"/>
  <c r="AA4" i="4"/>
  <c r="AA5" i="4"/>
  <c r="AA6" i="4"/>
  <c r="AA7" i="4"/>
  <c r="AA8" i="4"/>
  <c r="AA9" i="4"/>
  <c r="AA10" i="4"/>
  <c r="AA11" i="4"/>
  <c r="AA12" i="4"/>
  <c r="AA13" i="4"/>
  <c r="J19" i="8" s="1"/>
  <c r="D32" i="8"/>
  <c r="E32" i="8"/>
  <c r="C32" i="8"/>
  <c r="O32" i="8"/>
  <c r="AA4" i="26"/>
  <c r="AA5" i="26"/>
  <c r="AA6" i="26"/>
  <c r="AA7" i="26"/>
  <c r="AA8" i="26"/>
  <c r="AA9" i="26"/>
  <c r="AA10" i="26"/>
  <c r="AA11" i="26"/>
  <c r="AA12" i="26"/>
  <c r="AA13" i="26"/>
  <c r="AA14" i="26"/>
  <c r="AA15" i="26"/>
  <c r="AA16" i="26"/>
  <c r="AA17" i="26"/>
  <c r="AA18" i="26"/>
  <c r="AA19" i="26"/>
  <c r="AA20" i="26"/>
  <c r="AA21" i="26"/>
  <c r="AA22" i="26"/>
  <c r="AA23" i="26"/>
  <c r="AA24" i="26"/>
  <c r="AA25" i="26"/>
  <c r="AA26" i="26"/>
  <c r="AA27" i="26"/>
  <c r="AA28" i="26"/>
  <c r="AA29" i="26"/>
  <c r="AA30" i="26"/>
  <c r="AA31" i="26"/>
  <c r="AA32" i="26"/>
  <c r="AA33" i="26"/>
  <c r="AA34" i="26"/>
  <c r="AA35" i="26"/>
  <c r="AA36" i="26"/>
  <c r="AA37" i="26"/>
  <c r="AA38" i="26"/>
  <c r="AA39" i="26"/>
  <c r="AA40" i="26"/>
  <c r="AA41" i="26"/>
  <c r="AA3" i="26"/>
  <c r="K40" i="8"/>
  <c r="K39" i="8"/>
  <c r="J38" i="8"/>
  <c r="K37" i="8"/>
  <c r="K36" i="8"/>
  <c r="AA3" i="4"/>
  <c r="E13" i="8"/>
  <c r="D13" i="8"/>
  <c r="C13" i="8"/>
  <c r="O13" i="8"/>
  <c r="M13" i="8"/>
  <c r="K21" i="8"/>
  <c r="K20" i="8"/>
  <c r="K18" i="8"/>
  <c r="K17" i="8"/>
  <c r="AA4" i="25"/>
  <c r="AA5" i="25"/>
  <c r="AA6" i="25"/>
  <c r="AA7" i="25"/>
  <c r="AA8" i="25"/>
  <c r="AA9" i="25"/>
  <c r="AA10" i="25"/>
  <c r="AA11" i="25"/>
  <c r="AA12" i="25"/>
  <c r="AA13" i="25"/>
  <c r="AA14" i="25"/>
  <c r="AA15" i="25"/>
  <c r="AA16" i="25"/>
  <c r="AA17" i="25"/>
  <c r="AA18" i="25"/>
  <c r="AA19" i="25"/>
  <c r="AA20" i="25"/>
  <c r="AA21" i="25"/>
  <c r="AA22" i="25"/>
  <c r="AA23" i="25"/>
  <c r="AA24" i="25"/>
  <c r="AA25" i="25"/>
  <c r="AA26" i="25"/>
  <c r="AA27" i="25"/>
  <c r="AA28" i="25"/>
  <c r="AA29" i="25"/>
  <c r="AA30" i="25"/>
  <c r="AA31" i="25"/>
  <c r="AA32" i="25"/>
  <c r="AA33" i="25"/>
  <c r="AA34" i="25"/>
  <c r="AA35" i="25"/>
  <c r="AA36" i="25"/>
  <c r="AA37" i="25"/>
  <c r="AA38" i="25"/>
  <c r="AA39" i="25"/>
  <c r="AA3" i="25"/>
  <c r="F13" i="8" l="1"/>
  <c r="D18" i="8"/>
  <c r="D22" i="8"/>
  <c r="E19" i="8"/>
  <c r="E23" i="8"/>
  <c r="F20" i="8"/>
  <c r="F24" i="8"/>
  <c r="C21" i="8"/>
  <c r="F17" i="8"/>
  <c r="C22" i="8"/>
  <c r="E17" i="8"/>
  <c r="F19" i="8"/>
  <c r="C24" i="8"/>
  <c r="C17" i="8"/>
  <c r="D19" i="8"/>
  <c r="D23" i="8"/>
  <c r="E20" i="8"/>
  <c r="E24" i="8"/>
  <c r="F21" i="8"/>
  <c r="C18" i="8"/>
  <c r="E18" i="8"/>
  <c r="F23" i="8"/>
  <c r="D20" i="8"/>
  <c r="D24" i="8"/>
  <c r="I24" i="8" s="1"/>
  <c r="E21" i="8"/>
  <c r="F18" i="8"/>
  <c r="F22" i="8"/>
  <c r="C19" i="8"/>
  <c r="C23" i="8"/>
  <c r="D17" i="8"/>
  <c r="D21" i="8"/>
  <c r="E22" i="8"/>
  <c r="C20" i="8"/>
  <c r="E40" i="8"/>
  <c r="F37" i="8"/>
  <c r="F41" i="8"/>
  <c r="E37" i="8"/>
  <c r="E41" i="8"/>
  <c r="F38" i="8"/>
  <c r="E38" i="8"/>
  <c r="E42" i="8"/>
  <c r="F39" i="8"/>
  <c r="F43" i="8"/>
  <c r="E39" i="8"/>
  <c r="E43" i="8"/>
  <c r="F40" i="8"/>
  <c r="F42" i="8"/>
  <c r="C40" i="8"/>
  <c r="D37" i="8"/>
  <c r="I37" i="8" s="1"/>
  <c r="C37" i="8"/>
  <c r="C41" i="8"/>
  <c r="D38" i="8"/>
  <c r="D42" i="8"/>
  <c r="I42" i="8" s="1"/>
  <c r="C38" i="8"/>
  <c r="C42" i="8"/>
  <c r="D39" i="8"/>
  <c r="I39" i="8" s="1"/>
  <c r="D43" i="8"/>
  <c r="I43" i="8" s="1"/>
  <c r="C39" i="8"/>
  <c r="C43" i="8"/>
  <c r="D40" i="8"/>
  <c r="I40" i="8" s="1"/>
  <c r="D41" i="8"/>
  <c r="I41" i="8" s="1"/>
  <c r="F32" i="8"/>
  <c r="N32" i="8"/>
  <c r="J36" i="8" s="1"/>
  <c r="N13" i="8"/>
  <c r="J17" i="8" s="1"/>
  <c r="J39" i="8"/>
  <c r="E36" i="8"/>
  <c r="I38" i="8"/>
  <c r="F36" i="8"/>
  <c r="I21" i="8"/>
  <c r="I23" i="8"/>
  <c r="I19" i="8"/>
  <c r="C36" i="8"/>
  <c r="H22" i="8"/>
  <c r="H18" i="8"/>
  <c r="I17" i="8"/>
  <c r="I20" i="8"/>
  <c r="I22" i="8"/>
  <c r="D36" i="8"/>
  <c r="I36" i="8" s="1"/>
  <c r="I18" i="8"/>
  <c r="J20" i="8"/>
  <c r="H38" i="8" l="1"/>
  <c r="H24" i="8"/>
  <c r="H43" i="8"/>
  <c r="H42" i="8"/>
  <c r="H36" i="8"/>
  <c r="H37" i="8"/>
  <c r="H17" i="8"/>
  <c r="H40" i="8"/>
  <c r="H20" i="8"/>
  <c r="H19" i="8"/>
  <c r="H21" i="8"/>
  <c r="H39" i="8"/>
  <c r="H23" i="8"/>
  <c r="H41" i="8"/>
  <c r="D44" i="8" l="1"/>
  <c r="G32" i="8" s="1"/>
  <c r="D25" i="8"/>
  <c r="G13" i="8" s="1"/>
</calcChain>
</file>

<file path=xl/sharedStrings.xml><?xml version="1.0" encoding="utf-8"?>
<sst xmlns="http://schemas.openxmlformats.org/spreadsheetml/2006/main" count="2706" uniqueCount="1909">
  <si>
    <t>Internal Revenue Service</t>
  </si>
  <si>
    <t>Office of Safeguards</t>
  </si>
  <si>
    <t xml:space="preserve"> ▪ SCSEM Subject: Application Server</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</si>
  <si>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</si>
  <si>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</si>
  <si>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</si>
  <si>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</si>
  <si>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</si>
  <si>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</si>
  <si>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</si>
  <si>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</si>
  <si>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</si>
  <si>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</si>
  <si>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</si>
  <si>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</si>
  <si>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</si>
  <si>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</si>
  <si>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</si>
  <si>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</si>
  <si>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</si>
  <si>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</si>
  <si>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</si>
  <si>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</si>
  <si>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</si>
  <si>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</si>
  <si>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</si>
  <si>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</si>
  <si>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</si>
  <si>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</si>
  <si>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</si>
  <si>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</si>
  <si>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</si>
  <si>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</si>
  <si>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</si>
  <si>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</si>
  <si>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</si>
  <si>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</si>
  <si>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</si>
  <si>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</si>
  <si>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       </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</si>
  <si>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</si>
  <si>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</si>
  <si>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</si>
  <si>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</si>
  <si>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</si>
  <si>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</si>
  <si>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</si>
  <si>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</si>
  <si>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</si>
  <si>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</si>
  <si>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</si>
  <si>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</si>
  <si>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</si>
  <si>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</si>
  <si>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</si>
  <si>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</si>
  <si>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</si>
  <si>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</si>
  <si>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</si>
  <si>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</si>
  <si>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</si>
  <si>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</si>
  <si>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 xml:space="preserve">       Use this box if New Tomcat8 tests were conducted.</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</si>
  <si>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</si>
  <si>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</si>
  <si>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</si>
  <si>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</si>
  <si>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</si>
  <si>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</si>
  <si>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</si>
  <si>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</si>
  <si>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</si>
  <si>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</si>
  <si>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</si>
  <si>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</si>
  <si>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</si>
  <si>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</si>
  <si>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</si>
  <si>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</si>
  <si>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</si>
  <si>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</si>
  <si>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</si>
  <si>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</si>
  <si>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</si>
  <si>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</si>
  <si>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</si>
  <si>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</si>
  <si>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</si>
  <si>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</si>
  <si>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</si>
  <si>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</si>
  <si>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</si>
  <si>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</si>
  <si>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</si>
  <si>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</si>
  <si>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</si>
  <si>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</si>
  <si>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</si>
  <si>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</si>
  <si>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</si>
  <si>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</si>
  <si>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</si>
  <si>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</si>
  <si>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</si>
  <si>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</si>
  <si>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</si>
  <si>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</si>
  <si>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</si>
  <si>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</si>
  <si>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</si>
  <si>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</si>
  <si>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</si>
  <si>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</si>
  <si>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</si>
  <si>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</si>
  <si>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</si>
  <si>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</si>
  <si>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</si>
  <si>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AppServer-01</t>
  </si>
  <si>
    <t>SA-22</t>
  </si>
  <si>
    <t>Unsupported System Components</t>
  </si>
  <si>
    <t>Interview, Examine</t>
  </si>
  <si>
    <t>All</t>
  </si>
  <si>
    <t>The agency maintaining the application server ensures the application server operating system is supported.</t>
  </si>
  <si>
    <t>The reviewer should verify what versions of the application server software are running on the server by examining the server.
The reviewer will need to have the SA or the application administrator provide evidence that the vendor is still supporting the product. This can be done by visiting the vendor's application site, viewing a service agreement that the site has with the vendor, or observing recent patches provided by the vendor for the application server software. These are not the only ways that are acceptable to verify this, so the reviewer will have to make a determination if the site has provided sufficient evidence that the application server software is supported.</t>
  </si>
  <si>
    <t>Current version of the application server software is installed and the agency maintains appropriate service packs.</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</si>
  <si>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</si>
  <si>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</si>
  <si>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</si>
  <si>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AppServer-02</t>
  </si>
  <si>
    <t>SI-2</t>
  </si>
  <si>
    <t>Flaw Remediation</t>
  </si>
  <si>
    <t>Interview,
Examine</t>
  </si>
  <si>
    <t>Refer to the vendors support application 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</si>
  <si>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The latest security patches are installed.</t>
  </si>
  <si>
    <t>Significant</t>
  </si>
  <si>
    <t>HSI2
HSI27</t>
  </si>
  <si>
    <t>HSI2: System patch level is insufficient
HSI27: Critical security patches have not been applied</t>
  </si>
  <si>
    <t>AppServer-03</t>
  </si>
  <si>
    <t>AC-6</t>
  </si>
  <si>
    <t>Least Privilege</t>
  </si>
  <si>
    <t>Examine</t>
  </si>
  <si>
    <t>The minimum amount of administrators, application managers, developers, auditors, and application author accounts exist on the machine hosting the application server.
Sensitive system files are restricted to appropriate accounts.</t>
  </si>
  <si>
    <t>Interview the System Administrator and obtain a copy of user accounts with access to the application server.
WINDOWS -
Search all of the system's hard drives for the command.com and cmd.exe files. The allowed permissions on these files are:
- System Full Control
- Administrators Full Control
1. Non-administrator account, group membership, or service ID should not have access to command.com or cmd.exe files
2. Examine users with access to operating system configuration files, scripts, utilities, privileges, and functions.
3. Access to operating system components is restricted.   Access is documented and approved.
UNIX -
1. Use the command more /etc/passwd to get a list of accounts.  Examine the list of user accounts, noting any privileged UIDs (0 to 100) or GIDs (0 to 100). Also, examine their shells to see if they are /etc/bin or /etc/sbin. 
2. Verify with the system administrator that all privileged accounts are necessary.
3. Access to shell scripts or operating system functions are restricted.  Access is documented and approved.</t>
  </si>
  <si>
    <t>Ensure non-administrators are not allowed access to the directory tree, the shell, or other operating system functions and utilities.</t>
  </si>
  <si>
    <t>HAC11</t>
  </si>
  <si>
    <t>HAC11: User access was not established with concept of least privilege</t>
  </si>
  <si>
    <t>AppServer-04</t>
  </si>
  <si>
    <t>Interview</t>
  </si>
  <si>
    <t>The key application service administrative and configuration tools must only be accessible by the application server staff.</t>
  </si>
  <si>
    <t>Interview the SA to determine what tool or control file is used to control the configuration of the application server. The tool or files need to be restricted to the application manager and assigned designees.
If the control of the application server is done via control files (e.g. web.xml), the reviewer will need to verify who has update access to them. If tools are being used to configure the application server, the reviewer will need to determine who has access to execute the tools.</t>
  </si>
  <si>
    <t>Access is restricted to the application administration tool to only the application manager and the application manager's designees.</t>
  </si>
  <si>
    <t>AppServer-05</t>
  </si>
  <si>
    <t>AC-8</t>
  </si>
  <si>
    <t>System Use Notification</t>
  </si>
  <si>
    <t>A warning screen is displayed at the logon screen.</t>
  </si>
  <si>
    <t>Interview the SA and examine system configuration settings to ensure that access to content served by the application server provides the IRS Safeguards approved warning banner prior to logon.</t>
  </si>
  <si>
    <t xml:space="preserve">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</si>
  <si>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Limited</t>
  </si>
  <si>
    <t>HAC14
HAC38</t>
  </si>
  <si>
    <t>HAC14: Warning banner is insufficient
HAC38: Warning banner does not exist</t>
  </si>
  <si>
    <t>AppServer-06</t>
  </si>
  <si>
    <t>AU-2</t>
  </si>
  <si>
    <t>Audit Events</t>
  </si>
  <si>
    <t>Ensure the system audits security relevant events.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</si>
  <si>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</si>
  <si>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All required security events are logged.</t>
  </si>
  <si>
    <t>Moderate</t>
  </si>
  <si>
    <t>HAU2
HAU6
HAU17
HAU21</t>
  </si>
  <si>
    <t>HAU2: No auditing is being performed on the system
HAU6: System does not audit changes to access control settings
HAU17: Audit logs do not capture sufficient auditable events
HAU21: System does not audit all attempts to gain access </t>
  </si>
  <si>
    <t>AppServer-07</t>
  </si>
  <si>
    <t>AU-4</t>
  </si>
  <si>
    <t>Audit Storage Capacity</t>
  </si>
  <si>
    <t>The agency shall require audit logs to be kept for at least 7 years per IRS requirements</t>
  </si>
  <si>
    <t>Examine the audit log retention for the application server.</t>
  </si>
  <si>
    <t>Audit log data is retained using sufficient audit space for 7 years.</t>
  </si>
  <si>
    <t>HAU7</t>
  </si>
  <si>
    <t>HAU7: Audit records are not retained per Pub 1075</t>
  </si>
  <si>
    <t>AppServer-08</t>
  </si>
  <si>
    <t>AU-9</t>
  </si>
  <si>
    <t>Protection of Audit Information</t>
  </si>
  <si>
    <t>Windows</t>
  </si>
  <si>
    <t>Audit logs are protected from unauthorized access or modification</t>
  </si>
  <si>
    <t>Interview the SA to determine who has access to the application server log files.</t>
  </si>
  <si>
    <t>Grant permission to read log files to only the members of the Auditors group, administrators, and the user assigned to run the application server software.
If any account has access to the log files other than those authorized, this is a finding.
If access is granted to anyone other than the auditors, the administrators, the application administrators, the application server account, or the service used to generate the log files, this is a finding.</t>
  </si>
  <si>
    <t>HCM47</t>
  </si>
  <si>
    <t>HCM47: System error messages display system configuration information</t>
  </si>
  <si>
    <t>AppServer-09</t>
  </si>
  <si>
    <t>CM-6</t>
  </si>
  <si>
    <t>Configuration Settings</t>
  </si>
  <si>
    <t>Development and testing environments do not exist on the production server</t>
  </si>
  <si>
    <t>Interview the System Administrator to find out if development application sites are being housed on production application servers. 
- Do you have development sites on your production application server?
- What is your process to get development application sites / content posted to the production server?
- Do you use under construction notices on production application pages?
The reviewer can also do a manual check or perform a navigation of the application site via a browser could be used to confirm the information provided from interviewing the application staff. Graphics or texts which proclaim Under Construction or Under Development are frequently used to mark folders or directories in that status.</t>
  </si>
  <si>
    <t>Application site pages that proclaim Under Construction or Under Development are clear indications that a production application server is being used for development.  These pages should not exist as well as any other development pages or scripts accessible on the application server.</t>
  </si>
  <si>
    <t>HSC32: PKI certificates are not issued from an approved authority</t>
  </si>
  <si>
    <t>AppServer-10</t>
  </si>
  <si>
    <t>SC-17</t>
  </si>
  <si>
    <t>Public Key Infrastructure Certificates</t>
  </si>
  <si>
    <t>The application server is issued a valid certificate from a valid Certificate Authority (CA)</t>
  </si>
  <si>
    <t>Interview the SA and determine if the application server is assigned a valid certificate from a valid CA.
Navigate to the application site and validate the certificate authority.  Digital certificates are authenticated, issued, and managed by a trusted Certificate Authority (CA).</t>
  </si>
  <si>
    <t>The application server is issued a valid certificate from a valid CA.</t>
  </si>
  <si>
    <t>HSC32</t>
  </si>
  <si>
    <t>HSC15: PKI certificates are not issued from an approved authority</t>
  </si>
  <si>
    <t>AppServer-11</t>
  </si>
  <si>
    <t>SC-8</t>
  </si>
  <si>
    <t>Transmission Confidentiality and Integrity</t>
  </si>
  <si>
    <t xml:space="preserve">If users authenticate to the application interface or has database connectivity (internally or externally facing) to access FTI, TLS 1.2 or above is required </t>
  </si>
  <si>
    <r>
      <t xml:space="preserve">This test applies to both internally and externally facing application servers.
Interview the SA to demonstrate how the application server encrypts application interface traffic (if applicable - may only use configuration files) to manage the application and how the application server connects to the database (e.g. jdbc over TLS 1.2)
</t>
    </r>
    <r>
      <rPr>
        <b/>
        <sz val="10"/>
        <rFont val="Arial"/>
        <family val="2"/>
      </rPr>
      <t>Note -</t>
    </r>
    <r>
      <rPr>
        <sz val="10"/>
        <rFont val="Arial"/>
        <family val="2"/>
      </rPr>
      <t xml:space="preserve"> As of 9/30/2021, TLS 1.2 does not have an announced end of life date and is still acceptable.  Refer to NIST 800-52 Rev 2 for further information.</t>
    </r>
  </si>
  <si>
    <t>An application server must use TLS if it allows customers access to FTI records.  The server must meet the following requirements:
- only allow access to FTI through the TLS protocol version 1.2 or above with 128 bit encryption or higher that is FIPS compliant and operating in FIPS mode.
- prevents the use of the Secure Socket Layer (SSL) protocol on the server. (Verify that TLS is enabled and that SSL is disabled.)</t>
  </si>
  <si>
    <t>HSC42</t>
  </si>
  <si>
    <t>HSC42: Encryption capabilities do not meet the latest FIPS 140 requirements</t>
  </si>
  <si>
    <t>Do not edit below</t>
  </si>
  <si>
    <t>Info</t>
  </si>
  <si>
    <t>Test (Automated)</t>
  </si>
  <si>
    <t>Test (Manual)</t>
  </si>
  <si>
    <t>Criticality Ratings</t>
  </si>
  <si>
    <t>Section Title</t>
  </si>
  <si>
    <t>Description</t>
  </si>
  <si>
    <t>Finding Statement (Internal Use Only)</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</si>
  <si>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</si>
  <si>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</si>
  <si>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</si>
  <si>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</si>
  <si>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</si>
  <si>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 xml:space="preserve">Remediation Statement (Internal Use Only)         </t>
  </si>
  <si>
    <t>CAP Request Statement (Internal Use Only)</t>
  </si>
  <si>
    <t>SI-11</t>
  </si>
  <si>
    <t>Error Handling</t>
  </si>
  <si>
    <t>Disable client facing Stack Traces</t>
  </si>
  <si>
    <t>When a runtime error occurs during request processing, Apache Tomcat will display debugging information to the requestor. It is recommended that such debug information be withheld from the requestor.</t>
  </si>
  <si>
    <t>The &lt;error-page&gt; element has a &lt;location&gt; child element.</t>
  </si>
  <si>
    <t>Tomcat is not configured to prevent sending debug information to the requestor.</t>
  </si>
  <si>
    <t>HCM45</t>
  </si>
  <si>
    <t>System configuration provides additional attack surface</t>
  </si>
  <si>
    <t>2.5</t>
  </si>
  <si>
    <t>Debugging information, such as that found in call stacks, often contains sensitive information that may useful to an attacker. By preventing Tomcat from providing this information, the risk of leaking sensitive information to a potential attacker is reduced.</t>
  </si>
  <si>
    <t>Perform the following to prevent Tomcat from providing debug information to the requestor during runtime errors:
* Create a web page that contains the logic or message you wish to invoke when encountering a runtime error. For example purposes, assume this page is located at /error.jsp. 
* Add a child element, &lt;error-page&gt;, to the &lt;web-app&gt;element, in the $CATALINA_HOME/conf/web.xml file. 
* Add a child element, &lt;exception-type&gt;, to the &lt;error-page&gt; element. Set the value of the &lt;exception-type&gt; element to java.lang.Throwable. 
* Add a child element, &lt;location&gt;, to the &lt;error-page&gt; element. Set the value of the &lt;location&gt; element to the location of page created in #1.
 The resulting entry will look as follows:
&lt;error-page&gt;
 &lt;exception-type&gt;java.lang.Throwable&lt;/exception-type&gt;
 &lt;location&gt;/error.jsp&lt;/location&gt;
&lt;/error-page&gt;</t>
  </si>
  <si>
    <t>To close this finding, please provide a screenshot showing client facing Stack Traces has been disabled with the agency's CAP.</t>
  </si>
  <si>
    <t>Turn off TRACE</t>
  </si>
  <si>
    <t>The HTTP TRACE verb provides debugging and diagnostics information for a given request.</t>
  </si>
  <si>
    <t>Each Connector does not have a "allowTrace" attribute or the allowTrace attribute is not set true.</t>
  </si>
  <si>
    <t>2</t>
  </si>
  <si>
    <t>2.6</t>
  </si>
  <si>
    <t>Diagnostic information, such as that found in the response to a TRACE request, often contains sensitive information that may useful to an attacker. By preventing Tomcat from providing this information, the risk of leaking sensitive information to a potential attacker is reduced.</t>
  </si>
  <si>
    <t>To close this finding, please provide a screenshot showing TRACE settings has been turned off with the agency's CAP.</t>
  </si>
  <si>
    <t>Set a nondeterministic Shutdown command value</t>
  </si>
  <si>
    <t>Tomcat listens on TCP port 8005 to accept shutdown requests. By connecting to this port and sending the SHUTDOWN command, all applications within Tomcat are halted. The shutdown port is not exposed to the network as it is bound to the loopback interface. It is recommended that a nondeterministic value be set for the shutdown attribute in $CATALINA_HOME/conf/server.xml.</t>
  </si>
  <si>
    <t>The shutdown attribute is not set to SHUTDOWN.</t>
  </si>
  <si>
    <t>The shutdown attribute is set to SHUTDOWN.</t>
  </si>
  <si>
    <t>HCM30</t>
  </si>
  <si>
    <t>3</t>
  </si>
  <si>
    <t>3.1</t>
  </si>
  <si>
    <t>Setting the shutdown attribute to a nondeterministic value will prevent malicious local users from shutting down Tomcat.</t>
  </si>
  <si>
    <t>Set a nondeterministic Shutdown command value. One method to accomplish the recommendation is to perform the following command:
Update the `shutdown` attribute in `$CATALINA_HOME/conf/server.xml` as follows:</t>
  </si>
  <si>
    <t>To close this finding, please provide a screenshot showing shutdown attribute settings is set for a nondeterministic value with the agency's CAP.</t>
  </si>
  <si>
    <t>CM-7</t>
  </si>
  <si>
    <t>Least Functionality</t>
  </si>
  <si>
    <t>Restrict access to $CATALINA_HOME</t>
  </si>
  <si>
    <t>$CATALINA_HOME is the environment variable which holds the path to the root Tomcat directory. It is important to protect access to this in order to protect the Tomcat binaries and libraries from unauthorized modification. It is recommended that the ownership of $CATALINA_HOME be tomcat_admin:tomcat. It is also recommended that the permission on $CATALINA_HOME prevent read, write, and execute for the world (o-rwx) and prevent write access to the group (g-w).</t>
  </si>
  <si>
    <t>Perform the following to ensure the permission on the $CATALINA_HOME directory prevent unauthorized modification.
$ cd $CATALINA_HOME
$ find . -follow -maxdepth 0 \( -perm /o+rwx,g=w -o ! -user tomcat_admin -o ! -group tomcat \) -ls
The above command should not emit any output.</t>
  </si>
  <si>
    <t>No output should be displayed.</t>
  </si>
  <si>
    <t>The permission on the $CATALINA_HOME directory does not prevent unauthorized modification.</t>
  </si>
  <si>
    <t>HCM9</t>
  </si>
  <si>
    <t>Systems are not deployed using the concept of least privilege</t>
  </si>
  <si>
    <t>4</t>
  </si>
  <si>
    <t>4.1</t>
  </si>
  <si>
    <t>The security of processes and data that traverse or depend on Tomcat may become compromised if the $CATALINA_HOME is not secured.</t>
  </si>
  <si>
    <t>To close this finding, please provide a screenshot showing $CATALINA_HOME settings file, with the agency's CAP.</t>
  </si>
  <si>
    <t>Restrict access to $CATALINA_BASE</t>
  </si>
  <si>
    <t>$CATALINA_BASE is the environment variable that specifies the base directory which most relative paths are resolved. $CATALINA_BASE is usually used when there is multiple instances of Tomcat running. It is important to protect access to this in order to protect the Tomcat-related binaries and libraries from unauthorized modification. It is recommended that the ownership of $CATALINA_BASE be tomcat_admin:tomcat. It is also recommended that the permission on $CATALINA_BASE prevent read, write, and execute for the world (o-rwx) and prevent write access to the group (g-w).</t>
  </si>
  <si>
    <t>The permission on the $CATALINA_BASE directory does not prevent unauthorized modification.</t>
  </si>
  <si>
    <t>4.2</t>
  </si>
  <si>
    <t>The security of processes and data that traverse or depend on Tomcat may become compromised if the $CATALINA_BASE is not secured.</t>
  </si>
  <si>
    <t>Perform the following to establish the recommended state:
* Set the ownership of the $CATALINA_BASE to tomcat_admin:tomcat. 
* Remove read, write, and execute permissions for the world 
* Remove write permissions for the group. 
# chown tomcat_admin.tomcat $CATALINA_BASE 
# chmod g-w,o-rwx $CATALINA_BASE&lt;/li&gt;</t>
  </si>
  <si>
    <t>To close this finding, please provide a screenshot showing $CATALINA_BASE settings file, with the agency's CAP.</t>
  </si>
  <si>
    <t>AC-3</t>
  </si>
  <si>
    <t>Access Enforcement</t>
  </si>
  <si>
    <t>Restrict access to Tomcat configuration directory</t>
  </si>
  <si>
    <t>The Tomcat $CATALINA_HOME/conf/ directory contains Tomcat configuration files. It is recommended that the ownership of this directory be tomcat_admin:tomcat. It is also recommended that the permissions on this directory prevent read, write, and execute for the world (o-rwx) and prevent write access to the group (g-w).</t>
  </si>
  <si>
    <t>Perform the following to determine if the ownership and permissions on $CATALINA_HOME/conf are securely configured.
* Change to the location of the $CATALINA_HOME/conf and execute the following: 
# cd $CATALINA_HOME/conf 
# find . -maxdepth 0 \( -perm /o+rwx,g=w -o ! -user tomcat_admin -o ! -group tomcat \) -ls
Note: If the ownership and permission are set correctly, no output should be displayed when executing the above command.&lt;/li&gt;</t>
  </si>
  <si>
    <t>The ownership and permissions on $CATALINA_HOME/conf are not securely configured.</t>
  </si>
  <si>
    <t>HAC13</t>
  </si>
  <si>
    <t>Operating system configuration files have incorrect permissions</t>
  </si>
  <si>
    <t>4.3</t>
  </si>
  <si>
    <t>Restricting access to these directories will prevent local users from maliciously or inadvertently altering Tomcat's configuration.</t>
  </si>
  <si>
    <t>Perform the following to restrict access to Tomcat configuration files:
* Set the ownership of the $CATALINA_HOME/conf to tomcat_admin:tomcat. 
* Remove read, write, and execute permissions for the world 
* Remove write permissions for the group. 
# chown tomcat_admin:tomcat $CATALINA_HOME/conf 
# chmod g-w,o-rwx $CATALINA_HOME/conf&lt;/li&gt;</t>
  </si>
  <si>
    <t>Restrict access to Tomcat configuration directory. One method to accomplish the recommendation is to perform the following commands:
1) Set the ownership of the `$CATALINA_HOME/conf` to `tomcat_admin:tomcat`.
# chown tomcat_admin:tomcat $CATALINA_HOME/conf 
2) Remove write permissions for the group and read, write, and execute permissions for the world. 
# chmod g-w,o-rwx $CATALINA_HOME/conf</t>
  </si>
  <si>
    <t>Protection Of Audit Information</t>
  </si>
  <si>
    <t>Restrict access to Tomcat logs directory</t>
  </si>
  <si>
    <t>The Tomcat $CATALINA_HOME/logs/ directory contains Tomcat logs. It is recommended that the ownership of this directory be tomcat_admin:tomcat. It is also recommended that the permissions on this directory prevent read, write, and execute for the world (o-rwx).</t>
  </si>
  <si>
    <t>Perform the following to determine if the ownership and permissions on $CATALINA_HOME/logs are securely configured.
* Change to the location of the $CATALINA_HOME/logs and execute the following: 
# cd $CATALINA_HOME 
# find logs -follow -maxdepth 0 \( -perm /o+rwx -o ! -user tomcat_admin -o ! -group tomcat \) -ls 
Note: If the ownership and permission are set correctly, no output should be displayed when executing the above command.&lt;/li&gt;</t>
  </si>
  <si>
    <t>The ownership and permissions on $CATALINA_HOME/logs are not securely configured.</t>
  </si>
  <si>
    <t>HAU10</t>
  </si>
  <si>
    <t>Audit logs are not properly protected</t>
  </si>
  <si>
    <t>4.4</t>
  </si>
  <si>
    <t>Restricting access to these directories will prevent local users from maliciously or inadvertently altering Tomcat's logs.</t>
  </si>
  <si>
    <t>Perform the following to restrict access to Tomcat log files: 
* Set the ownership of the $CATALINA_HOME/logs to tomcat_admin:tomcat.
* Remove read, write, and execute permissions for the world 
# chown tomcat_admin:tomcat $CATALINA_HOME/logs 
# chmod o-rwx $CATALINA_HOME/logs &lt;/li&gt;</t>
  </si>
  <si>
    <t>Restrict access to Tomcat logs directory. One method to accomplish the recommendation is to perform the following commands:
1) Set the ownership of the `$CATALINA_HOME/logs` to `tomcat_admin:tomcat`.
# chown tomcat_admin:tomcat $CATALINA_HOME/logs 
2) Remove read, write, and execute permissions for the world 
# chmod o-rwx $CATALINA_HOME/logs</t>
  </si>
  <si>
    <t>To close this finding, please provide a screenshot showing Tomcat log file settings, with the agency's CAP.</t>
  </si>
  <si>
    <t>Restrict access to Tomcat temp directory</t>
  </si>
  <si>
    <t>The Tomcat $CATALINA_HOME/temp/ directory is used by Tomcat to persist temporary information to disk. It is recommended that the ownership of this directory be tomcat_admin:tomcat. It is also recommended that the permissions on this directory prevent read, write, and execute for the world (o-rwx).</t>
  </si>
  <si>
    <t>Perform the following to determine if the ownership and permissions on $CATALINA_HOME/temp are securely configured.
* Change to the location of the $CATALINA_HOME/temp and execute the following: 
# cd $CATALINA_HOME 
# find temp -follow -maxdepth 0 \( -perm /o+rwx -o ! -user tomcat_admin -o ! -group tomcat \) -ls 
Note: If the ownership and permission are set correctly, no output should be displayed when executing the above command.&lt;/li&gt;</t>
  </si>
  <si>
    <t>The ownership and permissions on $CATALINA_HOME/temp are not securely configured.</t>
  </si>
  <si>
    <t>4.5</t>
  </si>
  <si>
    <t>Restricting access to these directories will prevent local users from maliciously or inadvertently affecting the integrity of Tomcat processes.</t>
  </si>
  <si>
    <t>Restrict access to Tomcat temp directory. One method to accomplish the recommendation is to perform the following commands:
1) Set the ownership of the `$CATALINA_HOME/temp` to `tomcat_admin:tomcat`.
# chown tomcat_admin:tomcat $CATALINA_HOME/temp 
2) Remove read, write, and execute permissions for the world 
# chmod o-rwx $CATALINA_HOME/temp</t>
  </si>
  <si>
    <t>To close this finding, please provide a screenshot showing Tomcat temp directory setting files, with the agency's CAP.</t>
  </si>
  <si>
    <t>Restrict access to Tomcat binaries directory</t>
  </si>
  <si>
    <t xml:space="preserve">The ownership and permissions on $CATALINA_HOME/bin are not securely configured. </t>
  </si>
  <si>
    <t>4.6</t>
  </si>
  <si>
    <t>To close this finding, please provide a screenshot showing Tomcat bin directory file settings, with the agency's CAP.</t>
  </si>
  <si>
    <t>Restrict access to Tomcat web application directory</t>
  </si>
  <si>
    <t>The Tomcat $CATALINA_HOME/webapps directory contains web applications that are deployed through Tomcat. It is recommended that the ownership of this directory be tomcat_admin:tomcat. It is also recommended that the permission on $CATALINA_HOME/webapps prevent read, write, and execute for the world (o-rwx) and prevent write access to the group (g-w).</t>
  </si>
  <si>
    <t>Perform the following to determine if the ownership and permissions on $CATALINA_HOME/webapps are securely configured.
* Change to the location of the $CATALINA_HOME/webapps and execute the following: 
# cd $CATALINA_HOME 
# find webapps -follow -maxdepth 0 \( -perm /o+rwx,g=w -o ! -user tomcat_admin -o ! -group tomcat \) -ls
 Note: If the ownership and permission are set correctly, no output should be displayed when executing the above command.&lt;/li&gt;</t>
  </si>
  <si>
    <t>The ownership and permissions on $CATALINA_HOME/webapps are not securely configured.</t>
  </si>
  <si>
    <t>4.7</t>
  </si>
  <si>
    <t>Restricting access to these directories will prevent local users from maliciously or inadvertently affecting the integrity of web applications.</t>
  </si>
  <si>
    <t>To close this finding, please provide a screenshot showing Tomcat webapps directory file settings, with the agency's CAP.</t>
  </si>
  <si>
    <t>Restrict access to Tomcat catalina.policy</t>
  </si>
  <si>
    <t>The catalina.policy file is used to configure security policies for Tomcat. It is recommended that access to this file has the proper permissions to properly protect from unauthorized changes.</t>
  </si>
  <si>
    <t>Perform the following to determine if the ownership and permissions on $CATALINA_HOME/conf/catalina.policy care securely configured.
* Change to the location of the $CATALINA_HOME/ and execute the following: 
# cd $CATALINA_HOME/conf/ 
# find catalina.policy -follow -maxdepth 0 \( -perm /o+rwx -o ! -user tomcat_admin -o ! -group tomcat \) -ls
Note: If the ownership and permission are set correctly, no output should be displayed when executing the above command.&lt;/li&gt;</t>
  </si>
  <si>
    <t>The ownership and permissions on $CATALINA_HOME/conf/catalina.policy are not securely configured.</t>
  </si>
  <si>
    <t>4.8</t>
  </si>
  <si>
    <t>Restricting access to this file will prevent local users from maliciously or inadvertently altering Tomcat's security policy.</t>
  </si>
  <si>
    <t>Restrict access to Tomcat catalina.policy. One method to accomplish the recommendation is to perform the following commands:
1) Set the owner and group owner of the contents of `$CATALINA_HOME/conf/catalina.policy` to `tomcat_admin:tomcat`.
# chown tomcat_admin:tomcat $CATALINA_HOME/conf/catalina.policy 
2) Set the permissions of the `$CATALINA_HOME/conf/catalina.policy` file to `600`.
# chmod 600 $CATALINA_HOME/conf/catalina.policy</t>
  </si>
  <si>
    <t>4.9</t>
  </si>
  <si>
    <t>Restrict access to Tomcat context.xml</t>
  </si>
  <si>
    <t>The context.xml file is loaded by all web applications and sets certain configuration options. It is recommended that access to this file has the proper permissions to properly protect from unauthorized changes.</t>
  </si>
  <si>
    <t>Perform the following to determine if the ownership and permissions on $CATALINA_HOME/conf/context.xml care securely configured.
* Change to the location of the $CATALINA_HOME/conf and execute the following: 
# cd $CATALINA_HOME/conf 
# find context.xml -follow -maxdepth 0 \( -perm /o+rwx,g=w -o ! -user tomcat_admin -o ! -group tomcat \) -ls
 Note: If the ownership and permission are set correctly, no output should be displayed when executing the above command.&lt;/li&gt;</t>
  </si>
  <si>
    <t>The ownership and permissions on $CATALINA_HOME/conf/context.xml are not securely configured.</t>
  </si>
  <si>
    <t>Restrict access to Tomcat context.xml. One method to accomplish the recommendation is to perform the following command:
1) Set the ownership of the `$CATALINA_HOME/conf/context.xml` to `tomcat_admin:tomcat`.
# chown tomcat_admin:tomcat $CATALINA_HOME/conf/context.xml 
2) Set the permissions for the `$CATALINA_HOME/conf/context.xml` to `600`.
# chmod 600 $CATALINA_HOME/conf/context.xml</t>
  </si>
  <si>
    <t>To close this finding, please provide a screenshot of the context.xml file settings, with the agency's CAP.</t>
  </si>
  <si>
    <t>4.11</t>
  </si>
  <si>
    <t>To close this finding, please provide a screenshot showing the logging properties file settings, with the agency's CAP.</t>
  </si>
  <si>
    <t>Restrict access to Tomcat server.xml</t>
  </si>
  <si>
    <t>server.xml contains Tomcat servlet definitions and configurations. It is recommended that access to this file has the proper permissions to properly protect from unauthorized changes.</t>
  </si>
  <si>
    <t>Perform the following to determine if the ownership and permissions on $CATALINA_HOME/conf/server.xml care securely configured.
* Change to the location of the $CATALINA_HOME/conf and execute the following: 
# cd $CATALINA_HOME/conf/ 
# find server.xml -follow -maxdepth 0 \( -perm /o+rwx,g=w -o ! -user tomcat_admin -o ! -group tomcat \) -ls
Note: If the ownership and permission are set correctly, no output should be displayed when executing the above command.&lt;/li&gt;</t>
  </si>
  <si>
    <t>The ownership and permissions on $CATALINA_HOME/conf/server.xml are not securely configured.</t>
  </si>
  <si>
    <t>4.12</t>
  </si>
  <si>
    <t>Perform the following to restrict access to server.xml:
* Set the ownership of the $CATALINA_HOME/conf/server.xml to tomcat_admin:tomcat. 
* Remove read, write, and execute permissions for the world. 
* Remove write permissions for the group. 
# chown tomcat_admin:tomcat $CATALINA_HOME/conf/server.xml 
# chmod g-w,o-rwx $CATALINA_HOME/conf/server.xml &lt;/li&gt;</t>
  </si>
  <si>
    <t>Restrict access to Tomcat server.xml. One method to accomplish the recommendation is to perform the following command:
1) Set the ownership of the `$CATALINA_HOME/conf/server.xml` to `tomcat_admin:tomcat`.
# chown tomcat_admin:tomcat $CATALINA_HOME/conf/server.xml
2) Set the permissions of the `$CATALINA_HOME/conf/server.xml` to `600`
# chmod 600 $CATALINA_HOME/conf/server.xml</t>
  </si>
  <si>
    <t>To close this finding, please provide a screenshot showing the server.xml file settings, with the agency's CAP.</t>
  </si>
  <si>
    <t>Restrict access to Tomcat tomcat-users.xml</t>
  </si>
  <si>
    <t>tomcat-users.xml contains authentication information for Tomcat applications. It is recommended that access to this file has the proper permissions to properly protect from unauthorized changes.</t>
  </si>
  <si>
    <t>Perform the following to determine if the ownership and permissions on $CATALINA_HOME/conf/tomcat-users.xml care securely configured.
* Change to the location of the $CATALINA_HOME/conf and execute the following: 
# cd $CATALINA_HOME/conf/ 
# find tomcat-users.xml -follow -maxdepth 0 \( -perm /o+rwx,g=w -o ! -user tomcat_admin -o ! -group tomcat \) -ls
Note: If the ownership and permission are set correctly, no output should be displayed when executing the above command.&lt;/li&gt;</t>
  </si>
  <si>
    <t>The ownership and permissions on $CATALINA_HOME/conf/tomcat-users.xml are not securely configured.</t>
  </si>
  <si>
    <t>4.13</t>
  </si>
  <si>
    <t>Perform the following to restrict access to tomcat-users.xml:
* Set the ownership of the $CATALINA_HOME/conf/tomcat-users.xml to tomcat_admin:tomcat. 
* Remove read, write, and execute permissions for the world. 
* Remove write permissions for the group.
# chown tomcat_admin:tomcat $CATALINA_HOME/conf/tomcat-users.xml 
# chmod g-w,o-rwx $CATALINA_HOME/conf/tomcat-users.xml &lt;/li&gt;</t>
  </si>
  <si>
    <t>Restrict access to Tomcat tomcat-users.xml. One method to accomplish the recommendation is to perform the following commands:
1) Set the ownership of the `$CATALINA_HOME/conf/tomcat-users.xml` to `tomcat_admin:tomcat`.
# chown tomcat_admin:tomcat $CATALINA_HOME/conf/tomcat-users.xml 
2) Set the permissions of the `$CATALINA_HOME/conf/tomcat-users.xml` to `600`
# chmod 600 $CATALINA_HOME/conf/tomcat-users.xml</t>
  </si>
  <si>
    <t>To close this finding, please provide a screenshot showing tomcat-users.xml file settings, with the agency's CAP.</t>
  </si>
  <si>
    <t>Restrict access to Tomcat web.xml</t>
  </si>
  <si>
    <t>web.xml is a Tomcat configuration file that stores application configuration settings. It is recommended that access to this file has the proper permissions to properly protect from unauthorized changes.</t>
  </si>
  <si>
    <t>Perform the following to determine if the ownership and permissions on $CATALINA_HOME/conf/web.xml care securely configured.
* Change to the location of the $CATALINA_HOME/conf and execute the following: 
# cd $CATALINA_HOME/conf/ 
# find web.xml -follow -maxdepth 0 \( -perm /o+rwx,g=w -o ! -user tomcat_admin -o ! -group tomcat \) -ls
Note: If the ownership and permission are set correctly, no output should be displayed when executing the above command.&lt;/li&gt;</t>
  </si>
  <si>
    <t>The ownership and permissions on $CATALINA_HOME/conf/web.xml are not securely configured.</t>
  </si>
  <si>
    <t>4.14</t>
  </si>
  <si>
    <t>Perform the following to restrict access to web.xml:
* Set the ownership of the $CATALINA_HOME/conf/web.xml to tomcat_admin:tomcat.
* Remove read, write, and execute permissions for the world. 
* Remove write permissions for the group. 
# chown tomcat_admin:tomcat $CATALINA_HOME/conf/web.xml 
# chmod g-w,o-rwx $CATALINA_HOME/conf/web.xml &lt;/li&gt;</t>
  </si>
  <si>
    <t>To close this finding, please provide a screenshot showing web.xml file settings, with the agency's CAP.</t>
  </si>
  <si>
    <t>SC-13</t>
  </si>
  <si>
    <t>Cryptographic Protection</t>
  </si>
  <si>
    <t>Ensure SSLEnabled is set to True for Sensitive Connectors</t>
  </si>
  <si>
    <t>The SSLEnabled setting determines if SSL is enabled for a specific Connector. It is recommended that SSL be utilized for any Connector that sends or receives sensitive information, such as authentication credentials or personal information.</t>
  </si>
  <si>
    <t>Review server.xml and ensure all Connectors sending or receiving sensitive information have the SSLEnabled attribute set to true.</t>
  </si>
  <si>
    <t>All Connectors sending or receiving sensitive information have the SSLEnabled attribute set to true.</t>
  </si>
  <si>
    <t>All Connectors sending or receiving sensitive information don't have the SSLEnabled attribute set to true.</t>
  </si>
  <si>
    <t>HMT15</t>
  </si>
  <si>
    <t>HMT15: System and communications protection controls are not implemented properly</t>
  </si>
  <si>
    <t>6</t>
  </si>
  <si>
    <t>6.2</t>
  </si>
  <si>
    <t>The SSLEnabled setting ensures SSL is active, which will in-turn ensure the confidentiality and integrity of sensitive information while in transit.</t>
  </si>
  <si>
    <t>Ensure SSLEnabled is set to True for Sensitive Connectors. One method to accomplish the recommendation is to perform the following command in `server.xml` :
&lt;Connector
SSLEnabled="true"
/&gt;</t>
  </si>
  <si>
    <t>Ensure scheme is set accurately</t>
  </si>
  <si>
    <t>The scheme attribute is used to indicate to callers of request.getScheme() which scheme is in use by the Connector. Ensure the scheme attribute is set to http for Connectors operating over HTTP. Ensure the scheme attribute is set to https for Connectors operating of HTTPS.</t>
  </si>
  <si>
    <t>Review server.xml to ensure the Connector's scheme attribute is set to http for Connectors operating over HTTP. Also ensure the Connector's scheme attribute is set to https for Connectors operating over HTTPS.</t>
  </si>
  <si>
    <t>The Connector's scheme attribute is set to http for Connectors operating over HTTP and the Connector's scheme attribute is set to https for Connectors operating over HTTPS.</t>
  </si>
  <si>
    <t>The Connector's scheme attribute is not set to http for Connectors operating over HTTP and the Connector's scheme attribute is not set to https for Connectors operating over HTTPS.</t>
  </si>
  <si>
    <t>HSC1</t>
  </si>
  <si>
    <t>HSC1: FTI is not encrypted in transit</t>
  </si>
  <si>
    <t>6.3</t>
  </si>
  <si>
    <t>Maintaining parity between the scheme in use by the Connector and advertised by request.getScheme() will ensure applications built on Tomcat have an accurate depiction of the context and security guarantees provided to them.</t>
  </si>
  <si>
    <t>In server.xml, set the Connector's scheme attribute to http for Connectors operating over HTTP. Set the Connector's scheme attribute to https for Connectors operating of HTTPS.
&lt;Connector
 scheme="https" 
/&gt;</t>
  </si>
  <si>
    <t>Ensure scheme is set accurately. One method to accomplish the recommendation is to perform the following command:
&lt;Connector
scheme="https"
/&gt;</t>
  </si>
  <si>
    <t>To close this finding, please provide screenshot showing SSL Protocol is set to TLS for Secure Connectors  with the agency's CAP.</t>
  </si>
  <si>
    <t>Ensure secure is set to true only for SSL-enabled Connectors</t>
  </si>
  <si>
    <t>The secure attribute is used to convey Connector security status to applications operating over the Connector. This is typically achieved by calling request.isSecure(). Ensure the secure attribute is only set to true for Connectors operating with the SSLEnabled attribute set to true.</t>
  </si>
  <si>
    <t>Review server.xml and ensure the secure attribute is set to true for those Connectors having SSLEnabled set to true. Also, ensure the secure attribute set to false for those Connectors having SSLEnabled set to false.</t>
  </si>
  <si>
    <t>The secure attribute is set to true for those Connectors having SSLEnabled set to true and the secure attribute set to false for those Connectors having SSLEnabled set to false.</t>
  </si>
  <si>
    <t>The secure attribute is not set to true for those Connectors having SSLEnabled set to true and the secure attribute is not set to false for those Connectors having SSLEnabled set to false.</t>
  </si>
  <si>
    <t>6.4</t>
  </si>
  <si>
    <t>Accurately reporting the security state of the Connector will help ensure that applications built on Tomcat are not unknowingly relying on security controls that are not in place.</t>
  </si>
  <si>
    <t>IA-7</t>
  </si>
  <si>
    <t>Cryptographic Module Authentication</t>
  </si>
  <si>
    <t>Ensure SSL Protocol is set to TLS for Secure Connectors</t>
  </si>
  <si>
    <t>Review server.xml to ensure the sslProtocol attribute is set to TLS for all Connectors having SSLEngine set to on.
Note - As of 9/30/2021, TLS 1.2 does not have an announced end of life date and is still acceptable.  Refer to NIST 800-52 Rev 2 for further information.</t>
  </si>
  <si>
    <t>The sslProtocol attribute is set to TLS for all Connectors having SSLEngine set to on.</t>
  </si>
  <si>
    <t>The sslProtocol attribute is not set to TLS for all Connectors having SSLEngine set to on.</t>
  </si>
  <si>
    <t>6.5</t>
  </si>
  <si>
    <t>The TLS protocol does not contain weaknesses that affect other secure transport protocols, such as SSLv1 or SSLv2. Therefore, TLS is leveraged to protect the confidentiality and integrity of data while in transit.</t>
  </si>
  <si>
    <t>AU-12</t>
  </si>
  <si>
    <t>Audit Generation</t>
  </si>
  <si>
    <t>Handlers specify where log messages are sent. Console handlers send log messages to the Java console and File handlers specify logging to a file.</t>
  </si>
  <si>
    <t>The file handler properties are set.</t>
  </si>
  <si>
    <t>The file handler properties are not set.</t>
  </si>
  <si>
    <t>7</t>
  </si>
  <si>
    <t>7.2</t>
  </si>
  <si>
    <t>Utilizing file handlers will ensure that security event information is persisted to disk.</t>
  </si>
  <si>
    <t>Ensure directory in context.xml is a secure location</t>
  </si>
  <si>
    <t>The directory attribute tells Tomcat where to store logs. It is recommended that the location pointed to by the directory attribute be secured.</t>
  </si>
  <si>
    <t>Review the permissions of the directory specified by the directory setting to ensure the permissions are o-rwx and owned by tomcat_admin:tomcat: 
# grep directory context.xml
# ls -ld &lt;log location&gt;</t>
  </si>
  <si>
    <t>The permissions are o-rwx and owned by tomcat_admin:tomcat.</t>
  </si>
  <si>
    <t>The permissions are not o-rwx and not owned by tomcat_admin:tomcat.</t>
  </si>
  <si>
    <t>7.4</t>
  </si>
  <si>
    <t>Securing the log location will help ensure the integrity and confidentiality of web application activity.</t>
  </si>
  <si>
    <t>Perform the following: 
1. Add the following statement into the $CATALINA_BASE\webapps\&lt;app-name&gt;\META-INF\context.xml file if it does not already exist. 
&lt;Valve className="org.apache.catalina.valves.AccessLogValve" 
DIRECTORY="/LOGS/" 
prefix="access_log" fileDateFormat="yyyy-MM-dd.HH" suffix=".log" pattern="%t %H cookie:%{SESSIONID}c request:%{SESSIONID}r %m %U %s %q %r"
/&gt;
2. Set the location pointed to by the directory attribute to be owned by tomcat_admin:tomcat with permissions of o-rwx. 
# chown tomcat_admin:tomcat $CATALINA_HOME/logs
# chmod o-rwx $CATALINA_HOME/logs</t>
  </si>
  <si>
    <t>Ensure directory in context.xml is a secure location. One method to accomplish the recommendation is to perform the following to commands:
# chown tomcat_admin:tomcat $CATALINA_HOME/logs
# chmod o-rwx $CATALINA_HOME/logs</t>
  </si>
  <si>
    <t>Ensure pattern in context.xml is correct</t>
  </si>
  <si>
    <t>The pattern settings per application contains all the variables required by the installation.</t>
  </si>
  <si>
    <t>The pattern settings per application do not contain all the variables required by the installation.</t>
  </si>
  <si>
    <t>HAU17</t>
  </si>
  <si>
    <t>Audit logs do not capture sufficient auditable events</t>
  </si>
  <si>
    <t>7.5</t>
  </si>
  <si>
    <t>The level of logging detail prescribed will assist in identifying correlating security events or incidents.</t>
  </si>
  <si>
    <t>Add the following statement into the $CATALINA_BASE\webapps\&lt;app-name&gt;\META-INF\context.xml file if it does not already exist. 
&lt;Valve
className="org.apache.catalina.valves.AccessLogValve" directory="$CATALINA_HOME/logs/" prefix="access_log" fileDateFormat="yyyy-MM-dd.HH" suffix=".log"
PATTERN="%H %T %H COOKIE:%{SESSIONID}C REQUEST:%{SESSIONID}R %M %U %S %Q %R" 
/&gt;</t>
  </si>
  <si>
    <t>Ensure pattern in context.xml is correct. One method to accomplish the recommendation is to perform the following to commands:
&lt;Valve
className="org.apache.catalina.valves.AccessLogValve"
directory="$CATALINA_HOME/logs/" prefix="access_log" fileDateFormat="yyyy-MMdd.
HH" suffix=".log"
pattern="%h %t %H cookie:%{SESSIONID}c request:%{SESSIONID}r %m %U %s %q %r"
/&gt;</t>
  </si>
  <si>
    <t>To close this finding, please provide a copy of the context.xml file settings, with the agency's CAP.</t>
  </si>
  <si>
    <t>The directory attribute tells Tomcat where to store logs. The directory value should be a secure location with restricted access.</t>
  </si>
  <si>
    <t>The permissions of the directory specified by the directory setting permissions are o-rwx and owned by tomcat_admin:tomcat.</t>
  </si>
  <si>
    <t>The permissions of the directory specified by the directory setting permissions are not o-rwx and not owned by tomcat_admin:tomcat.</t>
  </si>
  <si>
    <t>7.6</t>
  </si>
  <si>
    <t>Securing the log location will help ensure the integrity and confidentiality of web application activity records.</t>
  </si>
  <si>
    <t>Restrict runtime access to sensitive packages</t>
  </si>
  <si>
    <t>The package.access list only allowed packages are defined.</t>
  </si>
  <si>
    <t>The package.access list only allowed packages are not defined.</t>
  </si>
  <si>
    <t>8</t>
  </si>
  <si>
    <t>8.1</t>
  </si>
  <si>
    <t>Prevent web applications from accessing restricted or unknown packages which may be malicious or dangerous to the application.</t>
  </si>
  <si>
    <t>Restrict runtime access to sensitive packages. One method to accomplish the recommendation is to perform the following command:
package.access = sun.,org.apache.catalina.,org.apache.coyote.,org.apache.tomcat., org.apache.jasper.</t>
  </si>
  <si>
    <t>To close this finding, please provide a copy of the package access list, with the agency's CAP.</t>
  </si>
  <si>
    <t>Starting Tomcat with Security Manager</t>
  </si>
  <si>
    <t>Configure application to run in a sandbox using the Security Manager. The Security Manager restricts what classes Tomcat can access thus protecting your server from mistakes, Trojans, and malicious code.</t>
  </si>
  <si>
    <t>Tomcat is started with the -security option.</t>
  </si>
  <si>
    <t>Tomcat is not started with the -security option.</t>
  </si>
  <si>
    <t>HCM29</t>
  </si>
  <si>
    <t>Application architecture does not properly separate user interface from data repository</t>
  </si>
  <si>
    <t>9</t>
  </si>
  <si>
    <t>9.1</t>
  </si>
  <si>
    <t>By running Tomcat with the Security Manager, applications are run in a sandbox which can prevent untrusted code from accessing files on the file system.</t>
  </si>
  <si>
    <t>Starting Tomcat with Security Manager. One method to accomplish the recommendation is to perform the following command:
On Unix:
$ $CATALINA_HOME/bin/catalina.sh start -security
On Windows:
C:\&gt; %CATALINA_HOME%\bin\catalina start -securityr.</t>
  </si>
  <si>
    <t>To close this finding, please provide a copy of the catalina policy file settings, with the agency's CAP.</t>
  </si>
  <si>
    <t>SC-2</t>
  </si>
  <si>
    <t>Application Partitioning</t>
  </si>
  <si>
    <t>Ensure Web content directory is on a separate partition from the Tomcat system files</t>
  </si>
  <si>
    <t>Store web content on a separate partition from Tomcat system files.</t>
  </si>
  <si>
    <t>The system files and web content directory are on separate partitions.</t>
  </si>
  <si>
    <t>The system files and web content directory are not on separate partitions.</t>
  </si>
  <si>
    <t>10</t>
  </si>
  <si>
    <t>10.1</t>
  </si>
  <si>
    <t>Move the web content files to a separate partition from the tomcat system files and update your configuration.</t>
  </si>
  <si>
    <t>To close this finding, please provide a screenshot of the web content files and the tomcat system config files, with the agency's CAP.</t>
  </si>
  <si>
    <t>AC-17</t>
  </si>
  <si>
    <t>Remote Access</t>
  </si>
  <si>
    <t>Force SSL when accessing the manager application</t>
  </si>
  <si>
    <t>Use the transport-guarantee attribute to ensure SSL protection when accessing the manager application.</t>
  </si>
  <si>
    <t>Ensure $CATALINA_HOME/webapps/manager/WEB-INF/web.xml has the &lt;transport-guarantee&gt; attribute set to CONFIDENTIAL.
# grep transport-guarantee $CATALINA_HOME/webapps/manager/WEB-INF/web.xml</t>
  </si>
  <si>
    <t>The $CATALINA_HOME/webapps/manager/WEB-INF/web.xml has the &lt;transport-guarantee&gt; attribute set to CONFIDENTIAL.</t>
  </si>
  <si>
    <t>The &lt;transport-guarantee&gt; attribute is not set to CONFIDENTIAL.</t>
  </si>
  <si>
    <t>10.4</t>
  </si>
  <si>
    <t>By default when accessing the manager application, login information is sent over the wire in plain text. By using the transport-guarantee attribute within web.xml, SSL is enforced. 
NOTE: This requires SSL to be configured.</t>
  </si>
  <si>
    <t>Force SSL when accessing the manager application. One method to accomplish the recommendation is to perform the following command:
&lt;security-constraint&gt;
&lt;user-data-constraint&gt;
&lt;transport-guarantee&gt;CONFIDENTIAL&lt;/transport-guarantee&gt;
&lt;user-data-constraint&gt;
&lt;/security-constraint&gt;</t>
  </si>
  <si>
    <t>To close this finding, please provide screenshot showing session façade recycling is turned off with the agency's CAP.</t>
  </si>
  <si>
    <t>Enable strict servlet Compliance</t>
  </si>
  <si>
    <t>The STRICT_SERVLET_COMPLIANCE influences Tomcat's behavior in several subtle ways. See the References below for the complete list. It is recommended that STRICT_SERVLET_COMPLIANCE be set to true.</t>
  </si>
  <si>
    <t>The STRICT_SERVLET_COMPLIANCE is added to the start up script.</t>
  </si>
  <si>
    <t>The STRICT_SERVLET_COMPLIANCE is not added to the start up script.</t>
  </si>
  <si>
    <t>10.6</t>
  </si>
  <si>
    <t>When STRICT_SERVLET_COMPLIANCE is set to true, Tomcat will always send an HTTP Content-type header when responding to requests. This is significant as the behavior of web browsers is inconsistent in the absence of the Content-type header. Some browsers will attempt to determine the appropriate content-type by sniffing.</t>
  </si>
  <si>
    <t>Start Tomcat with strict compliance enabled. Add the following to your startup script.
-Dorg.apache.catalina.STRICT_SERVLET_COMPLIANCE=true</t>
  </si>
  <si>
    <t>Enable strict servlet Compliance. One method to accomplish the recommendation is to perform the following command:
Start Tomcat with strict compliance enabled, add `-Dorg.apache.catalina.STRICT_SERVLET_COMPLIANCE=true` to your startup script.</t>
  </si>
  <si>
    <t>To close this finding, please provide a copy of the Dorg.apache.catalina file, with the agency's CAP.</t>
  </si>
  <si>
    <t>SC-23</t>
  </si>
  <si>
    <t>Session Authenticity</t>
  </si>
  <si>
    <t>Turn off session facade recycling</t>
  </si>
  <si>
    <t>The RECYCLE_FACADES can specify if a new facade will be created for each request. If a new facade is not created there is a potential for information leakage from other sessions.</t>
  </si>
  <si>
    <t>The RECYCLE_FACADES is added to the start up script.</t>
  </si>
  <si>
    <t>The RECYCLE_FACADES is not added to the start up script.</t>
  </si>
  <si>
    <t>10.7</t>
  </si>
  <si>
    <t>When RECYCLE_FACADES is set to false, Tomcat will recycle the session facade between requests. This will allow for information leakage between requests.</t>
  </si>
  <si>
    <t>Start Tomcat with RECYCLE_FACADES set to true. Add the following to your startup script.
-Dorg.apache.catalina.connector.RECYCLE_FACADES=true</t>
  </si>
  <si>
    <t>Turn off session facade recycling. One method to accomplish the recommendation is to perform the following command:
Start Tomcat with RECYCLE_FACADES set to true. Add -
Dorg.apache.catalina.connector.RECYCLE_FACADES=true to your startup script.</t>
  </si>
  <si>
    <t>Do not allow symbolic linking</t>
  </si>
  <si>
    <t>Symbolic links allows one application to include the libraries from another. This allows for re-use of code but also allows for potential security issues when applications include libraries from other applications they should not have access to.</t>
  </si>
  <si>
    <t>Ensure all context.xml have the allowLinking attribute set to false or allowLinking does not exist.
# find . -name context.xml | xargs grep "allowLinking"</t>
  </si>
  <si>
    <t>All context.xml have the allowLinking attribute set to false or allowLinking does not exist.</t>
  </si>
  <si>
    <t>HSC18</t>
  </si>
  <si>
    <t>System communication authenticity is not guaranteed</t>
  </si>
  <si>
    <t>10.14</t>
  </si>
  <si>
    <t>Allowing symbolic links opens up Tomcat to directory traversal vulnerability. Also there is a potential that an application could link to another application it should not be linking too. On case-insensitive operating systems there is also the threat of source code disclosure.</t>
  </si>
  <si>
    <t>Do not allow symbolic linking. One method to accomplish the recommendation is to perform the following command:
&lt;Context
&lt;Resources ... allowLinking=”false” /&gt;
&lt;/Context&gt;</t>
  </si>
  <si>
    <t>Do not run applications as privileged</t>
  </si>
  <si>
    <t>Setting the privileged attribute for an application changes the class loader to the Server class loader instead of the Shared class loader.</t>
  </si>
  <si>
    <t>Ensure all context.xml have the privileged attribute set to false or privileged does not exist.
# find . -name context.xml | xargs grep "privileged"</t>
  </si>
  <si>
    <t>All context.xml have the privileged attribute set to false or privileged does not exist.</t>
  </si>
  <si>
    <t>All context.xml don't have the privileged attribute set to false or privileged does exist.</t>
  </si>
  <si>
    <t>10.15</t>
  </si>
  <si>
    <t>Running an application in privileged mode allows an application to load the manager libraries.</t>
  </si>
  <si>
    <t>Do not run applications as privileged. One method to accomplish the recommendation is to perform the following command:
&lt;Context ... privileged=”false” /&gt;</t>
  </si>
  <si>
    <t>Transmission Confidentiality And Integrity</t>
  </si>
  <si>
    <t>Do not allow cross context requests</t>
  </si>
  <si>
    <t>Do not allow cross context requests. One method to accomplish the recommendation is to perform the following command:
&lt;Context ... crossContext=”false” /&gt;</t>
  </si>
  <si>
    <t>SI-16</t>
  </si>
  <si>
    <t>Memory Protection</t>
  </si>
  <si>
    <t>Enable memory leak listener</t>
  </si>
  <si>
    <t>The JRE Memory Leak Prevention Listener provides workarounds for known places where the Java Runtime environment uses the context class loader to load a singleton as this will cause a memory leak if a web application class loader happens to be the context class loader at the time. The work-around is to initialize these singletons when this listener starts as Tomcat's common class loader is the context class loader at that time. It also provides workarounds for known issues that can result in locked JAR files.</t>
  </si>
  <si>
    <t>Review the $CATALINA_HOME/conf/server.xml and see whether JRE Memory Leak Prevention Listener is enabled.</t>
  </si>
  <si>
    <t>The JRE Memory Leak Prevention Listener is enabled.</t>
  </si>
  <si>
    <t>The JRE Memory Leak Prevention Listener is not enabled.</t>
  </si>
  <si>
    <t>10.18</t>
  </si>
  <si>
    <t>Enable the JRE Memory Leak Prevention Listener provides work-arounds for preventing memory leak.</t>
  </si>
  <si>
    <t>Uncomment the JRE Memory Leak Prevention Listener in $CATALINA_HOME/conf/server.xml 
&lt;Listener className="org.apache.catalina.core.JreMemoryLeakPreventionListener" /&gt;</t>
  </si>
  <si>
    <t>Enable memory leak listener. One method to accomplish the recommendation is to perform the following command:
&lt;Listener
className="org.apache.catalina.core.JreMemoryLeakPreventionListener" /&gt;</t>
  </si>
  <si>
    <t>To close this finding, please provide a copy of the server.xml file settings, with the agency's CAP.</t>
  </si>
  <si>
    <t>Setting Security Lifecycle Listener</t>
  </si>
  <si>
    <t>The Security Lifecycle Listener performs a number of security checks when Tomcat starts and prevents Tomcat from starting if they fail.</t>
  </si>
  <si>
    <t>The Security Lifecycle Listener is not enabled and configured properly.</t>
  </si>
  <si>
    <t>HSC36</t>
  </si>
  <si>
    <t>System is configured to accept unwanted network connections</t>
  </si>
  <si>
    <t>10.19</t>
  </si>
  <si>
    <t>Enable the SECURITY LIFECYCLE LISTENER can
* Enforce a blacklist of OS users that must not be used to start Tomcat.
* set the least restrictive umask before Tomcat start</t>
  </si>
  <si>
    <t>Use the logEffectiveWebXml and metadata-complete settings for deploying applications in production</t>
  </si>
  <si>
    <t>Both Fragments and annotations give rise to security concerns. web.xml contains a metadata-complete attribute in the web-app element whose binary value defines whether other sources of metadata should be considered when deploying this web application, this includes annotations on class files (@WebServlet, but also @WebListener, @WebFilter, ), web-fragment.xml as well as classes located in WEB-INF/classes. In addition, Tomcat 7 could allow you to log the effective web.xml, when an application starts, and the effective web.xml is the result of taking the main web.xml for your application merging in all the fragments applying all the annotations. By logging that you are able to review it, and see if that is in fact what you actually want.</t>
  </si>
  <si>
    <t>HAU2</t>
  </si>
  <si>
    <t>No auditing is being performed on the system</t>
  </si>
  <si>
    <t>Enable "logEffectiveWebXml" will allow you to log the effective web.xml and you are able to see if that is in fact what you actually want. Enable "metadata-complete" so that the web.xml is the only metadata considered.</t>
  </si>
  <si>
    <t>Use the logEffectiveWebXml and metadata-complete settings for deploying applications in production. One method to accomplish the recommendation is to perform the following commands:
'- Set the `metadata-complete` value in the `web.xml` in each of the applications to `true`.
- Set the `logEffectiveWebXml` value in the `context.xml` in each of the application to `true`.</t>
  </si>
  <si>
    <t>To close this finding, please provide a copy of the web.xml file settings, with the agency's CAP.</t>
  </si>
  <si>
    <t>Tomcat8-01</t>
  </si>
  <si>
    <t>Perform the following to determine if Tomcat is configured to prevent sending debug information to the requestor.
* Ensure an &lt;error-page&gt; element is defined in$ CATALINA_HOME/conf/web.xml. 
* Ensure the &lt;error-page&gt; element has an &lt;exception-type&gt; child element with a value of java.lang.Throwable. 
* Ensure the &lt;error-page&gt; element has a &lt;location&gt; child element. 
Note: Perform the above for each application hosted within Tomcat. Per application, instances of web.xml can be found at $CATALINA_HOME/webapps/&lt;APP_NAME&gt;/WEB-INF/web.xml</t>
  </si>
  <si>
    <t>HCM45: System configuration provides additional attack surface</t>
  </si>
  <si>
    <t>Disable client facing Stack Traces. One method to accomplish the recommendation is to perform the following commands:
1) Create a web page that contains the logic or message you wish to invoke when encountering a runtime error. For example purposes, assume this page is located at `/error.jsp`.
2) Add a child element, ``, to the `` element, in the `$CATALINA_HOME/conf/web.xml` file.
3) Add a child element, ``, to the `` element. Set the value of the `` element to `java.lang.Throwable`.
4. Add a child element `` to the `` element. Set the value of the `` element to the location of page created in step 1)
The resulting entry will look as follows:
 java.lang.Throwable
 /error.jsp.</t>
  </si>
  <si>
    <t>Tomcat8-02</t>
  </si>
  <si>
    <t>Perform the following to determine if the server platform, as advertised in the HTTP Server header, has been changed:
* Locate all Connector elements in $CATALINA_HOME/conf/server.xml. 
* Ensure each Connector does not have a allowTrace attribute or if the allowTrace attribute is not set true. 
Note: Perform the above for each application hosted within Tomcat. Per application instances of web.xml can be found at $CATALINA_HOME/webapps/&lt;APP_NAME&gt;/WEBINF/web.xml</t>
  </si>
  <si>
    <t xml:space="preserve">Each connector has a "allowTrace" attribute or  the allowTrace attribute is set true. </t>
  </si>
  <si>
    <t>Perform the following to prevent Tomcat from accepting a TRACE request:
* Set the allowTrace attributes to each Connector specified in $CATALINA_HOME/conf/server.xml to false. 
* 
&lt;Connector  allowTrace="false" /&gt;
Alternatively, ensure the allowTrace attribute for each Connector specified in $CATALINA_HOME/conf/server.xml is absent.&lt;/li&gt;</t>
  </si>
  <si>
    <t>Turn off TRACE. One method to accomplish the recommendation is to perform the following command: 
Set the `allowTrace` attribute for each `Connector` specified in `$CATALINA_HOME/conf/server.xml` to `false`.
&lt;Connector ... allowTrace="false" /&gt;.</t>
  </si>
  <si>
    <t>Tomcat8-03</t>
  </si>
  <si>
    <t>Perform the following to determine if the shutdown port is configured to use the default shutdown command:
* Ensure the shutdown attribute in $CATALINA_HOME/conf/server.xml is not set to SHUTDOWN.
$ cd $CATALINA_HOME/conf 
$ grep 'shutdown[[:space:]]*=[[:space:]]*"SHUTDOWN‟' server.xml&lt;/li&gt;</t>
  </si>
  <si>
    <t>HCM30: System reset function leaves device in unsecure state</t>
  </si>
  <si>
    <t>Perform the following to set a nondeterministic value for the shutdown attribute.
* Update the shutdown attribute in $CATALINA_HOME/conf/server.xml as follows:
* 
&lt;Server port="8005" shutdown="NONDETERMINISTICVALUE"&gt;Note: NONDETERMINISTICVALUE should be replaced with a sequence of random characters.&lt;/li&gt;</t>
  </si>
  <si>
    <t>Tomcat8-04</t>
  </si>
  <si>
    <t>HCM9: Systems are not deployed using the concept of least privilege</t>
  </si>
  <si>
    <t>Perform the following to establish the recommended state:
1. Set the ownership of the $CATALINA_HOME to tomcat_admin:tomcat.
2. Remove read, write, and execute permissions for the world
3. Remove write permissions for the group. 
# chown tomcat_admin.tomcat $CATALINA_HOME
# chmod g-w,o-rwx $CATALINA_HOME</t>
  </si>
  <si>
    <t>Restrict access to $CATALINA_HOME. One method to accomplish the recommendation is to perform the following commands:
1) Set the ownership of the `$CATALINA_HOME` to `tomcat_admin:tomcat`.
# chown tomcat_admin.tomcat $CATALINA_HOME
2) Remove write permissions for the group and read, write, and execute permissions for the world
# chmod g-w,o-rwx $CATALINA_HOME.</t>
  </si>
  <si>
    <t>Tomcat8-05</t>
  </si>
  <si>
    <t>Perform the following to ensure the permission on the $CATALINA_BASE directory prevent unauthorized modification.
$ cd $CATALINA_BASE
$ find . -follow -maxdepth 0 \( -perm /o+rwx,g=w -o ! -user tomcat_admin -o ! -group tomcat \) -ls
The above command should not emit any output.</t>
  </si>
  <si>
    <t xml:space="preserve">Restrict access to $CATALINA_BASE. One method to accomplish the recommendation is to perform the following commands:1) Set the ownership of the `$CATALINA_BASE` to tomcat_admin:tomcat.
# chown tomcat_admin.tomcat $CATALINA_BASE
2) Remove write permissions for the group and read, write, and execute permissions for the world
# chmod g-w,o-rwx $CATALINA_BASE
</t>
  </si>
  <si>
    <t>Tomcat8-06</t>
  </si>
  <si>
    <t>HAC13: Operating system configuration files have incorrect permissions</t>
  </si>
  <si>
    <t xml:space="preserve">To close this finding, please provide a screenshot of Tomcat config file settings with the agency's CAP. </t>
  </si>
  <si>
    <t>Tomcat8-07</t>
  </si>
  <si>
    <t>HAU10: Audit logs are not properly protected</t>
  </si>
  <si>
    <t>To close this finding, please provide a screenshot showing Tomcat log file settings with the agency's CAP.</t>
  </si>
  <si>
    <t>Tomcat8-08</t>
  </si>
  <si>
    <t>Perform the following to restrict access to Tomcat temp directory:
* Set the ownership of the $CATALINA_HOME/temp to tomcat_admin:tomcat. 
* Remove read, write, and execute permissions for the world 
# chown tomcat_admin:tomcat $CATALINA_HOME/temp 
# chmod o-rwx $CATALINA_HOME/temp &lt;/li&gt;</t>
  </si>
  <si>
    <t xml:space="preserve">Restrict access to Tomcat temp directory. One method to accomplish the recommendation is to perform the following commands:
1) Set the ownership of the `$CATALINA_HOME/temp` to `tomcat_admin:tomcat`.
# chown tomcat_admin:tomcat $CATALINA_HOME/temp 
2) Remove read, write, and execute permissions for the world 
# chmod o-rwx $CATALINA_HOME/temp
 </t>
  </si>
  <si>
    <t>To close this finding, please provide a screenshot showing Tomcat temp directory setting files with the agency's CAP.</t>
  </si>
  <si>
    <t>Tomcat8-09</t>
  </si>
  <si>
    <t>The Tomcat $CATALINA_HOME/bin/ directory contains executes that are part of the Tomcat run-time. It is recommended that the ownership of this directory be tomcat_admin:tomcat. It is also recommended that the permission on $CATALINA_HOME prevent read, write, and execute for the world (o-rwx) and prevent write access to the group (g-w).</t>
  </si>
  <si>
    <t>Perform the following to determine if the ownership and permissions on $CATALINA_HOME/bin are securely configured. 
1. Change to the location of the $CATALINA_HOME/bin and execute the following:
# cd $CATALINA_HOME
# find bin -follow -maxdepth 0 \( -perm /o+rwx,g=w -o ! -user tomcat_admin -o ! -group tomcat \) -ls 
Note: If the ownership and permission are set correctly, no output should be displayed when executing the above command.</t>
  </si>
  <si>
    <t>Perform the following to restrict access to Tomcat bin directory:
1. Set the ownership of the $CATALINA_HOME/bin to tomcat_admin:tomcat.
2. Remove read, write, and execute permissions for the world
# chown tomcat_admin:tomcat $CATALINA_HOME/bin
# chmod g-w,o-rwx $CATALINA_HOME/bin</t>
  </si>
  <si>
    <t>Restrict access to Tomcat binaries directory. One method to accomplish the recommendation is to perform the following command:
1) Set the ownership of the `$CATALINA_HOME/bin` to `tomcat_admin:tomcat`.
# chown tomcat_admin:tomcat $CATALINA_HOME/bin
2) Remove read, write, and execute permissions for the world
# chmod g-w,o-rwx $CATALINA_HOME/bin</t>
  </si>
  <si>
    <t>To close this finding, please provide a screenshot showing Tomcat bin directory file settings with the agency's CAP.</t>
  </si>
  <si>
    <t>Tomcat8-10</t>
  </si>
  <si>
    <t>Perform the following to restrict access to Tomcat webapps directory:
* Set the ownership of the $CATALINA_HOME/webapps to tomcat_admin:tomcat.
* Remove read, write, and execute permissions for the world. 
# chown tomcat_admin:tomcat $CATALINA_HOME/webapps 
# chmod g-w,o-rwx $CATALINA_HOME/webapps &lt;/li&gt;</t>
  </si>
  <si>
    <t xml:space="preserve">Restrict access to Tomcat web application directory. One method to accomplish the recommendation is to perform the following commands:
1) Set the ownership of the `$CATALINA_HOME/webapps` to `tomcat_admin:tomcat`.
# chown tomcat_admin:tomcat $CATALINA_HOME/webapps
2) Remove read, write, and execute permissions for the world. 
# chmod g-w,o-rwx $CATALINA_HOME/webapps 
 </t>
  </si>
  <si>
    <t xml:space="preserve">To close this finding, please provide a screenshot showing Tomcat webapps directory file settings with the agency's CAP. </t>
  </si>
  <si>
    <t>Tomcat8-11</t>
  </si>
  <si>
    <t>Perform the following to restrict access to $CATALINA_HOME/conf/catalina.policy.
* Set the owner and group owner of the contents of $CATALINA_HOME/conf/catalina.policy to tomcat_admin and tomcat, respectively. 
# chmod 770 $CATALINA_HOME/conf/catalina.policy 
# chown tomcat_admin:tomcat $CATALINA_HOME/conf/catalina.policy &lt;/li&gt;</t>
  </si>
  <si>
    <t xml:space="preserve">Restrict access to Tomcat catalina.policy. One method to accomplish the recommendation is to perform the following commands:
1) Set the owner and group owner of the contents of `$CATALINA_HOME/conf/catalina.policy` to `tomcat_admin:tomcat`.
# chown tomcat_admin:tomcat $CATALINA_HOME/conf/catalina.policy 
2) Set the permissions of the `$CATALINA_HOME/conf/catalina.policy` file to `600`.
# chmod 600 $CATALINA_HOME/conf/catalina.policy </t>
  </si>
  <si>
    <t>To close this finding, please provide a screenshot showing catalina policy file settings with the agency's CAP.</t>
  </si>
  <si>
    <t>Tomcat8-12</t>
  </si>
  <si>
    <t>Restrict access to Tomcat catalina.properties</t>
  </si>
  <si>
    <t>catalina.properties is a Java properties files that contains settings for Tomcat including class loader information, security package lists, and performance properties. It is recommended that access to this file has the proper permissions to properly protect from unauthorized changes.</t>
  </si>
  <si>
    <t>Perform the following to determine if the ownership and permissions on $CATALINA_HOME/conf/catalina.properties care securely configured.
* Change to the location of the $CATALINA_HOME/ and execute the following: 
# cd $CATALINA_HOME/conf/ 
# find catalina.properties -follow -maxdepth 0 \( -perm /o+rwx,g=w -o ! -user tomcat_admin -o ! -group tomcat \) -ls
Note: If the ownership and permission are set correctly, no output should be displayed when executing the above command.&lt;/li&gt;</t>
  </si>
  <si>
    <t>The ownership and permissions on $CATALINA_HOME/conf/catalina.properties are not securely configured.</t>
  </si>
  <si>
    <t>Perform the following to restrict access to catalina.properties:
* Set the ownership of the $CATALINA_HOME/conf/catalina.properties to tomcat_admin:tomcat. 
* Remove read, write, and execute permissions for the world. 
* Remove write permissions for the group. 
# chown tomcat_admin:tomcat $CATALINA_HOME/conf/catalina.properties 
# chmod g-w,o-rwx $CATALINA_HOME/conf/catalina.properties &lt;/li&gt;</t>
  </si>
  <si>
    <t>Restrict access to Tomcat catalina.properties. One method to accomplish the recommendation is to perform the following commands:
1) Set the ownership of the `$CATALINA_HOME/conf/catalina.properties` to `tomcat_admin:tomcat`.
# chown tomcat_admin:tomcat $CATALINA_HOME/conf/catalina.properties 
2) Set the permissions of the `$CATALINA_HOME/conf/catalina.properties` to `600`
# chmod 600 $CATALINA_HOME/conf/catalina.properties</t>
  </si>
  <si>
    <t>To close this finding, please provide a screenshot showing catalina.properties file settings with the agency's CAP.</t>
  </si>
  <si>
    <t>Tomcat8-13</t>
  </si>
  <si>
    <t>Perform the following to restrict access to context.xml:
* Set the ownership of the $CATALINA_HOME/conf/context.xml to tomcat_admin:tomcat. 
* Remove read, write, and execute permissions for the world. 
* Remove write permissions for the group. 
# chown tomcat_admin:tomcat $CATALINA_HOME/conf/context.xml 
# chmod g-w,o-rwx $CATALINA_HOME/conf/context.xml &lt;/li&gt;</t>
  </si>
  <si>
    <t>To close this finding, please provide a screenshot of the context.xml file settings with the agency's CAP.</t>
  </si>
  <si>
    <t>Tomcat8-14</t>
  </si>
  <si>
    <t>Restrict access to Tomcat logging.properties</t>
  </si>
  <si>
    <t>logging.properties is a Tomcat files which specifies the logging configuration. It is recommended that access to this file has the proper permissions to properly protect from unauthorized changes.</t>
  </si>
  <si>
    <t>Perform the following to determine if the ownership and permissions on $CATALINA_HOME/conf/logging.properties care securely configured.
* Change to the location of the $CATALINA_HOME/conf and execute the following: 
# cd $CATALINA_HOME/conf/ 
# find logging.properties -follow -maxdepth 0 \( -perm /o+rwx,g=w -o ! -user tomcat_admin -o ! -group tomcat \) -ls
Note: If the ownership and permission are set correctly, no output should be displayed when executing the above command.&lt;/li&gt;</t>
  </si>
  <si>
    <t>The ownership and permissions on $CATALINA_HOME/conf/logging.properties are not securely configured.</t>
  </si>
  <si>
    <t>Perform the following to restrict access to logging.properties:
* Set the ownership of the $CATALINA_HOME/conf/logging.properties to tomcat_admin:tomcat. 
* Remove read, write, and execute permissions for the world. 
* Remove write permissions for the group. 
# chown tomcat_admin:tomcat $CATALINA_HOME/conf/logging.properties 
# chmod g-w,o-rwx $CATALINA_HOME/conf/logging.properties &lt;/li&gt;</t>
  </si>
  <si>
    <t xml:space="preserve">Restrict access to Tomcat logging.properties. One method to accomplish the recommendation is to perform the following commands:
1) Set the ownership of the `$CATALINA_HOME/conf/logging.properties` to `tomcat_admin:tomcat`.
# chown tomcat_admin:tomcat $CATALINA_HOME/conf/logging.properties
2) Set the permissions for the `$CATALINA_HOME/conf/logging.properties` file to `600`.
# chmod 600 $CATALINA_HOME/conf/logging.properties </t>
  </si>
  <si>
    <t>To close this finding, please provide a screenshot showing the logging properties file settings with the agency's CAP.</t>
  </si>
  <si>
    <t>Tomcat8-15</t>
  </si>
  <si>
    <t xml:space="preserve">Restrict access to Tomcat server.xml. One method to accomplish the recommendation is to perform the following command:
1) Set the ownership of the `$CATALINA_HOME/conf/server.xml` to `tomcat_admin:tomcat`.
# chown tomcat_admin:tomcat $CATALINA_HOME/conf/server.xml
2) Set the permissions of the `$CATALINA_HOME/conf/server.xml` to `600`
# chmod 600 $CATALINA_HOME/conf/server.xml
 </t>
  </si>
  <si>
    <t>To close this finding, please provide a screenshot showing the server.xml file settings with the agency's CAP.</t>
  </si>
  <si>
    <t>Tomcat8-16</t>
  </si>
  <si>
    <t xml:space="preserve">Restrict access to Tomcat tomcat-users.xml. One method to accomplish the recommendation is to perform the following commands:
1) Set the ownership of the `$CATALINA_HOME/conf/tomcat-users.xml` to `tomcat_admin:tomcat`.
# chown tomcat_admin:tomcat $CATALINA_HOME/conf/tomcat-users.xml 
2) Set the permissions of the `$CATALINA_HOME/conf/tomcat-users.xml` to `600`
# chmod 600 $CATALINA_HOME/conf/tomcat-users.xml
 </t>
  </si>
  <si>
    <t>To close this finding, please provide a screenshot showing tomcat-users.xml file settings with the agency's CAP.</t>
  </si>
  <si>
    <t>Tomcat8-17</t>
  </si>
  <si>
    <t xml:space="preserve">Restrict access to Tomcat web.xml. One method to accomplish the recommendation is to perform the following commands:
1) Set the ownership of the `$CATALINA_HOME/conf/web.xml` to `tomcat_admin:tomcat`.
# chown tomcat_admin:tomcat $CATALINA_HOME/conf/web.xml 
2) Set the permissions for the `$CATALINA_HOME/conf/web.xml` file to `400`.
# chmod 400 $CATALINA_HOME/conf/web.xml
 </t>
  </si>
  <si>
    <t>To close this finding, please provide a screenshot showing web.xml file settings with the agency's CAP.</t>
  </si>
  <si>
    <t>Tomcat8-18</t>
  </si>
  <si>
    <t>In server.xml, set the SSLEnabled attribute to true for each Connector that sends or receives sensitive information
&lt;Connector 
 SSLEnabled="true" /&gt;</t>
  </si>
  <si>
    <t xml:space="preserve">To close this finding, please provide a copy of the server.xml file settings, with the agency's CAP. </t>
  </si>
  <si>
    <t>Tomcat8-19</t>
  </si>
  <si>
    <t>Tomcat8-20</t>
  </si>
  <si>
    <t>For each Connector defined in server.xml, set the secure attribute to true for those Connectors having SSLEnabled set to true. Set the secure attribute set to false for those Connectors having SSLEnabled set to false.
&lt;Connector SSLEnabled="true"
 secure="true" 
/&gt;</t>
  </si>
  <si>
    <t>Ensure secure is set to true only for SSL-enabled Connectors. One method to accomplish the recommendation is to perform the following commands:
&lt;Connector SSLEnabled="true"
secure="true"
/&gt;</t>
  </si>
  <si>
    <t>Tomcat8-21</t>
  </si>
  <si>
    <t>The sslProtocol setting determines which protocol Tomcat will use to protect traffic. It is recommended that sslProtocol attribute be set to TLS.</t>
  </si>
  <si>
    <t>HCS42: Encryption capabilities do not meet the latest FIPS 140 requirements</t>
  </si>
  <si>
    <t>In server.xml, set the sslProtocol attribute to "TLS" for Connectors having SSLEnabled set to true.
&lt;Connector 
sslProtocol="TLS" 
/&gt;</t>
  </si>
  <si>
    <t>Set SSL Protocol to TLS for Secure Connectors. One method to accomplish the recommendation is to perform the following command:
&lt;Connector
sslProtocol="TLS"
/&gt;</t>
  </si>
  <si>
    <t>Tomcat8-22</t>
  </si>
  <si>
    <t>Specify file handler in logging.properties files</t>
  </si>
  <si>
    <t>Review each application's logging.properties file located in the applications $CATALINA_BASE\webapps\&lt;app name&gt;\WEB-INF\classes directory and determine if the file handler properties are set.
$ grep handlers \
$CATALINA_BASE\webapps\&lt;app name&gt;\WEB-INF\classes\logging.properties
In the instance where an application specific logging has not been created, the logging.properties file will be located in $CATALINA_BASE\conf
$ grep handlers $CATALINA_BASE\conf\logging.properties</t>
  </si>
  <si>
    <t>Add the following entries to your logging.properties file if they do not exist.
handlers=org.apache.juli.FileHandler, java.util.logging.ConsoleHandler 
Ensure logging is not off and set the logging level to the desired level such as:
org.apache.juli.FileHandler.level=FINEST</t>
  </si>
  <si>
    <t>Specify file handler in logging.properties files. One method to accomplish the recommendation is to perform the following commands:
handlers=org.apache.juli.FileHandler, java.util.logging.ConsoleHandler 
Ensure logging is not off and set the logging level to the desired level such as:
org.apache.juli.FileHandler.level=FINEST</t>
  </si>
  <si>
    <t>Tomcat8-23</t>
  </si>
  <si>
    <t>Tomcat8-24</t>
  </si>
  <si>
    <t>The pattern setting informs Tomcat what information should be logged per applications. At a minimum, enough information to uniquely identify a request, what was requested, where the requested originated from, and when the request occurred should be logged. The following will log the request date and time (%t), the requested URL (%U), the remote IP address (%a), the local IP address (%A), the request method (%m), the local port (%p), query string, if present, (%q), and the HTTP status code of the response (%s).
	pattern="%t %U %a %A %m %p %q %s"</t>
  </si>
  <si>
    <t>Review the pattern settings to ensure it contains all the variables required by the installation.
# grep pattern $CATALINA_BASE\webapps\&lt;app-name&gt;\META-INF\context.xml</t>
  </si>
  <si>
    <t>HAU17: Audit logs do not capture sufficient auditable events</t>
  </si>
  <si>
    <t>To close this finding, please provide a copy of the context.xml file settings with the agency's CAP.</t>
  </si>
  <si>
    <t>Tomcat8-25</t>
  </si>
  <si>
    <t>Ensure directory in logging.properties is a secure location</t>
  </si>
  <si>
    <t>Review the permissions of the directory specified by the directory setting to ensure the permissions are o-rwx and owned by tomcat_admin:tomcat: 
# grep directory logging.properties
# ls -ld &lt;log_location&gt;</t>
  </si>
  <si>
    <t xml:space="preserve">The permissions of the directory specified by the directory setting permissions are not o-rwx and not owned by tomcat_admin:tomcat. </t>
  </si>
  <si>
    <t>Perform the following:
1. Add the following properties into your logging.properties file if they do not exist 
&lt;application_name&gt;.org.apache.juli.FileHandler.directory=&lt;log_location&gt;
&lt;application_name&gt;.org.apache.juli.FileHandler.prefix=&lt;application_name&gt;
2. Set the location pointed to by the directory attribute to be owned by tomcat_admin:tomcat with permissions of o-rwx. 
# chown tomcat_admin:tomcat &lt;log_location&gt;
# chmod o-rwx &lt;log_location&gt;</t>
  </si>
  <si>
    <t xml:space="preserve">Ensure directory in logging.properties is a secure location. One method to accomplish the recommendation is to perform the following commands:
1) Add the following properties into your `logging.properties` file if they do not exist
.org.apache.juli.AsyncFileHandler.directory=
.org.apache.juli.AsyncFileHandler.prefix=
2) Set the location pointed to by the directory attribute to be owned by `tomcat_admin:tomcat` with permissions of `o-rwx`.
# chown tomcat_admin:tomcat 
# chmod o-rwx
 </t>
  </si>
  <si>
    <t>Tomcat8-26</t>
  </si>
  <si>
    <t>package. Access grants or revokes access to listed packages during runtime. It is recommended that application access to certain packages be restricted.</t>
  </si>
  <si>
    <t>Review package. Access list in $CATALINA_BASE/conf/catalina.properties to ensure only allowed packages are defined.</t>
  </si>
  <si>
    <t>The package. Access list only allowed packages are defined.</t>
  </si>
  <si>
    <t>The package. Access list only allowed packages are not defined.</t>
  </si>
  <si>
    <t>Edit $CATALINA_BASE/conf/catalina.properties by adding allowed packages to the package. Access list: 
package. Access = sun.,org.apache.catalina.,org.apache.coyote.,org.apache.tomcat., org.apache.jasper</t>
  </si>
  <si>
    <t>Restrict runtime access to sensitive packages. One method to accomplish the recommendation is to perform the following command:
package. Access = sun.,org.apache.catalina.,org.apache.coyote.,org.apache.tomcat., org.apache.jasper.</t>
  </si>
  <si>
    <t>Tomcat8-27</t>
  </si>
  <si>
    <t>Review the start up configuration in /etc/init.d for Tomcat to ascertain if Tomcat is started with the -security option.</t>
  </si>
  <si>
    <t>The security policies implemented by the Java SecurityManager are configured in the $CATALINA_HOME/conf/catalina.policy file. Once you have configured the catalina.policy file for use with a SecurityManager, Tomcat can be started with a SecurityManager in place by using the --security option: 
$ $CATALINA_HOME/bin/catalina.sh start -security (Unix)
C:\&gt; %CATALINA_HOME%\bin\catalina start -security (Windows)</t>
  </si>
  <si>
    <t>To close this finding, please provide a copy of the catalina policy file settings with the agency's CAP.</t>
  </si>
  <si>
    <t>Tomcat8-28</t>
  </si>
  <si>
    <t>Locate the Tomcat system files and web content directory. Review the system partitions and ensure the system files and web content directory are on separate partitions. 
# df $CATALINA_HOME/webapps
# df $CATALINA_HOME
Note: Use the default value "webapps" which is defined by "appBase" attribute here.</t>
  </si>
  <si>
    <t>HCM29: Application architecture does not properly separate user interface from data repository</t>
  </si>
  <si>
    <t>The web document directory is where the files which are severed to the end user reside. In the past, directory traversal exploits have allowed malicious users to play havoc on a web server including executing code, uploading files, and reading sensitive data. Even if you do not have any directory traversal exploits in your server or code at this time, that doesn't mean they won't be introduced in the future. Moving your web document directory onto a different partition will prevent these kinds of attacks from doing more damage to other part of the file system.</t>
  </si>
  <si>
    <t>Ensure Web content directory is on a separate partition from the Tomcat system files and update your configuration.</t>
  </si>
  <si>
    <t>Tomcat8-29</t>
  </si>
  <si>
    <t>Set $CATALINA_HOME/webapps/manager/WEB-INF/web.xml:
&lt;security-constraint&gt;
 &lt;user-data-constraint&gt;
 &lt;transport-guarantee&gt;CONFIDENTIAL&lt;/transport-guarantee&gt;
 &lt;user-data-constraint&gt;
&lt;/security-constraint&gt;</t>
  </si>
  <si>
    <t>To close this finding, please provide a screenshot of the web.xml file with the agency's CAP.</t>
  </si>
  <si>
    <t>Tomcat8-30</t>
  </si>
  <si>
    <t>Ensure the above parameter is added to the start up script which by default is located at $CATALINA_HOME/bin/catalina.sh.</t>
  </si>
  <si>
    <t>Tomcat8-31</t>
  </si>
  <si>
    <t>Turn off session façade recycling</t>
  </si>
  <si>
    <t>Tomcat8-32</t>
  </si>
  <si>
    <t>All context.xml do not have the allowLinking attribute set to false or allowLinking does exist.</t>
  </si>
  <si>
    <t>HSC18: System communication authenticity is not guaranteed</t>
  </si>
  <si>
    <t>10.13</t>
  </si>
  <si>
    <t>In all context.xml, set the allowLinking attribute to false:
&lt;Context 
 &lt;Resources  allowLinking="false" /&gt; 
&lt;/Context&gt;</t>
  </si>
  <si>
    <t>Tomcat8-33</t>
  </si>
  <si>
    <t>All context.xml have the allowLinking attribute set to false or allowLinking  does not exist.</t>
  </si>
  <si>
    <t>All context.xml don't have the allowLinking attribute set to false or allowLinking  does exist.</t>
  </si>
  <si>
    <t>In all context.xml, set the privileged attribute to false unless it is required like the manager application:
&lt;Context  privileged="false" /&gt;</t>
  </si>
  <si>
    <t>Tomcat8-34</t>
  </si>
  <si>
    <t>Setting cross Context to true allows for an application to call ServletConext.getContext to return a dispatcher for another application.</t>
  </si>
  <si>
    <t>Ensure all context.xml have the cross Context attribute set to false or cross Context does not exist.
# find . -name context.xml | xargs grep "cross Context"</t>
  </si>
  <si>
    <t>Allowing cross Context creates the possibility for a malicious application to make requests to a restricted application.</t>
  </si>
  <si>
    <t>In all context.xml, set the cross Context attribute to false:
&lt;Context  cross Context="false" /&gt;</t>
  </si>
  <si>
    <t>Do not allow cross context requests. One method to accomplish the recommendation is to perform the following command:
&lt;Context ... cross Context=”false” /&gt;</t>
  </si>
  <si>
    <t>Tomcat8-35</t>
  </si>
  <si>
    <t>10.17</t>
  </si>
  <si>
    <t>To close this finding, please provide a copy of the server.xml file settings with the agency's CAP.</t>
  </si>
  <si>
    <t>Tomcat8-36</t>
  </si>
  <si>
    <t>Review server.xml to ensure the Security Lifecycle Listener element is uncommented and checkedOsUsers, minimumUmask attributes are set with expected value.</t>
  </si>
  <si>
    <t>The Security Lifecycle Listener is enabled.</t>
  </si>
  <si>
    <t>The Security Lifecycle Listener is not enabled.</t>
  </si>
  <si>
    <t>To enable it uncomment the listener in $CATALINA_BASE/conf/server.xml. If the operating system supports umask then the line in $CATALINA_HOME/bin/catalina.sh that obtains the umask also needs to be uncommented.
Within Server elements add:
* checkedOsUsers: A comma separated list of OS users that must not be used to start Tomcat. If not specified, the default value of ROOT is used. 
* minimumUmask: The least restrictive umask that must be configured before Tomcat will start. If not specified, the default value of 0007 is used. 
&lt;Listener className="org.apache.catalina.security.SecurityListener" checkedOsUsers="alex,bob" minimumUmask="0007" /&gt;&lt;/li&gt;</t>
  </si>
  <si>
    <t xml:space="preserve">Setting Security Lifecycle Listener. One method to accomplish the recommendation is to perform the following:
Within Server elements add:
- `checkedOsUsers`: A comma separated list of OS users that must not be used to start Tomcat. If not specified, the default value of **`root`** is used.
- `minimumUmask`: The least restrictive `umask` that must be configured before Tomcat will start. If not specified, the default value of **`0007`** is used. </t>
  </si>
  <si>
    <t>Tomcat8-37</t>
  </si>
  <si>
    <t>use the logEffectiveWebXml and metadata-complete settings for deploying applications in production</t>
  </si>
  <si>
    <t>* Review each application's web.xml file located in the applications $CATALINA_BASE\&lt;app name&gt;\WEB-INF\web.xml and determine if the metadata-complete property is set.
&lt;web-app
...
metadata-complete="true"
...
&gt;  &lt;/li&gt;
* Review each application's context.xml file located in the applications $CATALINA_BASE\&lt;app name&gt;\META-INF\context.xml and determine if the metadata-complete property is set.
&lt;Context
...
logEffectiveWebXml="true"
...
&gt; &lt;/li&gt;</t>
  </si>
  <si>
    <t>The server.xml to ensure the Security Lifecycle Listener element is uncommented and checkedOsUsers, minimumUmask attributes are set with expected value.</t>
  </si>
  <si>
    <t>* Set the metadata-complete value in the web.xml in each of applications to true, the web.xml contains a metadata-complete attribute in the web-app element whose binary value defines whether other sources of metadata should be considered when deploying this web application, this includes annotations on class files (@WebServlet, but also @WebListener, @WebFilter, ), web-fragment.xml as well as classes located in WEB-INF/classes. If set to true all of these will be ignored and web.xml is the only metadata considered. 
NOTE: "The metadata-complete option is not enough to disable all of annotation scanning. If there is a ServletContainerInitializer with a @HandlesTypes annotation, Tomcat has to scan your application for classes that use annotations or interfaces specified in that annotation. &lt;/li&gt;
* Set the logEffectiveWebXml value in the context.xml in each of applications to true&lt;/li&gt;</t>
  </si>
  <si>
    <t>To close this finding, please provide a copy of the web.xml file settings with the agency's CAP.</t>
  </si>
  <si>
    <t>CIS Benchmark Section#</t>
  </si>
  <si>
    <t>Recommendation#</t>
  </si>
  <si>
    <t>Tomcat9-01</t>
  </si>
  <si>
    <t>Perform the following to determine if Tomcat is configured to prevent sending debug information to the requestor
1) Ensure an `` element is defined in `$CATALINA_HOME/conf/web.xml`.
2) Ensure the `` element has an `` child element with a value of `java.lang.Throwable`.
3) Ensure the `` element has a `` child element.
**Note:** Perform the above for each application hosted within Tomcat. Per application instances of `web.xml` can be found at `$CATALINA_HOME/webapps/`_``_`/WEB-INF/web.xml`.</t>
  </si>
  <si>
    <t>The&lt;error-page&gt; element has a&lt;location&gt; child element.</t>
  </si>
  <si>
    <t>Debugging information, such as that found in call stacks, often contains sensitive information which may be useful to an attacker. By preventing Tomcat from providing this information, the risk of leaking sensitive information to a potential attacker is reduced.</t>
  </si>
  <si>
    <t>Perform the following to prevent Tomcat from providing debug information to the requestor during runtime errors:
1) Create a web page that contains the logic or message you wish to invoke when encountering a runtime error. For example purposes, assume this page is located at `/error.jsp`.
2) Add a child element, ``, to the `` element, in the `$CATALINA_HOME/conf/web.xml` file.
3) Add a child element, ``, to the `` element. Set the value of the `` element to `java.lang.Throwable`.
4) Add a child element `` to the `` element. Set the value of the `` element to the location of page created in step 1)
The resulting entry will look as follows:
java.lang.Throwable
/error.jsp</t>
  </si>
  <si>
    <t>Disable client facing Stack Traces. One method to accomplish the recommendation is to perform the following commands:
1) Create a web page that contains the logic or message you wish to invoke when encountering a runtime error. For example purposes, assume this page is located at `/error.jsp`.
2) Add a child element, ``, to the `` element, in the `$CATALINA_HOME/conf/web.xml` file.
3) Add a child element, ``, to the `` element. Set the value of the `` element to `java.lang.Throwable`.
4) Add a child element `` to the `` element. Set the value of the `` element to the location of page created in step 1)
The resulting entry will look as follows:
 java.lang.Throwable
 /error.jsp</t>
  </si>
  <si>
    <t>Tomcat9-02</t>
  </si>
  <si>
    <t>The HTTP `TRACE` verb provides debugging and diagnostics information for a given request.</t>
  </si>
  <si>
    <t>Perform the following to determine if the server platform, as advertised in the HTTP Server header, has been changed:
1) Locate all `Connector` elements in `$CATALINA_HOME/conf/server.xml`.
2) Ensure each `Connector` does not have an `allowTrace` attribute or, if present, the `allowTrace` attribute is **NOT** set `true`.
**Note:** Perform the above for each application hosted within Tomcat. Per application instances of `web.xml` can be found at `$CATALINA_HOME/webapps/`_``_`/WEBINF/web.xml`.</t>
  </si>
  <si>
    <t>Diagnostic information, such as that found in the response to a `TRACE` request, often contains sensitive information which may useful to an attacker. By preventing Tomcat from providing this information, the risk of leaking sensitive information to a potential attacker is reduced.</t>
  </si>
  <si>
    <t>Perform the following to prevent Tomcat from accepting a TRACE request:
Set the `allowTrace` attribute for each `Connector` specified in `$CATALINA_HOME/conf/server.xml` to `false`.
Alternatively, ensure the `allowTrace` attribute is absent from each `Connector` specified in `$CATALINA_HOME/conf/server.xml`.</t>
  </si>
  <si>
    <t>Turn off TRACE.  One method to accomplish the recommendation is to perform the following command:
Set the `allowTrace` attribute for each `Connector` specified in `$CATALINA_HOME/conf/server.xml` to `false`.
&lt;Connector ... allowTrace="false" /&gt;</t>
  </si>
  <si>
    <t>Tomcat9-03</t>
  </si>
  <si>
    <t>Tomcat listens on TCP port `8005` to accept shutdown requests. By connecting to this port and sending the `SHUTDOWN` command, all applications within Tomcat are halted. The shutdown port is not exposed to the network as it is bound to the loopback interface. It is recommended that a nondeterministic value be set for the shutdown attribute in `$CATALINA_HOME/conf/server.xml`.</t>
  </si>
  <si>
    <t>Perform the following to determine if the shutdown port is configured to use the default `shutdown` command:
Ensure the `shutdown` attribute in `$CATALINA_HOME/conf/server.xml` is not set to `SHUTDOWN`. 
$ cd $CATALINA_HOME/conf 
$ grep 'shutdown[[:space:]]*=[[:space:]]*"SHUTDOWN"' server.xml</t>
  </si>
  <si>
    <t>Perform the following to set a nondeterministic value for the shutdown attribute.
Update the `shutdown` attribute in `$CATALINA_HOME/conf/server.xml` as follows:
**Note:** `NONDETERMINISTICVALUE` should be replaced with a sequence of random characters.</t>
  </si>
  <si>
    <t>Tomcat9-04</t>
  </si>
  <si>
    <t>`$CATALINA_HOME` is the environment variable which holds the path to the root Tomcat directory. It is important to protect access to this in order to protect the Tomcat binaries and libraries from unauthorized modification. It is recommended that the ownership of `$CATALINA_HOME` be `tomcat_admin:tomcat`. It is also recommended that the permission on `$CATALINA_HOME` block read, write, and execute for the world (`o-rwx`) and block write access to the group (`g-w`).</t>
  </si>
  <si>
    <t>Perform the following to ensure the permission on the `$CATALINA_HOME` directory prevent unauthorized modification.
$ cd $CATALINA_HOME
$ find . -follow -maxdepth 0 \( -perm /o+rwx,g=w -o ! -user tomcat_admin -o ! -group tomcat \) -ls
The above command should not produce any output.</t>
  </si>
  <si>
    <t>The security of processes and data which traverse or depend on Tomcat may become compromised if the `$CATALINA_HOME` is not secured.</t>
  </si>
  <si>
    <t>Perform the following to establish the recommended state:
1) Set the ownership of the `$CATALINA_HOME` to `tomcat_admin:tomcat`.
# chown tomcat_admin.tomcat $CATALINA_HOME
2) Remove write permissions for the group and read, write, and execute permissions for the world
# chmod g-w,o-rwx $CATALINA_HOME</t>
  </si>
  <si>
    <t>Restrict access to $CATALINA_HOME. One method to accomplish the recommendation is to perform the following commands: 
1) Set the ownership of the `$CATALINA_HOME` to `tomcat_admin:tomcat`.
# chown tomcat_admin.tomcat $CATALINA_HOME
2) Remove write permissions for the group and read, write, and execute permissions for the world
# chmod g-w,o-rwx $CATALINA_HOME</t>
  </si>
  <si>
    <t>Tomcat9-05</t>
  </si>
  <si>
    <t>`$CATALINA_BASE` is the environment variable that specifies the base directory which most relative paths are resolved. `$CATALINA_BASE` is usually used when there are multiple instances of Tomcat running. It is important to protect access to this in order to protect the Tomcat-related binaries and libraries from unauthorized modification. It is recommended that the ownership of `$CATALINA_BASE` be `tomcat_admin:tomcat`. It is also recommended that the permission on `$CATALINA_BASE` block read, write, and execute for the world (`o-rwx`) and block write access to the group (`g-w`).</t>
  </si>
  <si>
    <t>Perform the following to ensure the permission on the `$CATALINA_BASE` directory prevent unauthorized modification.
$ cd $CATALINA_BASE
$ find . -follow -maxdepth 0 \( -perm /o+rwx,g=w -o ! -user tomcat_admin -o ! -group tomcat \) -ls
The above command should not produce any output.</t>
  </si>
  <si>
    <t>The security of processes and data which traverse or depend on Tomcat may become compromised if the `$CATALINA_BASE` is not secured.</t>
  </si>
  <si>
    <t>Perform the following to establish the recommended state:
1) Set the ownership of the `$CATALINA_BASE` to tomcat_admin:tomcat.
# chown tomcat_admin.tomcat $CATALINA_BASE
2) Remove write permissions for the group and read, write, and execute permissions for the world
# chmod g-w,o-rwx $CATALINA_BASE</t>
  </si>
  <si>
    <t>Restrict access to $CATALINA_BASE. One method to accomplish the recommendation is to perform the following commands:
1) Set the ownership of the `$CATALINA_BASE` to tomcat_admin:tomcat.
# chown tomcat_admin.tomcat $CATALINA_BASE
2) Remove write permissions for the group and read, write, and execute permissions for the world
# chmod g-w,o-rwx $CATALINA_BASE</t>
  </si>
  <si>
    <t>Tomcat9-06</t>
  </si>
  <si>
    <t>The Tomcat `$CATALINA_HOME/conf` directory contains Tomcat configuration files. It is recommended that the ownership of this directory be `tomcat_admin:tomcat`. It is also recommended that the permissions on this directory deny read, write, and execute for the world (`o-rwx`) and deny write access to the group (`g-w`).</t>
  </si>
  <si>
    <t>Perform the following to determine if the ownership and permissions on `$CATALINA_HOME/conf` are securely configured.
# cd $CATALINA_HOME/conf 
# find . -maxdepth 0 \( -perm /o+rwx,g=w -o ! -user tomcat_admin -o ! -group tomcat \) -ls
The above command should not produce any output.</t>
  </si>
  <si>
    <t>Restricting access to these directories will prevent local users from maliciously or inadvertently altering Tomcat’s configuration.</t>
  </si>
  <si>
    <t>Perform the following to restrict access to Tomcat configuration files:
1) Set the ownership of the `$CATALINA_HOME/conf` to `tomcat_admin:tomcat`.
# chown tomcat_admin:tomcat $CATALINA_HOME/conf 
2) Remove write permissions for the group and read, write, and execute permissions for the world. 
# chmod g-w,o-rwx $CATALINA_HOME/conf</t>
  </si>
  <si>
    <t>To close this finding, please provide a screenshot of Tomcat config file settings, with the agency's CAP.</t>
  </si>
  <si>
    <t>Tomcat9-07</t>
  </si>
  <si>
    <t>The Tomcat `$CATALINA_HOME/logs` directory contains Tomcat logs. It is recommended that the ownership of this directory be `tomcat_admin:tomcat`. It is also recommended that the permissions on this directory deny read, write, and execute for the world (`o-rwx`).</t>
  </si>
  <si>
    <t>Perform the following to determine if the ownership and permissions on `$CATALINA_HOME/logs` are securely configured.
# cd $CATALINA_HOME 
# find logs -follow -maxdepth 0 \( -perm /o+rwx -o ! -user tomcat_admin -o ! -group tomcat \) -ls 
The above command should not produce any output.</t>
  </si>
  <si>
    <t>Restricting access to these directories will prevent local users from maliciously or inadvertently altering Tomcat’s logs.</t>
  </si>
  <si>
    <t>Perform the following to restrict access to Tomcat log files:
1) Set the ownership of the `$CATALINA_HOME/logs` to `tomcat_admin:tomcat`.
# chown tomcat_admin:tomcat $CATALINA_HOME/logs 
2) Remove read, write, and execute permissions for the world 
# chmod o-rwx $CATALINA_HOME/logs</t>
  </si>
  <si>
    <t>Tomcat9-08</t>
  </si>
  <si>
    <t>The Tomcat `$CATALINA_HOME/temp` directory is used by Tomcat to persist temporary information to disk. It is recommended that the ownership of this directory be `tomcat_admin:tomcat`. It is also recommended that the permissions on this directory deny read, write, and execute for the world (`o-rwx`).</t>
  </si>
  <si>
    <t>Perform the following to determine if the ownership and permissions on `$CATALINA_HOME/temp` are securely configured.
# cd $CATALINA_HOME 
# find temp -follow -maxdepth 0 \( -perm /o+rwx -o ! -user tomcat_admin -o ! -group tomcat \) -ls 
The above command should not produce any output.</t>
  </si>
  <si>
    <t>Perform the following to restrict access to Tomcat temp directory:
1) Set the ownership of the `$CATALINA_HOME/temp` to `tomcat_admin:tomcat`.
# chown tomcat_admin:tomcat $CATALINA_HOME/temp 
2) Remove read, write, and execute permissions for the world 
# chmod o-rwx $CATALINA_HOME/temp</t>
  </si>
  <si>
    <t>Tomcat9-09</t>
  </si>
  <si>
    <t>The Tomcat `$CATALINA_HOME/bin` directory contains executes that are part of the Tomcat run-time. It is recommended that the ownership of this directory be `tomcat_admin:tomcat`. It is also recommended that the permission on this directory deny read, write, and execute for the world (`o-rwx`) and deny write access to the group (`g-w`).</t>
  </si>
  <si>
    <t>Perform the following to determine if the ownership and permissions on `$CATALINA_HOME/bin` are securely configured.
# cd $CATALINA_HOME
# find bin -follow -maxdepth 0 \( -perm /o+rwx,g=w -o ! -user tomcat_admin -o ! -group tomcat \) -ls 
The above command should not produce any output.</t>
  </si>
  <si>
    <t>The ownership and permissions on $CATALINA_HOME/bin are not securely configured.</t>
  </si>
  <si>
    <t>Perform the following to restrict access to Tomcat bin directory:
1) Set the ownership of the `$CATALINA_HOME/bin` to `tomcat_admin:tomcat`.
# chown tomcat_admin:tomcat $CATALINA_HOME/bin
2) Remove read, write, and execute permissions for the world
# chmod g-w,o-rwx $CATALINA_HOME/bin</t>
  </si>
  <si>
    <t>Tomcat9-10</t>
  </si>
  <si>
    <t>The Tomcat `$CATALINA_HOME/webapps` directory contains web applications that are deployed through Tomcat. It is recommended that the ownership of this directory be `tomcat_admin:tomcat`. It is also recommended that the permission on this directory any read, write, and execute for the world (`o-rwx`) and deny write access to the group (`g-w`).</t>
  </si>
  <si>
    <t>Perform the following to determine if the ownership and permissions on `$CATALINA_HOME/webapps` are securely configured.
# cd $CATALINA_HOME 
# find webapps -follow -maxdepth 0 \( -perm /o+rwx,g=w -o ! -user tomcat_admin -o ! -group tomcat \) -ls
The above command should not produce any output.</t>
  </si>
  <si>
    <t>Perform the following to restrict access to Tomcat webapps directory:
1) Set the ownership of the `$CATALINA_HOME/webapps` to `tomcat_admin:tomcat`.
# chown tomcat_admin:tomcat $CATALINA_HOME/webapps
2) Remove read, write, and execute permissions for the world. 
# chmod g-w,o-rwx $CATALINA_HOME/webapps</t>
  </si>
  <si>
    <t>Restrict access to Tomcat web application directory. One method to accomplish the recommendation is to perform the following commands:
1) Set the ownership of the `$CATALINA_HOME/webapps` to `tomcat_admin:tomcat`.
# chown tomcat_admin:tomcat $CATALINA_HOME/webapps
2) Remove read, write, and execute permissions for the world. 
# chmod g-w,o-rwx $CATALINA_HOME/webapps</t>
  </si>
  <si>
    <t>Tomcat9-11</t>
  </si>
  <si>
    <t>`catalina.properties` is a Java properties file which contains settings for Tomcat including class loader information, security package lists, and performance properties. It is recommended that access to this file properly protect from unauthorized changes.</t>
  </si>
  <si>
    <t>Perform the following to determine if the ownership and permissions on `$CATALINA_HOME/conf/catalina.properties` care securely configured.
# cd $CATALINA_HOME/conf/ 
# find catalina.properties -follow -maxdepth 0 \( -perm /o+rwx,g+rwx,u+x -o ! -user tomcat_admin -o ! -group tomcat \) -ls
The above command should not produce any output.</t>
  </si>
  <si>
    <t>Restricting access to this file will prevent local users from maliciously or inadvertently altering Tomcat’s security policy.</t>
  </si>
  <si>
    <t>Perform the following to restrict access to `catalina.properties`:
1) Set the ownership of the `$CATALINA_HOME/conf/catalina.properties` to `tomcat_admin:tomcat`.
# chown tomcat_admin:tomcat $CATALINA_HOME/conf/catalina.properties 
2) Set the permissions of the `$CATALINA_HOME/conf/catalina.properties` to `600`
# chmod 600 $CATALINA_HOME/conf/catalina.properties</t>
  </si>
  <si>
    <t>To close this finding, please provide a screenshot showing catalina.properties file settings, with the agency's CAP.</t>
  </si>
  <si>
    <t>Tomcat9-12</t>
  </si>
  <si>
    <t>The `catalina.policy` file is used to configure security policies for Tomcat. It is recommended that access to this file has the proper permissions to properly protect from unauthorized changes.</t>
  </si>
  <si>
    <t>Perform the following to determine if the ownership and permissions on `$CATALINA_HOME/conf/catalina.policy` are securely configured.
# cd $CATALINA_HOME/conf/ 
# find catalina.policy -follow -maxdepth 0 \( -perm /o+rwx,g+rwx,u+x -o ! -user tomcat_admin -o ! -group tomcat \) -ls
The above command should not produce any output.</t>
  </si>
  <si>
    <t>Perform the following to restrict access to `$CATALINA_HOME/conf/catalina.policy`.
1) Set the owner and group owner of the contents of `$CATALINA_HOME/conf/catalina.policy` to `tomcat_admin:tomcat`.
# chown tomcat_admin:tomcat $CATALINA_HOME/conf/catalina.policy 
2) Set the permissions of the `$CATALINA_HOME/conf/catalina.policy` file to `600`.
# chmod 600 $CATALINA_HOME/conf/catalina.policy</t>
  </si>
  <si>
    <t>To close this finding, please provide a screenshot showing catalina policy file settings, with the agency's CAP.</t>
  </si>
  <si>
    <t>Tomcat9-13</t>
  </si>
  <si>
    <t>The `context.xml` file is loaded by all web applications and sets certain configuration options. It is recommended that access to this file properly protect from unauthorized changes.</t>
  </si>
  <si>
    <t>Perform the following to determine if the ownership and permissions on `$CATALINA_HOME/conf/context.xml` care securely configured.
# cd $CATALINA_HOME/conf 
# find context.xml -follow -maxdepth 0 \( -perm /o+rwx,g+rwx,u+x -o ! -user tomcat_admin -o ! -group tomcat \) -ls
The above command should not produce any output.</t>
  </si>
  <si>
    <t>4.10</t>
  </si>
  <si>
    <t>Perform the following to restrict access to `context.xml`:
1) Set the ownership of the `$CATALINA_HOME/conf/context.xml` to `tomcat_admin:tomcat`.
# chown tomcat_admin:tomcat $CATALINA_HOME/conf/context.xml 
2) Set the permissions for the `$CATALINA_HOME/conf/context.xml` to `600`.
# chmod 600 $CATALINA_HOME/conf/context.xml</t>
  </si>
  <si>
    <t>Tomcat9-14</t>
  </si>
  <si>
    <t>`logging.properties` is a Tomcat files which specifies the logging configuration. It is recommended that access to this file properly protect from unauthorized changes.</t>
  </si>
  <si>
    <t>Perform the following to determine if the ownership and permissions on `$CATALINA_HOME/conf/logging.properties` care securely configured.
# cd $CATALINA_HOME/conf/ 
# find logging.properties -follow -maxdepth 0 \( -perm /o+rwx,g+rwx,u+x -o ! -user tomcat_admin -o ! -group tomcat \) -ls
The above command should not produce any output.</t>
  </si>
  <si>
    <t>Perform the following to restrict access to `logging.properties`:
1) Set the ownership of the `$CATALINA_HOME/conf/logging.properties` to `tomcat_admin:tomcat`.
# chown tomcat_admin:tomcat $CATALINA_HOME/conf/logging.properties
2) Set the permissions for the `$CATALINA_HOME/conf/logging.properties` file to `600`.
# chmod 600 $CATALINA_HOME/conf/logging.properties</t>
  </si>
  <si>
    <t>Restrict access to Tomcat logging.properties. One method to accomplish the recommendation is to perform the following commands:
1) Set the ownership of the `$CATALINA_HOME/conf/logging.properties` to `tomcat_admin:tomcat`.
# chown tomcat_admin:tomcat $CATALINA_HOME/conf/logging.properties
2) Set the permissions for the `$CATALINA_HOME/conf/logging.properties` file to `600`.
# chmod 600 $CATALINA_HOME/conf/logging.properties</t>
  </si>
  <si>
    <t>Tomcat9-15</t>
  </si>
  <si>
    <t>`server.xml` contains Tomcat servlet definitions and configurations. It is recommended that access to this file properly protect from unauthorized changes.</t>
  </si>
  <si>
    <t>Perform the following to determine if the ownership and permissions on `$CATALINA_HOME/conf/server.xml` care securely configured.
# cd $CATALINA_HOME/conf/ 
# find server.xml -follow -maxdepth 0 \( -perm /o+rwx,g+rwx,u+x -o ! -user tomcat_admin -o ! -group tomcat \) -ls
The above command should not produce any output.</t>
  </si>
  <si>
    <t>Perform the following to restrict access to `server.xml`:
1) Set the ownership of the `$CATALINA_HOME/conf/server.xml` to `tomcat_admin:tomcat`.
# chown tomcat_admin:tomcat $CATALINA_HOME/conf/server.xml
2) Set the permissions of the `$CATALINA_HOME/conf/server.xml` to `600`
# chmod 600 $CATALINA_HOME/conf/server.xml</t>
  </si>
  <si>
    <t>Tomcat9-16</t>
  </si>
  <si>
    <t>tomcat-users.xml contains authentication information for Tomcat applications. It is recommended that access to this file properly protect from unauthorized changes.</t>
  </si>
  <si>
    <t>Perform the following to determine if the ownership and permissions on `$CATALINA_HOME/conf/tomcat-users.xml` care securely configured.
# cd $CATALINA_HOME/conf/ 
# find tomcat-users.xml -follow -maxdepth 0 \( -perm /o+rwx,g+rwx,u+x -o ! -user tomcat_admin -o ! -group tomcat \) -ls
The above command should not produce any output.</t>
  </si>
  <si>
    <t xml:space="preserve">Perform the following to restrict access to `tomcat-users.xml`:
1) Set the ownership of the `$CATALINA_HOME/conf/tomcat-users.xml` to `tomcat_admin:tomcat`.
# chown tomcat_admin:tomcat $CATALINA_HOME/conf/tomcat-users.xml 
2) Set the permissions of the `$CATALINA_HOME/conf/tomcat-users.xml` to `600`
# chmod 600 $CATALINA_HOME/conf/tomcat-users.xml 
 </t>
  </si>
  <si>
    <t>Tomcat9-17</t>
  </si>
  <si>
    <t>web.xml is a Tomcat configuration file that stores application configuration settings. It is recommended that access to this file properly protect from unauthorized changes.</t>
  </si>
  <si>
    <t>Perform the following to determine if the ownership and permissions on `$CATALINA_HOME/conf/web.xml` care securely configured.
# cd $CATALINA_HOME/conf/ 
# find web.xml -follow -maxdepth 0 \( -perm /o+rwx,g+rwx,u+wx -o ! -user tomcat_admin -o ! -group tomcat \) -ls
The above command should not produce any output.</t>
  </si>
  <si>
    <t>Perform the following to restrict access to `web.xml`:
1) Set the ownership of the `$CATALINA_HOME/conf/web.xml` to `tomcat_admin:tomcat`.
# chown tomcat_admin:tomcat $CATALINA_HOME/conf/web.xml 
2) Set the permissions for the `$CATALINA_HOME/conf/web.xml` file to `400`.
# chmod 400 $CATALINA_HOME/conf/web.xml</t>
  </si>
  <si>
    <t>Restrict access to Tomcat web.xml. One method to accomplish the recommendation is to perform the following commands:
1) Set the ownership of the `$CATALINA_HOME/conf/web.xml` to `tomcat_admin:tomcat`.
# chown tomcat_admin:tomcat $CATALINA_HOME/conf/web.xml 
2) Set the permissions for the `$CATALINA_HOME/conf/web.xml` file to `400`.
# chmod 400 $CATALINA_HOME/conf/web.xml</t>
  </si>
  <si>
    <t>Tomcat9-18</t>
  </si>
  <si>
    <t>Restrict access to jaspic-providers.xml</t>
  </si>
  <si>
    <t>Tomcat implements JASPIC 1.1 Maintenance Release B (JSR 196). The implementation is primarily intended to enable the integration of 3rd party JASPIC authentication implementations with Tomcat.
JASPIC may be configured dynamically by an application or statically via the `$CATALINA_BASE/conf/jaspic-providers.xml` configuration file. It is recommended that access to this file properly protect from unauthorized changes.</t>
  </si>
  <si>
    <t>Perform the following to determine if the ownership and permissions on `$CATALINA_HOME/conf/jaspic-providers.xml` are securely configured.
# cd $CATALINA_HOME/conf/ 
# find jaspic-providers.xml -follow -maxdepth 0 \( -perm /o+rwx,g+rwx,u+x -o ! -user tomcat_admin -o ! -group tomcat \) -ls
The above command should not produce any output.</t>
  </si>
  <si>
    <t>Perform the following to restrict access to `$CATALINA_HOME/conf/jaspic-providers.xml`.
1) Set the ownership of the `$CATALINA_HOME/conf/jaspic-providers.xml` file to `tomcat_admin:tomcat`.
# chown tomcat_admin:tomcat $CATALINA_HOME/conf/jaspic-providers.xml
2) Set the permissions for the `$CATALINA_HOME/conf/jaspic-providers.xml` file to `600`.
# chmod 600 $CATALINA_HOME/conf/jaspic-providers.xml</t>
  </si>
  <si>
    <t>Restrict access to jaspic-providers.xml. One method to accomplish the recommendation is to perform the following commands:
1) Set the ownership of the `$CATALINA_HOME/conf/jaspic-providers.xml` file to `tomcat_admin:tomcat`.
# chown tomcat_admin:tomcat $CATALINA_HOME/conf/jaspic-providers.xml
2) Set the permissions for the `$CATALINA_HOME/conf/jaspic-providers.xml` file to `600`.
# chmod 600 $CATALINA_HOME/conf/jaspic-providers.xml</t>
  </si>
  <si>
    <t>Tomcat9-19</t>
  </si>
  <si>
    <t>The `SSLEnabled` setting determines if SSL is enabled for a specific Connector. It is recommended that SSL be utilized for any Connector that sends or receives sensitive information, such as authentication credentials or personal information.</t>
  </si>
  <si>
    <t>Review the `server.xml` and ensure all Connectors sending or receiving sensitive information have the `SSLEnabled` attribute set to `true`.</t>
  </si>
  <si>
    <t>The `SSLEnabled` setting ensures SSL is active, which will in-turn ensure the confidentiality and integrity of sensitive information while in transit.</t>
  </si>
  <si>
    <t>In `server.xml`, set the `SSLEnabled` attribute to `true` for each Connector that sends or receives sensitive information.</t>
  </si>
  <si>
    <t>Tomcat9-20</t>
  </si>
  <si>
    <t>The `scheme` attribute is used to indicate to callers of `request.getScheme()` which scheme is in use by the Connector. Ensure the `scheme` attribute is set to `http` for Connectors operating over HTTP. Ensure the scheme attribute is set to `https` for Connectors operating over HTTPS.</t>
  </si>
  <si>
    <t>Review the `server.xml` to ensure the Connector’s `scheme` attribute is set to `http` for Connectors operating over HTTP. Also ensure the Connector’s `scheme` attribute is set to `https` for Connectors operating over HTTPS.</t>
  </si>
  <si>
    <t>Maintaining parity between the scheme in use by the Connector and advertised by `request.getScheme()` will ensure applications built on Tomcat have an accurate depiction of the context and security guarantees provided to them.</t>
  </si>
  <si>
    <t xml:space="preserve">In `server.xml`, set the Connector’s `scheme` attribute to `http` for Connectors operating over HTTP. Set the Connector’s `scheme` attribute to `https` for Connectors operating over HTTPS.
</t>
  </si>
  <si>
    <t>Tomcat9-21</t>
  </si>
  <si>
    <t>The `secure` attribute is used to convey Connector security status to applications operating over the Connector. This is typically achieved by calling `request.isSecure()`. Ensure the `secure` attribute is only set to `true` for Connectors operating with the `SSLEnabled` attribute set to `true`.</t>
  </si>
  <si>
    <t>Review the `server.xml` and ensure the secure attribute is set to `true` for those Connectors having `SSLEnabled` set to `true`. Also, ensure the `secure` attribute is set to `false` for those Connectors having `SSLEnabled` set to `false`.</t>
  </si>
  <si>
    <t>Note - As of 9/30/2021, TLS 1.2 does not have an announced end of life date and is still acceptable.  Refer to NIST 800-52 Rev 2 for further information.</t>
  </si>
  <si>
    <t xml:space="preserve">For each Connector defined in `server.xml`, set the `secure` attribute to `true` for those Connectors having `SSLEnabled` set to `true`. Set the `secure` attribute to `false` for those Connectors having `SSLEnabled` set to `false`.
</t>
  </si>
  <si>
    <t>Tomcat9-22</t>
  </si>
  <si>
    <t>Set SSL Protocol to TLS for Secure Connectors</t>
  </si>
  <si>
    <t>The `sslProtocol` setting determines which protocol Tomcat will use to protect traffic. It is recommended that `sslProtocol` attribute be set to `TLS`.</t>
  </si>
  <si>
    <t>Review `server.xml` to ensure the `sslProtocol` attribute is set to `TLS` for all Connectors having `SSLEnabled` set to `true`.</t>
  </si>
  <si>
    <t>The TLS protocol does not contain weaknesses that affect other secure transport protocols, such as SSLv1 or SSLv2) Therefore, TLS is leveraged to protect the confidentiality and integrity of data while in transit.</t>
  </si>
  <si>
    <t>In `server.xml`, set the `sslProtocol` attribute to `TLS` for Connectors having `SSLEnabled` set to `true`.</t>
  </si>
  <si>
    <t>Tomcat9-23</t>
  </si>
  <si>
    <t>Review each application’s `logging.properties` file located in the applications `$CATALINA_BASE/webapps/`_``_`/WEB-INF/classes` directory and determine if the file handler properties are set.
$ grep handlers \
$ CATALINA_BASE/webapps//WEB-INF/classes/logging.properties
In the instance where an application specific logging has not been created, the `logging.properties` file will be located in `$CATALINA_BASE/conf`
$ grep handlers $CATALINA_BASE\conf\logging.properties</t>
  </si>
  <si>
    <t>Add the following entries to your `logging.properties` file if they do not exist.
handlers=org.apache.juli.FileHandler, java.util.logging.ConsoleHandler 
Ensure logging is not off and set the logging level to the desired level such as:
org.apache.juli.FileHandler.level=FINEST</t>
  </si>
  <si>
    <t>Tomcat9-24</t>
  </si>
  <si>
    <t>The `directory` attribute tells Tomcat where to store logs. It is recommended that the location referenced by the `directory` attribute be secured.</t>
  </si>
  <si>
    <t xml:space="preserve">Review the permissions of the directory specified by the `directory` attribute to ensure the permissions are `o-rwx` and owned by `tomcat_admin:tomcat`:
# grep directory context.xml
# ls –ld
</t>
  </si>
  <si>
    <t>Perform the following:
1) Add the following statement into the `$CATALINA_BASE\webapps\`_``_`\META-INF\context.xml` file if it does not already exist.
2) Set the location pointed to by the `directory` attribute to be owned by `tomcat_admin:tomcat` with permissions of `o-rwx`.
# chown tomcat_admin:tomcat $CATALINA_HOME/logs
# chmod o-rwx $CATALINA_HOME/logs</t>
  </si>
  <si>
    <t>Tomcat9-25</t>
  </si>
  <si>
    <t>The pattern setting informs Tomcat what information should be logged per application. At a minimum, enough information to uniquely identify a request, what was requested, where the requested originated from, and when the request occurred should be logged. The following will log the request date and time (`%t`), the requested URL (`%U`), the remote IP address (`%a`), the local IP address (`%A`), the request method (`%m`), the local port (`%p`), query string, if present, (`%q`), and the HTTP status code of the response (`%s`).
```
pattern="%t %U %a %A %m %p %q %s” 
```</t>
  </si>
  <si>
    <t xml:space="preserve">Review the pattern settings to ensure it contains all of the variables required by the installation.
# grep pattern $CATALINA_BASE/webapps//META-INF/context.xml
</t>
  </si>
  <si>
    <t>Add the following statement into the `$CATALINA_BASE/webapps/`_``_`/META-INF/context.xml` file if it does not already exist.
&lt;Valve
className="org.apache.catalina.valves.AccessLogValve"
directory="$CATALINA_HOME/logs/" prefix="access_log" fileDateFormat="yyyy-MMdd.
HH" suffix=".log"
pattern="%h %t %H cookie:%{SESSIONID}c request:%{SESSIONID}r %m %U %s %q %r"
/&gt;</t>
  </si>
  <si>
    <t>Tomcat9-26</t>
  </si>
  <si>
    <t xml:space="preserve">Review the permissions of the directory specified by the directory setting to ensure the permissions are `o-rwx` and owned by `tomcat_admin:tomcat`:
# grep directory logging.properties
# ls –ld
</t>
  </si>
  <si>
    <t>Perform the following:
1) Add the following properties into your `logging.properties` file if they do not exist
 .org.apache.juli.AsyncFileHandler.directory=
 .org.apache.juli.AsyncFileHandler.prefix=
2) Set the location pointed to by the directory attribute to be owned by `tomcat_admin:tomcat` with permissions of `o-rwx`.
# chown tomcat_admin:tomcat 
# chmod o-rwx</t>
  </si>
  <si>
    <t>Ensure directory in logging.properties is a secure location. One method to accomplish the recommendation is to perform the following commands:
1) Add the following properties into your `logging.properties` file if they do not exist
.org.apache.juli.AsyncFileHandler.directory=
.org.apache.juli.AsyncFileHandler.prefix=
2) Set the location pointed to by the directory attribute to be owned by `tomcat_admin:tomcat` with permissions of `o-rwx`.
# chown tomcat_admin:tomcat 
# chmod o-rwx</t>
  </si>
  <si>
    <t>Tomcat9-27</t>
  </si>
  <si>
    <t>`package.access` grants or revokes access to listed packages during runtime. It is recommended that application access to certain packages be restricted.</t>
  </si>
  <si>
    <t>Review `package.access` list in `$CATALINA_BASE/conf/catalina.properties` to ensure only allowed packages are defined.</t>
  </si>
  <si>
    <t>Edit `$CATALINA_BASE/conf/catalina.properties` by adding allowed packages to the `package.access` list:
package.access = sun.,org.apache.catalina.,org.apache.coyote.,org.apache.tomcat., org.apache.jasper.</t>
  </si>
  <si>
    <t>Tomcat9-28</t>
  </si>
  <si>
    <t>Configure applications to run in a sandbox using the Security Manager. The Security Manager restricts what classes Tomcat can access thus protecting your server from mistakes, Trojans, and malicious code.</t>
  </si>
  <si>
    <t>Review the start up configuration in `/etc/init.d` for Tomcat to ascertain if Tomcat is started with the `-security` option.</t>
  </si>
  <si>
    <t>The security policies implemented by the Java SecurityManager are configured in the `$CATALINA_HOME/conf/catalina.policy` file. Once you have configured the `catalina.policy` file for use with a SecurityManager, Tomcat can be started with a SecurityManager in place by using the `--security` option:
On Unix:
$ $CATALINA_HOME/bin/catalina.sh start -security
On Windows:
C:\&gt; %CATALINA_HOME%\bin\catalina start -security</t>
  </si>
  <si>
    <t>Tomcat9-29</t>
  </si>
  <si>
    <t>Locate the Tomcat system files and web content directory. Review the system partitions and ensure the system files and web content directory are on separate partitions.
# df $CATALINA_HOME/webapps
# df $CATALINA_HOME
**Note:** Use the default value `webapps` which is defined by `appBase` attribute here.</t>
  </si>
  <si>
    <t>The $CATALINA_HOME/webapps/manager/WEB-INF/web.xml has the&lt;transport-guarantee&gt; attribute set to CONFIDENTIAL.</t>
  </si>
  <si>
    <t>The&lt;transport-guarantee&gt; attribute is not set to CONFIDENTIAL.</t>
  </si>
  <si>
    <t>The web document directory is where the files which are served to the end user reside. In the past, directory traversal exploits have allowed malicious users to wreak havoc on a web server including executing code, uploading files, and reading sensitive data. Even if you do not have any directory traversal exploits in your server or code at this time, that doesn’t mean they won’t be introduced in the future. Moving your web document directory onto a different partition will prevent these kinds of attacks from doing more damage to other parts of the file system.</t>
  </si>
  <si>
    <t>Tomcat9-30</t>
  </si>
  <si>
    <t>Restrict access to the web administration application</t>
  </si>
  <si>
    <t>Limit access to the web administration application to only those with a justified need.</t>
  </si>
  <si>
    <t>Review `$CATALINA_HOME/conf/server.xml` to determine whether the `RemoteAddrValve` option is uncommented and configured to only allow access to systems required to connect.</t>
  </si>
  <si>
    <t>Limiting access to the least privilege will ensure only those people with justified need will have access to a resource. The web administration application should be limited to only administrators.</t>
  </si>
  <si>
    <t>For the administration application, edit `$CATALINA_HOME/conf/server.xml` and uncomment the following:
&lt;Valve className="org.apache.catalina.valves.RemoteAddrValve"
allow="127\.0\.0\.1"/&gt;
**Note:** The `RemoteAddrValve` property expects a regular expression, therefore periods and other regular expression meta-characters must be escaped.</t>
  </si>
  <si>
    <t xml:space="preserve">Restrict access to the web administration application. One method to accomplish the recommendation is to perform the following command:
&lt;Valve className="org.apache.catalina.valves.RemoteAddrValve"
allow="127\.0\.0\.1"/&gt;
</t>
  </si>
  <si>
    <t>Tomcat9-31</t>
  </si>
  <si>
    <t xml:space="preserve">Ensure `$CATALINA_HOME/webapps/manager/WEB-INF/web.xml` has the `
` set to `CONFIDENTIAL`.
# grep transport-guarantee $CATALINA_HOME/webapps/manager/WEB-INF/web.xml
</t>
  </si>
  <si>
    <t>By default when accessing the manager application, login information is sent over the wire in plain text. By setting the transport-guarantee within `web.xml`, SSL is enforced. 
**Note:** This requires SSL to be configured.</t>
  </si>
  <si>
    <t>Set `
` to `CONFIDENTIAL` in `$CATALINA_HOME/webapps/manager/WEB-INF/web.xml`:
CONFIDENTIAL</t>
  </si>
  <si>
    <t>Tomcat9-32</t>
  </si>
  <si>
    <t>The `STRICT_SERVLET_COMPLIANCE` influences Tomcat’s behavior in several subtle ways. See the References below for the complete list. It is recommended that `STRICT_SERVLET_COMPLIANCE` be set to `true`.</t>
  </si>
  <si>
    <t>Ensure the `-Dorg.apache.catalina.STRICT_SERVLET_COMPLIANCE=true` parameter is added to the start up script which by default is located at `$CATALINA_HOME/bin/catalina.sh`.</t>
  </si>
  <si>
    <t>When `STRICT_SERVLET_COMPLIANCE` is set to `true`, Tomcat will always send an HTTP Content-type header when responding to requests. This is significant as the behavior of web browsers is inconsistent in the absence of the Content-type header. Some browsers will attempt to determine the appropriate content-type by sniffing.</t>
  </si>
  <si>
    <t>Start Tomcat with strict compliance enabled, add `-Dorg.apache.catalina.STRICT_SERVLET_COMPLIANCE=true` to your startup script.</t>
  </si>
  <si>
    <t xml:space="preserve">Enable strict servlet Compliance. One method to accomplish the recommendation is to perform the following command:
Start Tomcat with strict compliance enabled, add `-Dorg.apache.catalina.STRICT_SERVLET_COMPLIANCE=true` to your startup script.
</t>
  </si>
  <si>
    <t>Tomcat9-33</t>
  </si>
  <si>
    <t>The `RECYCLE_FACADES` can specify if a new facade will be created for each request. If a new facade is not created there is a potential for information leakage from other sessions.</t>
  </si>
  <si>
    <t>Ensure `-Dorg.apache.catalina.connector.RECYCLE_FACADES=true` is added to the start up script which, by default, is located at `$CATALINA_HOME/bin/catalina.sh`.</t>
  </si>
  <si>
    <t>When `RECYCLE_FACADES` is set to `false`, Tomcat will recycle the session facade between requests which may result in information leakage.</t>
  </si>
  <si>
    <t>Start Tomcat with `RECYCLE_FACADES` set to `true`. Add `-Dorg.apache.catalina.connector.RECYCLE_FACADES=true` to your startup script.</t>
  </si>
  <si>
    <t>Tomcat9-34</t>
  </si>
  <si>
    <t>Symbolic links permit one application to include the libraries from another. This allows for re-use of code but also allows for potential security issues when applications include libraries from other applications to which they should not have access.</t>
  </si>
  <si>
    <t>Ensure the `allowLinking` attribute in all `context.xml` does not exist or is set to `false`.
# find . -name context.xml | xargs grep "allowLinking"</t>
  </si>
  <si>
    <t>Allowing symbolic links makes Tomcat susceptible to directory traversal vulnerability. Also, there is a potential that an application could link to another application to which it should not be linking. On case-insensitive operating systems there is also the threat of source code disclosure.</t>
  </si>
  <si>
    <t xml:space="preserve">In all `context.xml`, set the `allowLinking` attribute to `false`
</t>
  </si>
  <si>
    <t>Tomcat9-35</t>
  </si>
  <si>
    <t>Setting the `privileged` attribute for an application changes the class loader to the Server class loader instead of the Shared class loader.</t>
  </si>
  <si>
    <t>Ensure the `privileged` attribute in each `context.xml` file does not exist or is set to `false`.
# find . -name context.xml | xargs grep "privileged"</t>
  </si>
  <si>
    <t xml:space="preserve">Set the `privileged` attribute in all `context.xml` files to `false` unless it is required as for the manager application.
</t>
  </si>
  <si>
    <t>Tomcat9-36</t>
  </si>
  <si>
    <t>Setting `crossContext` to `true` allows for an application to call `ServletConext.getContext` to return a dispatcher for another application.</t>
  </si>
  <si>
    <t>Ensure the `crossContext` attribute in all `context.xml` does not exist or is set to `false`.
# find . -name context.xml | xargs grep "crossContext"</t>
  </si>
  <si>
    <t>Allowing `crossContext` creates the possibility for a malicious application to make requests to a restricted application.</t>
  </si>
  <si>
    <t>Set the `crossContext` attribute in all `context.xml` files to `false`.</t>
  </si>
  <si>
    <t>Tomcat9-37</t>
  </si>
  <si>
    <t>The JRE Memory Leak Prevention Listener provides work-arounds for known places where the Java Runtime environment uses the context class loader to load a singleton as this will cause a memory leak if a web application class loader happens to be the context class loader at the time. The work-around is to initialize these singletons when this listener starts as Tomcat's common class loader is the context class loader at that time. It also provides work-arounds for known issues that can result in locked JAR files.</t>
  </si>
  <si>
    <t>Ensure this line is present and not commented out in the `$CATALINA_HOME/conf/server.xml`</t>
  </si>
  <si>
    <t>Enabling the JRE Memory Leak Prevention Listener provides work-arounds for preventing memory leaks.</t>
  </si>
  <si>
    <t xml:space="preserve">Uncomment the JRE Memory Leak Prevention Listener in `$CATALINA_HOME/conf/server.xml`
</t>
  </si>
  <si>
    <t>Tomcat9-38</t>
  </si>
  <si>
    <t>Review `server.xml` to ensure the Security Lifecycle Listener element is uncommented with the `checkedOsUsers` and `minimumUmask` attributes set with expected values.</t>
  </si>
  <si>
    <t>When enabled, the **Security Lifecycle Listener** can
- Enforce a blacklist of OS users that must not be used to start Tomcat.
- Set the least restrictive `umask` before Tomcat start</t>
  </si>
  <si>
    <t xml:space="preserve">Uncomment the listener in `$CATALINA_BASE/conf/server.xml`. If the operating system supports `umask` then the line in `$CATALINA_HOME/bin/catalina.sh` that obtains the `umask` also needs to be uncommented.
Within Server elements add:
- `checkedOsUsers`: A comma separated list of OS users that must not be used to start Tomcat. If not specified, the default value of **`root`** is used.
- `minimumUmask`: The least restrictive `umask` that must be configured before Tomcat will start. If not specified, the default value of **`0007`** is used. 
 </t>
  </si>
  <si>
    <t>Setting Security Lifecycle Listener. One method to accomplish the recommendation is to perform the following:
Within Server elements add:
- `checkedOsUsers`: A comma separated list of OS users that must not be used to start Tomcat. If not specified, the default value of **`root`** is used.
- `minimumUmask`: The least restrictive `umask` that must be configured before Tomcat will start. If not specified, the default value of **`0007`** is used.</t>
  </si>
  <si>
    <t>Tomcat9-39</t>
  </si>
  <si>
    <t>Both fragments and annotations give rise to security concerns. `web.xml` contains a `metadata-complete` attribute on the `web-app` element whose binary value defines whether other sources of metadata should be considered when deploying this web application, this includes annotations on class files (`@WebServlet`, but also `@WebListener`, `@WebFilter`, …), `web-fragment.xml` as well as classes located in `WEB-INF/classes`. In addition, Tomcat could allow you to log the effective `web.xml`, when an application starts, and the effective `web.xml` is the result of taking the main `web.xml` for your application merging in all the fragments applying all the annotations. By logging that, you are able to review it, and see if that is in fact what you actually want.</t>
  </si>
  <si>
    <t xml:space="preserve">1) Review each application’s `web.xml` file located in the applications `$CATALINA_HOME/webapps/`_``_`/WEB-INF/web.xml` and determine if the metadata-complete property is set. 
2) Review each application’s `context.xml` file located in the applications `$CATALINA_HOME/webapps/`_``_`/META-INF/context.xml` and determine if the metadata-complete property is set. 
 </t>
  </si>
  <si>
    <t>Enable `logEffectiveWebXml` will allow you to log the effective `web.xml` and you are able to see if that is in fact what you actually want. Enable `metadata-complete` so that the `web.xml` is the only metadata considered.</t>
  </si>
  <si>
    <t>- Set the `metadata-complete` value in the `web.xml` in each of the applications to `true`.
 **Note:** The `metadata-complete` option is not enough to disable all of annotation scanning. If there is a `ServletContainerInitializer` with a `@HandlesTypes` annotation, Tomcat has to scan your application for classes that use annotations or interfaces specified in that annotation.
- Set the `logEffectiveWebXml` value in the `context.xml` in each of the application to `true`.</t>
  </si>
  <si>
    <t>Change Log</t>
  </si>
  <si>
    <t>Version</t>
  </si>
  <si>
    <t>Date</t>
  </si>
  <si>
    <t>Description of Changes</t>
  </si>
  <si>
    <t>Author</t>
  </si>
  <si>
    <t>First Release - CIS Apache Tomcat 8 v1.0.1 and Apache Tomcat 7 v1.0.1 Benchmarks</t>
  </si>
  <si>
    <t>Booz Allen Hamilton</t>
  </si>
  <si>
    <t>Internal Updates</t>
  </si>
  <si>
    <t>Updated issue code table</t>
  </si>
  <si>
    <t xml:space="preserve">Added CIS Apache Tomcat 9 v1.0.1, changed all cases changed to manual and Updated issue code table </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</si>
  <si>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</si>
  <si>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</si>
  <si>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</si>
  <si>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</si>
  <si>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</si>
  <si>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</si>
  <si>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</si>
  <si>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</si>
  <si>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</si>
  <si>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</si>
  <si>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</si>
  <si>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</si>
  <si>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</si>
  <si>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</si>
  <si>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</si>
  <si>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</si>
  <si>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</si>
  <si>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</si>
  <si>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</si>
  <si>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</si>
  <si>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</si>
  <si>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</si>
  <si>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</si>
  <si>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</si>
  <si>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</si>
  <si>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</si>
  <si>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</si>
  <si>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</si>
  <si>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</si>
  <si>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</si>
  <si>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</si>
  <si>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</si>
  <si>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</si>
  <si>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</si>
  <si>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</si>
  <si>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</si>
  <si>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</si>
  <si>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</si>
  <si>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</si>
  <si>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</si>
  <si>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</si>
  <si>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</si>
  <si>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</si>
  <si>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</si>
  <si>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</si>
  <si>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</si>
  <si>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</si>
  <si>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</si>
  <si>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</si>
  <si>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</si>
  <si>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</si>
  <si>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</si>
  <si>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</si>
  <si>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</si>
  <si>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</si>
  <si>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</si>
  <si>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</si>
  <si>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</si>
  <si>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</si>
  <si>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</si>
  <si>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</si>
  <si>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</si>
  <si>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</si>
  <si>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</si>
  <si>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</si>
  <si>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</si>
  <si>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</si>
  <si>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</si>
  <si>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</si>
  <si>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</si>
  <si>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</si>
  <si>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</si>
  <si>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</si>
  <si>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</si>
  <si>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</si>
  <si>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</si>
  <si>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</si>
  <si>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</si>
  <si>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</si>
  <si>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</si>
  <si>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</si>
  <si>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</si>
  <si>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</si>
  <si>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</si>
  <si>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</si>
  <si>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</si>
  <si>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</si>
  <si>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</si>
  <si>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</si>
  <si>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</si>
  <si>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</si>
  <si>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</si>
  <si>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</si>
  <si>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</si>
  <si>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</si>
  <si>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</si>
  <si>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</si>
  <si>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</si>
  <si>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</si>
  <si>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</si>
  <si>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</si>
  <si>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</si>
  <si>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</si>
  <si>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</si>
  <si>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</si>
  <si>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</si>
  <si>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</si>
  <si>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</si>
  <si>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</si>
  <si>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</si>
  <si>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</si>
  <si>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</si>
  <si>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</si>
  <si>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</si>
  <si>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</si>
  <si>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</si>
  <si>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</si>
  <si>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</si>
  <si>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</si>
  <si>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</si>
  <si>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</si>
  <si>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</si>
  <si>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</si>
  <si>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</si>
  <si>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</si>
  <si>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</si>
  <si>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</si>
  <si>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</si>
  <si>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</si>
  <si>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</si>
  <si>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</si>
  <si>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</si>
  <si>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</si>
  <si>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</si>
  <si>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</si>
  <si>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</si>
  <si>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</si>
  <si>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</si>
  <si>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</si>
  <si>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</si>
  <si>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</si>
  <si>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</si>
  <si>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</si>
  <si>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</si>
  <si>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</si>
  <si>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</si>
  <si>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</si>
  <si>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</si>
  <si>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</si>
  <si>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</si>
  <si>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</si>
  <si>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</si>
  <si>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</si>
  <si>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</si>
  <si>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</si>
  <si>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</si>
  <si>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</si>
  <si>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</si>
  <si>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</si>
  <si>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</si>
  <si>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</si>
  <si>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</si>
  <si>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</si>
  <si>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</si>
  <si>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</si>
  <si>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</si>
  <si>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</si>
  <si>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</si>
  <si>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</si>
  <si>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</si>
  <si>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</si>
  <si>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</si>
  <si>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</si>
  <si>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</si>
  <si>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</si>
  <si>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</si>
  <si>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</si>
  <si>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</si>
  <si>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</si>
  <si>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</si>
  <si>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</si>
  <si>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</si>
  <si>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</si>
  <si>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</si>
  <si>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</si>
  <si>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</si>
  <si>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</si>
  <si>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</si>
  <si>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</si>
  <si>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</si>
  <si>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</si>
  <si>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</si>
  <si>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</si>
  <si>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</si>
  <si>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</si>
  <si>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</si>
  <si>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</si>
  <si>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</si>
  <si>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</si>
  <si>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</si>
  <si>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</si>
  <si>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</si>
  <si>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</si>
  <si>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</si>
  <si>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</si>
  <si>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</si>
  <si>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</si>
  <si>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</si>
  <si>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</si>
  <si>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</si>
  <si>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</si>
  <si>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</si>
  <si>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</si>
  <si>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</si>
  <si>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</si>
  <si>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</si>
  <si>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</si>
  <si>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</si>
  <si>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</si>
  <si>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</si>
  <si>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</si>
  <si>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</si>
  <si>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</si>
  <si>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</si>
  <si>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</si>
  <si>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</si>
  <si>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</si>
  <si>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</si>
  <si>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</si>
  <si>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</si>
  <si>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</si>
  <si>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</si>
  <si>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</si>
  <si>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</si>
  <si>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</si>
  <si>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</si>
  <si>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</si>
  <si>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</si>
  <si>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</si>
  <si>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</si>
  <si>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</si>
  <si>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</si>
  <si>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</si>
  <si>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</si>
  <si>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</si>
  <si>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</si>
  <si>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</si>
  <si>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</si>
  <si>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</si>
  <si>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</si>
  <si>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</si>
  <si>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</si>
  <si>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</si>
  <si>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</si>
  <si>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</si>
  <si>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</si>
  <si>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</si>
  <si>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</si>
  <si>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</si>
  <si>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</si>
  <si>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</si>
  <si>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</si>
  <si>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</si>
  <si>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</si>
  <si>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</si>
  <si>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</si>
  <si>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</si>
  <si>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</si>
  <si>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</si>
  <si>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</si>
  <si>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</si>
  <si>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</si>
  <si>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</si>
  <si>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</si>
  <si>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</si>
  <si>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</si>
  <si>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</si>
  <si>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</si>
  <si>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</si>
  <si>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</si>
  <si>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</si>
  <si>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</si>
  <si>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</si>
  <si>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</si>
  <si>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</si>
  <si>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</si>
  <si>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HCM3</t>
  </si>
  <si>
    <t>Operating system does not have vendor support</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</si>
  <si>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</si>
  <si>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</si>
  <si>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</si>
  <si>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</si>
  <si>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</si>
  <si>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</si>
  <si>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</si>
  <si>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</si>
  <si>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</si>
  <si>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</si>
  <si>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</si>
  <si>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</si>
  <si>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</si>
  <si>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</si>
  <si>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</si>
  <si>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</si>
  <si>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</si>
  <si>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</si>
  <si>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</si>
  <si>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</si>
  <si>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</si>
  <si>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</si>
  <si>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</si>
  <si>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</si>
  <si>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</si>
  <si>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</si>
  <si>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</si>
  <si>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</si>
  <si>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</si>
  <si>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</si>
  <si>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</si>
  <si>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</si>
  <si>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</si>
  <si>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</si>
  <si>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</si>
  <si>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</si>
  <si>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</si>
  <si>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</si>
  <si>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</si>
  <si>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</si>
  <si>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</si>
  <si>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</si>
  <si>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</si>
  <si>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</si>
  <si>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</si>
  <si>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</si>
  <si>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</si>
  <si>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</si>
  <si>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</si>
  <si>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</si>
  <si>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</si>
  <si>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</si>
  <si>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</si>
  <si>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</si>
  <si>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</si>
  <si>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</si>
  <si>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</si>
  <si>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</si>
  <si>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</si>
  <si>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</si>
  <si>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</si>
  <si>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</si>
  <si>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</si>
  <si>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</si>
  <si>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</si>
  <si>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</si>
  <si>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</si>
  <si>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</si>
  <si>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</si>
  <si>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</si>
  <si>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</si>
  <si>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</si>
  <si>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</si>
  <si>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</si>
  <si>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</si>
  <si>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</si>
  <si>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</si>
  <si>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</si>
  <si>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</si>
  <si>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</si>
  <si>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</si>
  <si>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</si>
  <si>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</si>
  <si>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</si>
  <si>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</si>
  <si>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</si>
  <si>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</si>
  <si>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</si>
  <si>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</si>
  <si>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</si>
  <si>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</si>
  <si>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</si>
  <si>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</si>
  <si>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</si>
  <si>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</si>
  <si>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</si>
  <si>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</si>
  <si>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</si>
  <si>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</si>
  <si>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</si>
  <si>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</si>
  <si>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</si>
  <si>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</si>
  <si>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</si>
  <si>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</si>
  <si>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</si>
  <si>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</si>
  <si>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</si>
  <si>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</si>
  <si>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</si>
  <si>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</si>
  <si>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</si>
  <si>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</si>
  <si>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</si>
  <si>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</si>
  <si>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</si>
  <si>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</si>
  <si>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</si>
  <si>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</si>
  <si>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</si>
  <si>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</si>
  <si>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</si>
  <si>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</si>
  <si>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</si>
  <si>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</si>
  <si>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</si>
  <si>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</si>
  <si>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</si>
  <si>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</si>
  <si>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</si>
  <si>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</si>
  <si>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</si>
  <si>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</si>
  <si>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</si>
  <si>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</si>
  <si>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</si>
  <si>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</si>
  <si>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</si>
  <si>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</si>
  <si>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</si>
  <si>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</si>
  <si>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</si>
  <si>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</si>
  <si>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</si>
  <si>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</si>
  <si>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</si>
  <si>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</si>
  <si>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</si>
  <si>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</si>
  <si>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</si>
  <si>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</si>
  <si>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</si>
  <si>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</si>
  <si>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</si>
  <si>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</si>
  <si>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</si>
  <si>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</si>
  <si>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</si>
  <si>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</si>
  <si>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</si>
  <si>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</si>
  <si>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</si>
  <si>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</si>
  <si>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</si>
  <si>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</si>
  <si>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</si>
  <si>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</si>
  <si>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</si>
  <si>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</si>
  <si>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</si>
  <si>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</si>
  <si>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</si>
  <si>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</si>
  <si>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</si>
  <si>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</si>
  <si>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</si>
  <si>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</si>
  <si>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</si>
  <si>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</si>
  <si>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</si>
  <si>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</si>
  <si>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</si>
  <si>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</si>
  <si>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</si>
  <si>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</si>
  <si>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</si>
  <si>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</si>
  <si>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</si>
  <si>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</si>
  <si>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</si>
  <si>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</si>
  <si>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</si>
  <si>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</si>
  <si>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</si>
  <si>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</si>
  <si>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</si>
  <si>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</si>
  <si>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</si>
  <si>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</si>
  <si>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</si>
  <si>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</si>
  <si>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</si>
  <si>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</si>
  <si>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</si>
  <si>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</si>
  <si>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</si>
  <si>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</si>
  <si>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</si>
  <si>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</si>
  <si>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</si>
  <si>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</si>
  <si>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</si>
  <si>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</si>
  <si>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</si>
  <si>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</si>
  <si>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</si>
  <si>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</si>
  <si>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</si>
  <si>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</si>
  <si>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</si>
  <si>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</si>
  <si>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</si>
  <si>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</si>
  <si>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</si>
  <si>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</si>
  <si>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</si>
  <si>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</si>
  <si>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</si>
  <si>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</si>
  <si>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</si>
  <si>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</si>
  <si>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</si>
  <si>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</si>
  <si>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</si>
  <si>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</si>
  <si>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</si>
  <si>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</si>
  <si>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</si>
  <si>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</si>
  <si>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</si>
  <si>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</si>
  <si>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</si>
  <si>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</si>
  <si>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</si>
  <si>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</si>
  <si>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</si>
  <si>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</si>
  <si>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</si>
  <si>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</si>
  <si>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</si>
  <si>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</si>
  <si>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</si>
  <si>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</si>
  <si>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</si>
  <si>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</si>
  <si>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</si>
  <si>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</si>
  <si>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</si>
  <si>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</si>
  <si>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</si>
  <si>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</si>
  <si>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</si>
  <si>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</si>
  <si>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</si>
  <si>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</si>
  <si>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</si>
  <si>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</si>
  <si>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</si>
  <si>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</si>
  <si>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</si>
  <si>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</si>
  <si>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</si>
  <si>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</si>
  <si>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</si>
  <si>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</si>
  <si>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</si>
  <si>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</si>
  <si>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</si>
  <si>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</si>
  <si>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</si>
  <si>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</si>
  <si>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</si>
  <si>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</si>
  <si>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</si>
  <si>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</si>
  <si>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</si>
  <si>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</si>
  <si>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</si>
  <si>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</si>
  <si>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</si>
  <si>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</si>
  <si>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</si>
  <si>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</si>
  <si>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</si>
  <si>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</si>
  <si>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</si>
  <si>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</si>
  <si>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</si>
  <si>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</si>
  <si>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</si>
  <si>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</si>
  <si>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</si>
  <si>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</si>
  <si>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</si>
  <si>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</si>
  <si>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</si>
  <si>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</si>
  <si>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</si>
  <si>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</si>
  <si>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</si>
  <si>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</si>
  <si>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</si>
  <si>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</si>
  <si>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</si>
  <si>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</si>
  <si>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</si>
  <si>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</si>
  <si>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</si>
  <si>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</si>
  <si>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</si>
  <si>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</si>
  <si>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</si>
  <si>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</si>
  <si>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</si>
  <si>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</si>
  <si>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</si>
  <si>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</si>
  <si>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</si>
  <si>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</si>
  <si>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</si>
  <si>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</si>
  <si>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</si>
  <si>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</si>
  <si>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</si>
  <si>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</si>
  <si>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</si>
  <si>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</si>
  <si>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</si>
  <si>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</si>
  <si>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</si>
  <si>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</si>
  <si>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</si>
  <si>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</si>
  <si>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</si>
  <si>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</si>
  <si>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</si>
  <si>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</si>
  <si>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</si>
  <si>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</si>
  <si>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</si>
  <si>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</si>
  <si>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</si>
  <si>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</si>
  <si>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</si>
  <si>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</si>
  <si>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</si>
  <si>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</si>
  <si>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</si>
  <si>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</si>
  <si>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</si>
  <si>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</si>
  <si>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</si>
  <si>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</si>
  <si>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</si>
  <si>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</si>
  <si>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</si>
  <si>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</si>
  <si>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</si>
  <si>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</si>
  <si>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</si>
  <si>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</si>
  <si>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</si>
  <si>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</si>
  <si>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</si>
  <si>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</si>
  <si>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</si>
  <si>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</si>
  <si>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</si>
  <si>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</si>
  <si>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</si>
  <si>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</si>
  <si>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</si>
  <si>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</si>
  <si>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</si>
  <si>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</si>
  <si>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</si>
  <si>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</si>
  <si>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</si>
  <si>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</si>
  <si>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</si>
  <si>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</si>
  <si>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</si>
  <si>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</si>
  <si>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</si>
  <si>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</si>
  <si>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</si>
  <si>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</si>
  <si>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</si>
  <si>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</si>
  <si>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</si>
  <si>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</si>
  <si>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</si>
  <si>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</si>
  <si>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</si>
  <si>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</si>
  <si>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</si>
  <si>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</si>
  <si>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</si>
  <si>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</si>
  <si>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</si>
  <si>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</si>
  <si>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</si>
  <si>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</si>
  <si>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</si>
  <si>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</si>
  <si>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</si>
  <si>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</si>
  <si>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</si>
  <si>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</si>
  <si>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</si>
  <si>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</si>
  <si>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</si>
  <si>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</si>
  <si>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</si>
  <si>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</si>
  <si>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</si>
  <si>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</si>
  <si>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</si>
  <si>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</si>
  <si>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</si>
  <si>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</si>
  <si>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</si>
  <si>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</si>
  <si>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</si>
  <si>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</si>
  <si>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</si>
  <si>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</si>
  <si>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</si>
  <si>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</si>
  <si>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</si>
  <si>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</si>
  <si>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</si>
  <si>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</si>
  <si>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</si>
  <si>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</si>
  <si>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</si>
  <si>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</si>
  <si>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</si>
  <si>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</si>
  <si>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</si>
  <si>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</si>
  <si>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</si>
  <si>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</si>
  <si>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</si>
  <si>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</si>
  <si>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</si>
  <si>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</si>
  <si>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</si>
  <si>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</si>
  <si>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</si>
  <si>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</si>
  <si>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</si>
  <si>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</si>
  <si>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</si>
  <si>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</si>
  <si>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</si>
  <si>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</si>
  <si>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</si>
  <si>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</si>
  <si>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</si>
  <si>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</si>
  <si>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</si>
  <si>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</si>
  <si>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</si>
  <si>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</si>
  <si>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</si>
  <si>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</si>
  <si>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</si>
  <si>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</si>
  <si>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</si>
  <si>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</si>
  <si>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</si>
  <si>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</si>
  <si>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</si>
  <si>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</si>
  <si>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</si>
  <si>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</si>
  <si>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</si>
  <si>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</si>
  <si>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</si>
  <si>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</si>
  <si>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</si>
  <si>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</si>
  <si>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</si>
  <si>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</si>
  <si>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</si>
  <si>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</si>
  <si>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</si>
  <si>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</si>
  <si>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</si>
  <si>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</si>
  <si>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</si>
  <si>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</si>
  <si>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</si>
  <si>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</si>
  <si>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</si>
  <si>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</si>
  <si>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</si>
  <si>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</si>
  <si>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</si>
  <si>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</si>
  <si>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</si>
  <si>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</si>
  <si>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</si>
  <si>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</si>
  <si>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</si>
  <si>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</si>
  <si>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</si>
  <si>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</si>
  <si>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</si>
  <si>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</si>
  <si>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</si>
  <si>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</si>
  <si>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</si>
  <si>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</si>
  <si>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</si>
  <si>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</si>
  <si>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</si>
  <si>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</si>
  <si>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</si>
  <si>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</si>
  <si>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</si>
  <si>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</si>
  <si>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</si>
  <si>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</si>
  <si>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</si>
  <si>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</si>
  <si>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</si>
  <si>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</si>
  <si>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</si>
  <si>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</si>
  <si>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</si>
  <si>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</si>
  <si>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</si>
  <si>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</si>
  <si>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</si>
  <si>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</si>
  <si>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</si>
  <si>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</si>
  <si>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</si>
  <si>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</si>
  <si>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</si>
  <si>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</si>
  <si>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</si>
  <si>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</si>
  <si>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</si>
  <si>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</si>
  <si>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</si>
  <si>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</si>
  <si>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</si>
  <si>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</si>
  <si>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</si>
  <si>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</si>
  <si>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</si>
  <si>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</si>
  <si>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</si>
  <si>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</si>
  <si>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</si>
  <si>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</si>
  <si>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</si>
  <si>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</si>
  <si>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</si>
  <si>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</si>
  <si>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</si>
  <si>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</si>
  <si>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</si>
  <si>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</si>
  <si>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</si>
  <si>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</si>
  <si>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</si>
  <si>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</si>
  <si>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</si>
  <si>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</si>
  <si>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</si>
  <si>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</si>
  <si>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</si>
  <si>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</si>
  <si>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</si>
  <si>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</si>
  <si>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</si>
  <si>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</si>
  <si>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</si>
  <si>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</si>
  <si>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</si>
  <si>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</si>
  <si>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</si>
  <si>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</si>
  <si>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</si>
  <si>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</si>
  <si>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</si>
  <si>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</si>
  <si>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</si>
  <si>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</si>
  <si>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</si>
  <si>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</si>
  <si>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</si>
  <si>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</si>
  <si>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</si>
  <si>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</si>
  <si>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</si>
  <si>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</si>
  <si>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</si>
  <si>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</si>
  <si>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</si>
  <si>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</si>
  <si>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</si>
  <si>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</si>
  <si>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</si>
  <si>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</si>
  <si>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</si>
  <si>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</si>
  <si>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</si>
  <si>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</si>
  <si>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</si>
  <si>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</si>
  <si>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</si>
  <si>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</si>
  <si>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</si>
  <si>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</si>
  <si>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</si>
  <si>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</si>
  <si>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</si>
  <si>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</si>
  <si>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</si>
  <si>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</si>
  <si>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</si>
  <si>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</si>
  <si>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</si>
  <si>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</si>
  <si>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</si>
  <si>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</si>
  <si>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</si>
  <si>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</si>
  <si>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</si>
  <si>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</si>
  <si>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</si>
  <si>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</si>
  <si>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</si>
  <si>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</si>
  <si>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</si>
  <si>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</si>
  <si>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</si>
  <si>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</si>
  <si>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</si>
  <si>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</si>
  <si>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</si>
  <si>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</si>
  <si>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</si>
  <si>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</si>
  <si>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</si>
  <si>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</si>
  <si>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</si>
  <si>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</si>
  <si>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</si>
  <si>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</si>
  <si>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</si>
  <si>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</si>
  <si>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</si>
  <si>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</si>
  <si>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</si>
  <si>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</si>
  <si>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</si>
  <si>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</si>
  <si>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</si>
  <si>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</si>
  <si>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</si>
  <si>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</si>
  <si>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</si>
  <si>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</si>
  <si>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</si>
  <si>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</si>
  <si>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</si>
  <si>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</si>
  <si>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</si>
  <si>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</si>
  <si>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</si>
  <si>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</si>
  <si>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</si>
  <si>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</si>
  <si>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</si>
  <si>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</si>
  <si>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</si>
  <si>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</si>
  <si>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</si>
  <si>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</si>
  <si>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</si>
  <si>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</si>
  <si>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</si>
  <si>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</si>
  <si>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</si>
  <si>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</si>
  <si>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</si>
  <si>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</si>
  <si>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</si>
  <si>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</si>
  <si>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</si>
  <si>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</si>
  <si>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</si>
  <si>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</si>
  <si>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</si>
  <si>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</si>
  <si>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</si>
  <si>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</si>
  <si>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</si>
  <si>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</si>
  <si>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</si>
  <si>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</si>
  <si>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</si>
  <si>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</si>
  <si>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</si>
  <si>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</si>
  <si>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       Use this box if New Tomcat9 tests were conducted.</t>
  </si>
  <si>
    <t>Removed Tomcat 7 tab and updated based on IRS Publication 1075 (November 2021) Internal updates and Issue Code Table updates</t>
  </si>
  <si>
    <t>Tomcat 8 Results</t>
  </si>
  <si>
    <t>Tomcat 9 Results</t>
  </si>
  <si>
    <t>Verify that the application server's patch levels are up-to-date.</t>
  </si>
  <si>
    <r>
      <rPr>
        <b/>
        <sz val="10"/>
        <rFont val="Arial"/>
        <family val="2"/>
      </rPr>
      <t xml:space="preserve">End of General Support:
</t>
    </r>
    <r>
      <rPr>
        <sz val="10"/>
        <rFont val="Arial"/>
        <family val="2"/>
      </rPr>
      <t>Tomcat 8.0 06/30/2018 
(Note - 8.5 is supported as of 9/30/2021 with no EOL date announced)
For the most up-to-date information regarding versions of tomcat please refer to the foundation's website: 
https://tomcat.apache.org/</t>
    </r>
  </si>
  <si>
    <t xml:space="preserve">This SCSEM is used by the IRS Office of Safeguards to evaluate compliance with IRS Publication 1075 for agencies that have implemented web 
server technology for a system that receives, stores, processes or transmits Federal Tax Information (FTI).  The tests covered in this SCSEM are 
designed to provide general guidance for the most common web server platforms leveraged by agencies.  These platforms include Internet 
Information Server (IIS), Apache, Tomcat, Sun Java, and WebLogic for both Windows and UNIX Hosts.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DISA STIG, Web Servers, Version: 7, Release: 1 (September 2010)
▪CIS Apache Tomcat 9 Benchmark v1.0.0 </t>
  </si>
  <si>
    <t xml:space="preserve"> ▪ SCSEM Version: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</si>
</sst>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45"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Arial"/>
      <family val="2"/>
    </font>
    <font>
      <sz val="9"/>
      <color indexed="8"/>
      <name val="Arial"/>
      <family val="2"/>
    </font>
    <font>
      <sz val="10"/>
      <color indexed="8"/>
      <name val="Helvetica"/>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rgb="FF000000"/>
      <name val="Arial"/>
      <family val="2"/>
    </font>
    <font>
      <sz val="12"/>
      <color theme="1"/>
      <name val="Calibri"/>
      <family val="2"/>
      <scheme val="minor"/>
    </font>
    <font>
      <sz val="9"/>
      <color rgb="FF000000"/>
      <name val="Helvetica"/>
    </font>
    <font>
      <sz val="9"/>
      <color rgb="FF000000"/>
      <name val="Arial"/>
      <family val="2"/>
    </font>
    <font>
      <sz val="10"/>
      <color rgb="FF000000"/>
      <name val="Helvetica"/>
    </font>
    <font>
      <sz val="11"/>
      <name val="Calibri"/>
      <family val="2"/>
    </font>
  </fonts>
  <fills count="29">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25"/>
      </patternFill>
    </fill>
    <fill>
      <patternFill patternType="solid">
        <fgColor indexed="42"/>
      </patternFill>
    </fill>
    <fill>
      <patternFill patternType="solid">
        <fgColor indexed="41"/>
      </patternFill>
    </fill>
    <fill>
      <patternFill patternType="solid">
        <fgColor indexed="47"/>
      </patternFill>
    </fill>
    <fill>
      <patternFill patternType="solid">
        <fgColor indexed="44"/>
      </patternFill>
    </fill>
    <fill>
      <patternFill patternType="solid">
        <fgColor indexed="22"/>
      </patternFill>
    </fill>
    <fill>
      <patternFill patternType="solid">
        <fgColor indexed="26"/>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99CCFF"/>
        <bgColor indexed="64"/>
      </patternFill>
    </fill>
    <fill>
      <patternFill patternType="solid">
        <fgColor rgb="FFFFFF0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3"/>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rgb="FFA4BED4"/>
      </left>
      <right style="thin">
        <color rgb="FFA4BED4"/>
      </right>
      <top style="thin">
        <color rgb="FFA4BED4"/>
      </top>
      <bottom style="thin">
        <color rgb="FFA4BED4"/>
      </bottom>
      <diagonal/>
    </border>
  </borders>
  <cellStyleXfs count="50">
    <xf numFmtId="0" fontId="0" fillId="0" borderId="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3" fillId="11"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24" fillId="4" borderId="0" applyNumberFormat="0" applyBorder="0" applyAlignment="0" applyProtection="0"/>
    <xf numFmtId="0" fontId="14" fillId="3" borderId="1" applyNumberFormat="0" applyAlignment="0" applyProtection="0"/>
    <xf numFmtId="0" fontId="15" fillId="16" borderId="2" applyNumberFormat="0" applyAlignment="0" applyProtection="0"/>
    <xf numFmtId="0" fontId="16" fillId="0" borderId="0" applyNumberFormat="0" applyFill="0" applyBorder="0" applyAlignment="0" applyProtection="0"/>
    <xf numFmtId="0" fontId="17" fillId="6"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18" fillId="8" borderId="1" applyNumberFormat="0" applyAlignment="0" applyProtection="0"/>
    <xf numFmtId="0" fontId="19" fillId="0" borderId="6" applyNumberFormat="0" applyFill="0" applyAlignment="0" applyProtection="0"/>
    <xf numFmtId="0" fontId="20" fillId="17" borderId="0" applyNumberFormat="0" applyBorder="0" applyAlignment="0" applyProtection="0"/>
    <xf numFmtId="0" fontId="32" fillId="0" borderId="0"/>
    <xf numFmtId="0" fontId="7" fillId="0" borderId="0"/>
    <xf numFmtId="0" fontId="32" fillId="0" borderId="0"/>
    <xf numFmtId="0" fontId="7" fillId="0" borderId="0"/>
    <xf numFmtId="0" fontId="7" fillId="0" borderId="0"/>
    <xf numFmtId="0" fontId="12" fillId="0" borderId="0" applyFill="0" applyProtection="0"/>
    <xf numFmtId="0" fontId="1" fillId="0" borderId="0" applyFill="0" applyProtection="0"/>
    <xf numFmtId="0" fontId="7" fillId="0" borderId="0"/>
    <xf numFmtId="0" fontId="7" fillId="2" borderId="7" applyNumberFormat="0" applyFont="0" applyAlignment="0" applyProtection="0"/>
    <xf numFmtId="0" fontId="21" fillId="3" borderId="8" applyNumberFormat="0" applyAlignment="0" applyProtection="0"/>
    <xf numFmtId="0" fontId="28"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265">
    <xf numFmtId="0" fontId="0" fillId="0" borderId="0" xfId="0"/>
    <xf numFmtId="0" fontId="5"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14" fontId="0" fillId="0" borderId="8" xfId="0" applyNumberFormat="1" applyBorder="1" applyAlignment="1">
      <alignment horizontal="left" vertical="top"/>
    </xf>
    <xf numFmtId="14" fontId="0" fillId="0" borderId="0" xfId="0" applyNumberFormat="1"/>
    <xf numFmtId="0" fontId="3" fillId="18" borderId="10" xfId="0" applyFont="1" applyFill="1" applyBorder="1"/>
    <xf numFmtId="0" fontId="3" fillId="18" borderId="11" xfId="0" applyFont="1" applyFill="1" applyBorder="1"/>
    <xf numFmtId="0" fontId="3" fillId="18"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5" fillId="0" borderId="0" xfId="0" applyFont="1" applyAlignment="1">
      <alignment vertical="top"/>
    </xf>
    <xf numFmtId="0" fontId="7" fillId="0" borderId="20" xfId="0" applyFont="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xf numFmtId="0" fontId="9" fillId="19" borderId="0" xfId="0" applyFont="1" applyFill="1"/>
    <xf numFmtId="0" fontId="7" fillId="19" borderId="0" xfId="0" applyFont="1" applyFill="1"/>
    <xf numFmtId="0" fontId="0" fillId="19" borderId="20" xfId="0" applyFill="1" applyBorder="1"/>
    <xf numFmtId="0" fontId="7" fillId="19" borderId="18" xfId="0" applyFont="1" applyFill="1" applyBorder="1"/>
    <xf numFmtId="0" fontId="3" fillId="20" borderId="13" xfId="0" applyFont="1" applyFill="1" applyBorder="1" applyAlignment="1">
      <alignment vertical="center"/>
    </xf>
    <xf numFmtId="0" fontId="3" fillId="20" borderId="14" xfId="0" applyFont="1" applyFill="1" applyBorder="1" applyAlignment="1">
      <alignment vertical="center"/>
    </xf>
    <xf numFmtId="0" fontId="7" fillId="20" borderId="16" xfId="0" applyFont="1" applyFill="1" applyBorder="1" applyAlignment="1">
      <alignment vertical="top"/>
    </xf>
    <xf numFmtId="0" fontId="0" fillId="20" borderId="0" xfId="0" applyFill="1" applyAlignment="1">
      <alignment vertical="top"/>
    </xf>
    <xf numFmtId="0" fontId="0" fillId="20" borderId="20" xfId="0" applyFill="1" applyBorder="1" applyAlignment="1">
      <alignment vertical="top"/>
    </xf>
    <xf numFmtId="0" fontId="0" fillId="20" borderId="18" xfId="0" applyFill="1" applyBorder="1" applyAlignment="1">
      <alignment vertical="top"/>
    </xf>
    <xf numFmtId="0" fontId="3" fillId="18" borderId="10" xfId="0" applyFont="1" applyFill="1" applyBorder="1" applyAlignment="1">
      <alignment vertical="center"/>
    </xf>
    <xf numFmtId="0" fontId="3" fillId="18" borderId="11" xfId="0" applyFont="1" applyFill="1" applyBorder="1" applyAlignment="1">
      <alignment vertical="center"/>
    </xf>
    <xf numFmtId="0" fontId="3" fillId="0" borderId="10" xfId="0" applyFont="1" applyBorder="1" applyAlignment="1">
      <alignment vertical="center"/>
    </xf>
    <xf numFmtId="0" fontId="0" fillId="21" borderId="10" xfId="0" applyFill="1" applyBorder="1" applyAlignment="1">
      <alignment vertical="center"/>
    </xf>
    <xf numFmtId="0" fontId="0" fillId="21" borderId="11" xfId="0" applyFill="1" applyBorder="1" applyAlignment="1">
      <alignment vertical="center"/>
    </xf>
    <xf numFmtId="0" fontId="34" fillId="0" borderId="21" xfId="0" applyFont="1" applyBorder="1" applyAlignment="1">
      <alignment vertical="center" wrapText="1"/>
    </xf>
    <xf numFmtId="165" fontId="34" fillId="0" borderId="21" xfId="0" applyNumberFormat="1" applyFont="1" applyBorder="1" applyAlignment="1">
      <alignment vertical="center" wrapText="1"/>
    </xf>
    <xf numFmtId="0" fontId="0" fillId="21" borderId="21" xfId="0" applyFill="1" applyBorder="1" applyAlignment="1">
      <alignment vertical="center"/>
    </xf>
    <xf numFmtId="0" fontId="7" fillId="0" borderId="0" xfId="0" applyFont="1"/>
    <xf numFmtId="0" fontId="3" fillId="21" borderId="10" xfId="0" applyFont="1" applyFill="1" applyBorder="1" applyAlignment="1">
      <alignment vertical="center"/>
    </xf>
    <xf numFmtId="0" fontId="3" fillId="21" borderId="11" xfId="0" applyFont="1" applyFill="1" applyBorder="1" applyAlignment="1">
      <alignment vertical="center"/>
    </xf>
    <xf numFmtId="0" fontId="3" fillId="21" borderId="12" xfId="0" applyFont="1" applyFill="1" applyBorder="1" applyAlignment="1">
      <alignment vertical="center"/>
    </xf>
    <xf numFmtId="0" fontId="35" fillId="0" borderId="0" xfId="0" applyFont="1"/>
    <xf numFmtId="0" fontId="3" fillId="22" borderId="13" xfId="0" applyFont="1" applyFill="1" applyBorder="1" applyAlignment="1">
      <alignment vertical="top"/>
    </xf>
    <xf numFmtId="0" fontId="3" fillId="22" borderId="14" xfId="0" applyFont="1" applyFill="1" applyBorder="1" applyAlignment="1">
      <alignment vertical="top"/>
    </xf>
    <xf numFmtId="0" fontId="3" fillId="22"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3" fillId="22" borderId="20" xfId="0" applyFont="1" applyFill="1" applyBorder="1" applyAlignment="1">
      <alignment vertical="top"/>
    </xf>
    <xf numFmtId="0" fontId="3" fillId="22" borderId="18" xfId="0" applyFont="1" applyFill="1" applyBorder="1" applyAlignment="1">
      <alignment vertical="top"/>
    </xf>
    <xf numFmtId="0" fontId="3" fillId="22" borderId="19" xfId="0" applyFont="1" applyFill="1" applyBorder="1" applyAlignment="1">
      <alignment vertical="top"/>
    </xf>
    <xf numFmtId="0" fontId="3" fillId="22" borderId="10" xfId="0" applyFont="1" applyFill="1" applyBorder="1" applyAlignment="1">
      <alignment vertical="top"/>
    </xf>
    <xf numFmtId="0" fontId="3" fillId="22" borderId="11" xfId="0" applyFont="1" applyFill="1" applyBorder="1" applyAlignment="1">
      <alignment vertical="top"/>
    </xf>
    <xf numFmtId="0" fontId="3" fillId="22"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3" fillId="22" borderId="16" xfId="0" applyFont="1" applyFill="1" applyBorder="1" applyAlignment="1">
      <alignment vertical="top"/>
    </xf>
    <xf numFmtId="0" fontId="3" fillId="22" borderId="0" xfId="0" applyFont="1" applyFill="1" applyAlignment="1">
      <alignment vertical="top"/>
    </xf>
    <xf numFmtId="0" fontId="3" fillId="22" borderId="17" xfId="0" applyFont="1" applyFill="1" applyBorder="1" applyAlignment="1">
      <alignment vertical="top"/>
    </xf>
    <xf numFmtId="0" fontId="6" fillId="20" borderId="0" xfId="0" applyFont="1" applyFill="1"/>
    <xf numFmtId="0" fontId="4" fillId="19" borderId="13" xfId="0" applyFont="1" applyFill="1" applyBorder="1"/>
    <xf numFmtId="0" fontId="4" fillId="19" borderId="16" xfId="0" applyFont="1" applyFill="1" applyBorder="1"/>
    <xf numFmtId="0" fontId="34" fillId="19" borderId="16" xfId="0" applyFont="1" applyFill="1" applyBorder="1"/>
    <xf numFmtId="0" fontId="7" fillId="0" borderId="8" xfId="0" applyFont="1" applyBorder="1" applyAlignment="1">
      <alignment horizontal="left" vertical="top"/>
    </xf>
    <xf numFmtId="0" fontId="34" fillId="0" borderId="13" xfId="0" applyFont="1" applyBorder="1" applyAlignment="1">
      <alignment vertical="top"/>
    </xf>
    <xf numFmtId="0" fontId="34" fillId="0" borderId="20" xfId="0" applyFont="1" applyBorder="1" applyAlignment="1">
      <alignment vertical="top"/>
    </xf>
    <xf numFmtId="0" fontId="36" fillId="22" borderId="13" xfId="0" applyFont="1" applyFill="1" applyBorder="1" applyAlignment="1">
      <alignment vertical="top"/>
    </xf>
    <xf numFmtId="0" fontId="36" fillId="22" borderId="14" xfId="0" applyFont="1" applyFill="1" applyBorder="1" applyAlignment="1">
      <alignment vertical="top"/>
    </xf>
    <xf numFmtId="0" fontId="36" fillId="22" borderId="15" xfId="0" applyFont="1" applyFill="1" applyBorder="1" applyAlignment="1">
      <alignment vertical="top"/>
    </xf>
    <xf numFmtId="0" fontId="34" fillId="0" borderId="14" xfId="0" applyFont="1" applyBorder="1" applyAlignment="1">
      <alignment vertical="top"/>
    </xf>
    <xf numFmtId="0" fontId="34" fillId="0" borderId="15" xfId="0" applyFont="1" applyBorder="1" applyAlignment="1">
      <alignment vertical="top"/>
    </xf>
    <xf numFmtId="0" fontId="36" fillId="22" borderId="20" xfId="0" applyFont="1" applyFill="1" applyBorder="1" applyAlignment="1">
      <alignment vertical="top"/>
    </xf>
    <xf numFmtId="0" fontId="36" fillId="22" borderId="18" xfId="0" applyFont="1" applyFill="1" applyBorder="1" applyAlignment="1">
      <alignment vertical="top"/>
    </xf>
    <xf numFmtId="0" fontId="36" fillId="22" borderId="19" xfId="0" applyFont="1" applyFill="1" applyBorder="1" applyAlignment="1">
      <alignment vertical="top"/>
    </xf>
    <xf numFmtId="0" fontId="34" fillId="0" borderId="18" xfId="0" applyFont="1" applyBorder="1" applyAlignment="1">
      <alignment vertical="top"/>
    </xf>
    <xf numFmtId="0" fontId="34" fillId="0" borderId="19" xfId="0" applyFont="1" applyBorder="1" applyAlignment="1">
      <alignment vertical="top"/>
    </xf>
    <xf numFmtId="0" fontId="7" fillId="0" borderId="8" xfId="0" applyFont="1" applyBorder="1" applyAlignment="1">
      <alignment horizontal="left" vertical="top" wrapText="1"/>
    </xf>
    <xf numFmtId="0" fontId="6" fillId="20" borderId="0" xfId="0" applyFont="1" applyFill="1" applyAlignment="1">
      <alignment vertical="center"/>
    </xf>
    <xf numFmtId="14" fontId="34" fillId="0" borderId="10" xfId="0" applyNumberFormat="1" applyFont="1" applyBorder="1" applyAlignment="1">
      <alignment horizontal="left" vertical="top"/>
    </xf>
    <xf numFmtId="0" fontId="7" fillId="19" borderId="22" xfId="0" applyFont="1" applyFill="1" applyBorder="1"/>
    <xf numFmtId="0" fontId="9" fillId="19" borderId="23" xfId="0" applyFont="1" applyFill="1" applyBorder="1"/>
    <xf numFmtId="0" fontId="7" fillId="19" borderId="23" xfId="0" applyFont="1" applyFill="1" applyBorder="1"/>
    <xf numFmtId="0" fontId="7" fillId="19" borderId="24" xfId="0" applyFont="1" applyFill="1" applyBorder="1"/>
    <xf numFmtId="0" fontId="3" fillId="20" borderId="22" xfId="0" applyFont="1" applyFill="1" applyBorder="1" applyAlignment="1">
      <alignment vertical="center"/>
    </xf>
    <xf numFmtId="0" fontId="0" fillId="20" borderId="23" xfId="0" applyFill="1" applyBorder="1" applyAlignment="1">
      <alignment vertical="top"/>
    </xf>
    <xf numFmtId="0" fontId="0" fillId="20" borderId="24" xfId="0" applyFill="1" applyBorder="1" applyAlignment="1">
      <alignment vertical="top"/>
    </xf>
    <xf numFmtId="0" fontId="0" fillId="0" borderId="23" xfId="0" applyBorder="1"/>
    <xf numFmtId="0" fontId="3" fillId="18" borderId="21" xfId="0" applyFont="1" applyFill="1" applyBorder="1" applyAlignment="1">
      <alignment vertical="center"/>
    </xf>
    <xf numFmtId="0" fontId="7" fillId="0" borderId="25" xfId="0" applyFont="1" applyBorder="1" applyAlignment="1">
      <alignment horizontal="left" vertical="top" wrapText="1"/>
    </xf>
    <xf numFmtId="0" fontId="0" fillId="0" borderId="26" xfId="0" applyBorder="1"/>
    <xf numFmtId="0" fontId="0" fillId="0" borderId="27" xfId="0" applyBorder="1"/>
    <xf numFmtId="0" fontId="0" fillId="0" borderId="28" xfId="0" applyBorder="1"/>
    <xf numFmtId="0" fontId="3" fillId="23" borderId="29" xfId="0" applyFont="1" applyFill="1" applyBorder="1"/>
    <xf numFmtId="0" fontId="3" fillId="21" borderId="26" xfId="0" applyFont="1" applyFill="1" applyBorder="1"/>
    <xf numFmtId="0" fontId="3" fillId="21" borderId="27" xfId="0" applyFont="1" applyFill="1" applyBorder="1"/>
    <xf numFmtId="0" fontId="3" fillId="21" borderId="28" xfId="0" applyFont="1" applyFill="1" applyBorder="1"/>
    <xf numFmtId="0" fontId="5" fillId="23" borderId="29" xfId="0" applyFont="1" applyFill="1" applyBorder="1"/>
    <xf numFmtId="0" fontId="3" fillId="20" borderId="30" xfId="0" applyFont="1" applyFill="1" applyBorder="1"/>
    <xf numFmtId="0" fontId="0" fillId="24" borderId="31" xfId="0" applyFill="1" applyBorder="1"/>
    <xf numFmtId="0" fontId="3" fillId="20" borderId="31" xfId="0" applyFont="1" applyFill="1" applyBorder="1"/>
    <xf numFmtId="0" fontId="0" fillId="24" borderId="32" xfId="0" applyFill="1" applyBorder="1"/>
    <xf numFmtId="0" fontId="3" fillId="20" borderId="33" xfId="0" applyFont="1" applyFill="1" applyBorder="1"/>
    <xf numFmtId="0" fontId="3" fillId="20" borderId="34" xfId="0" applyFont="1" applyFill="1" applyBorder="1"/>
    <xf numFmtId="0" fontId="3" fillId="20" borderId="35" xfId="0" applyFont="1" applyFill="1" applyBorder="1"/>
    <xf numFmtId="0" fontId="0" fillId="23" borderId="29" xfId="0" applyFill="1" applyBorder="1"/>
    <xf numFmtId="0" fontId="8" fillId="21" borderId="36"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8" xfId="0" applyFont="1" applyFill="1" applyBorder="1" applyAlignment="1">
      <alignment horizontal="center" vertical="center" wrapText="1"/>
    </xf>
    <xf numFmtId="0" fontId="7" fillId="21" borderId="39" xfId="0" applyFont="1" applyFill="1" applyBorder="1" applyAlignment="1">
      <alignment vertical="center"/>
    </xf>
    <xf numFmtId="0" fontId="8" fillId="21" borderId="8" xfId="0" applyFont="1" applyFill="1" applyBorder="1" applyAlignment="1">
      <alignment horizontal="center" vertical="center"/>
    </xf>
    <xf numFmtId="0" fontId="8" fillId="21" borderId="40" xfId="0" applyFont="1" applyFill="1" applyBorder="1" applyAlignment="1">
      <alignment horizontal="center" vertical="center"/>
    </xf>
    <xf numFmtId="0" fontId="5" fillId="23" borderId="29" xfId="0" applyFont="1" applyFill="1" applyBorder="1" applyAlignment="1">
      <alignment vertical="top"/>
    </xf>
    <xf numFmtId="0" fontId="5" fillId="0" borderId="25"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3" fillId="0" borderId="0" xfId="0" applyFont="1"/>
    <xf numFmtId="0" fontId="3" fillId="20" borderId="32" xfId="0" applyFont="1" applyFill="1" applyBorder="1"/>
    <xf numFmtId="0" fontId="0" fillId="0" borderId="29" xfId="0" applyBorder="1"/>
    <xf numFmtId="0" fontId="8" fillId="21" borderId="45" xfId="0" applyFont="1" applyFill="1" applyBorder="1" applyAlignment="1">
      <alignment horizontal="center" vertical="center"/>
    </xf>
    <xf numFmtId="0" fontId="8" fillId="23" borderId="0" xfId="0" applyFont="1" applyFill="1" applyAlignment="1">
      <alignment horizontal="center" vertical="center"/>
    </xf>
    <xf numFmtId="0" fontId="7" fillId="0" borderId="25" xfId="0" applyFont="1" applyBorder="1" applyAlignment="1">
      <alignment horizontal="center" vertical="center"/>
    </xf>
    <xf numFmtId="0" fontId="5" fillId="0" borderId="25" xfId="0" applyFont="1" applyBorder="1" applyAlignment="1">
      <alignment horizontal="center" vertical="top" wrapText="1"/>
    </xf>
    <xf numFmtId="0" fontId="7" fillId="23" borderId="30" xfId="0" applyFont="1" applyFill="1" applyBorder="1"/>
    <xf numFmtId="0" fontId="7" fillId="0" borderId="31" xfId="0" applyFont="1" applyBorder="1"/>
    <xf numFmtId="2" fontId="3" fillId="0" borderId="32" xfId="0" applyNumberFormat="1" applyFont="1" applyBorder="1" applyAlignment="1">
      <alignment horizontal="center"/>
    </xf>
    <xf numFmtId="0" fontId="0" fillId="0" borderId="46" xfId="0" applyBorder="1"/>
    <xf numFmtId="0" fontId="0" fillId="0" borderId="47" xfId="0" applyBorder="1"/>
    <xf numFmtId="0" fontId="5" fillId="0" borderId="47" xfId="0" applyFont="1" applyBorder="1" applyAlignment="1">
      <alignment vertical="top" wrapText="1"/>
    </xf>
    <xf numFmtId="0" fontId="0" fillId="0" borderId="48" xfId="0" applyBorder="1"/>
    <xf numFmtId="0" fontId="36" fillId="22" borderId="26" xfId="0" applyFont="1" applyFill="1" applyBorder="1" applyAlignment="1">
      <alignment vertical="top"/>
    </xf>
    <xf numFmtId="0" fontId="3" fillId="22" borderId="27" xfId="0" applyFont="1" applyFill="1" applyBorder="1" applyAlignment="1">
      <alignment vertical="top"/>
    </xf>
    <xf numFmtId="0" fontId="3" fillId="22" borderId="28" xfId="0" applyFont="1" applyFill="1" applyBorder="1" applyAlignment="1">
      <alignment vertical="top"/>
    </xf>
    <xf numFmtId="0" fontId="3" fillId="22" borderId="29" xfId="0" applyFont="1" applyFill="1" applyBorder="1" applyAlignment="1">
      <alignment vertical="top"/>
    </xf>
    <xf numFmtId="0" fontId="3" fillId="22" borderId="23" xfId="0" applyFont="1" applyFill="1" applyBorder="1" applyAlignment="1">
      <alignment vertical="top"/>
    </xf>
    <xf numFmtId="0" fontId="3" fillId="22" borderId="46" xfId="0" applyFont="1" applyFill="1" applyBorder="1" applyAlignment="1">
      <alignment vertical="top"/>
    </xf>
    <xf numFmtId="0" fontId="3" fillId="22" borderId="47" xfId="0" applyFont="1" applyFill="1" applyBorder="1" applyAlignment="1">
      <alignment vertical="top"/>
    </xf>
    <xf numFmtId="0" fontId="3" fillId="22" borderId="48" xfId="0" applyFont="1" applyFill="1" applyBorder="1" applyAlignment="1">
      <alignment vertical="top"/>
    </xf>
    <xf numFmtId="0" fontId="3" fillId="18" borderId="32" xfId="0" applyFont="1" applyFill="1" applyBorder="1" applyProtection="1">
      <protection locked="0"/>
    </xf>
    <xf numFmtId="0" fontId="3" fillId="21" borderId="25" xfId="0" applyFont="1" applyFill="1" applyBorder="1" applyAlignment="1" applyProtection="1">
      <alignment vertical="top" wrapText="1"/>
      <protection locked="0"/>
    </xf>
    <xf numFmtId="0" fontId="0" fillId="0" borderId="0" xfId="0" applyProtection="1">
      <protection locked="0"/>
    </xf>
    <xf numFmtId="0" fontId="32" fillId="0" borderId="25" xfId="37" applyBorder="1" applyAlignment="1">
      <alignment horizontal="center" vertical="top"/>
    </xf>
    <xf numFmtId="0" fontId="7" fillId="0" borderId="0" xfId="0" applyFont="1" applyProtection="1">
      <protection locked="0"/>
    </xf>
    <xf numFmtId="166" fontId="0" fillId="0" borderId="10" xfId="0" applyNumberFormat="1" applyBorder="1" applyAlignment="1">
      <alignment horizontal="left" vertical="top"/>
    </xf>
    <xf numFmtId="14" fontId="0" fillId="0" borderId="13" xfId="0" applyNumberFormat="1" applyBorder="1" applyAlignment="1">
      <alignment horizontal="left" vertical="top"/>
    </xf>
    <xf numFmtId="14" fontId="0" fillId="0" borderId="25" xfId="0" applyNumberFormat="1" applyBorder="1" applyAlignment="1">
      <alignment horizontal="left" vertical="top"/>
    </xf>
    <xf numFmtId="0" fontId="10" fillId="0" borderId="25" xfId="0" applyFont="1" applyBorder="1" applyAlignment="1">
      <alignment horizontal="center" vertical="center"/>
    </xf>
    <xf numFmtId="0" fontId="10" fillId="0" borderId="25" xfId="0" applyFont="1" applyBorder="1" applyAlignment="1">
      <alignment horizontal="center" vertical="center" wrapText="1"/>
    </xf>
    <xf numFmtId="9" fontId="10" fillId="0" borderId="25" xfId="0" applyNumberFormat="1" applyFont="1" applyBorder="1" applyAlignment="1">
      <alignment horizontal="center" vertical="center"/>
    </xf>
    <xf numFmtId="0" fontId="0" fillId="21" borderId="21" xfId="0" applyFill="1" applyBorder="1" applyAlignment="1">
      <alignment horizontal="left" vertical="center"/>
    </xf>
    <xf numFmtId="0" fontId="3" fillId="21" borderId="28" xfId="0" applyFont="1" applyFill="1" applyBorder="1" applyAlignment="1" applyProtection="1">
      <alignment vertical="top" wrapText="1"/>
      <protection locked="0"/>
    </xf>
    <xf numFmtId="0" fontId="7" fillId="0" borderId="25" xfId="0" applyFont="1" applyBorder="1" applyAlignment="1" applyProtection="1">
      <alignment horizontal="left" vertical="top" wrapText="1"/>
      <protection locked="0"/>
    </xf>
    <xf numFmtId="0" fontId="3" fillId="23" borderId="12" xfId="0" applyFont="1" applyFill="1" applyBorder="1" applyAlignment="1">
      <alignment vertical="center"/>
    </xf>
    <xf numFmtId="0" fontId="3" fillId="23" borderId="10" xfId="0" applyFont="1" applyFill="1" applyBorder="1" applyAlignment="1">
      <alignment horizontal="left" vertical="center"/>
    </xf>
    <xf numFmtId="0" fontId="3" fillId="0" borderId="10" xfId="0" applyFont="1" applyBorder="1" applyAlignment="1">
      <alignment horizontal="left" vertical="center"/>
    </xf>
    <xf numFmtId="0" fontId="1" fillId="23" borderId="0" xfId="0" applyFont="1" applyFill="1"/>
    <xf numFmtId="0" fontId="10" fillId="0" borderId="25" xfId="0" applyFont="1" applyBorder="1" applyAlignment="1">
      <alignment horizontal="center"/>
    </xf>
    <xf numFmtId="0" fontId="37" fillId="23" borderId="0" xfId="0" applyFont="1" applyFill="1"/>
    <xf numFmtId="0" fontId="38" fillId="23" borderId="0" xfId="0" applyFont="1" applyFill="1"/>
    <xf numFmtId="0" fontId="3" fillId="18" borderId="11" xfId="0" applyFont="1" applyFill="1" applyBorder="1" applyAlignment="1" applyProtection="1">
      <alignment horizontal="left" vertical="top"/>
      <protection locked="0"/>
    </xf>
    <xf numFmtId="0" fontId="6" fillId="20" borderId="0" xfId="0" applyFont="1" applyFill="1" applyAlignment="1">
      <alignment horizontal="left" vertical="top"/>
    </xf>
    <xf numFmtId="0" fontId="0" fillId="0" borderId="0" xfId="0" applyAlignment="1" applyProtection="1">
      <alignment horizontal="left" vertical="top"/>
      <protection locked="0"/>
    </xf>
    <xf numFmtId="0" fontId="3" fillId="18" borderId="11" xfId="0" applyFont="1" applyFill="1" applyBorder="1" applyAlignment="1" applyProtection="1">
      <alignment horizontal="left" vertical="top" wrapText="1"/>
      <protection locked="0"/>
    </xf>
    <xf numFmtId="0" fontId="6" fillId="20" borderId="0" xfId="0" applyFont="1" applyFill="1" applyAlignment="1">
      <alignment horizontal="left" vertical="top" wrapText="1"/>
    </xf>
    <xf numFmtId="0" fontId="0" fillId="0" borderId="0" xfId="0" applyAlignment="1">
      <alignment horizontal="left" vertical="top" wrapText="1"/>
    </xf>
    <xf numFmtId="0" fontId="7" fillId="0" borderId="25" xfId="0" applyFont="1" applyBorder="1" applyAlignment="1" applyProtection="1">
      <alignment vertical="top" wrapText="1"/>
      <protection locked="0"/>
    </xf>
    <xf numFmtId="0" fontId="7" fillId="0" borderId="25" xfId="0" applyFont="1" applyBorder="1" applyAlignment="1">
      <alignment horizontal="center" vertical="center" wrapText="1"/>
    </xf>
    <xf numFmtId="0" fontId="7" fillId="0" borderId="25" xfId="40" applyBorder="1" applyAlignment="1">
      <alignment horizontal="left" vertical="top" wrapText="1"/>
    </xf>
    <xf numFmtId="0" fontId="3" fillId="21" borderId="49" xfId="0" applyFont="1" applyFill="1" applyBorder="1" applyAlignment="1">
      <alignment vertical="top" wrapText="1"/>
    </xf>
    <xf numFmtId="0" fontId="3" fillId="21" borderId="50" xfId="0" applyFont="1" applyFill="1" applyBorder="1" applyAlignment="1" applyProtection="1">
      <alignment horizontal="left" vertical="top" wrapText="1"/>
      <protection locked="0"/>
    </xf>
    <xf numFmtId="0" fontId="6" fillId="20" borderId="17" xfId="0" applyFont="1" applyFill="1" applyBorder="1" applyAlignment="1">
      <alignment vertical="center"/>
    </xf>
    <xf numFmtId="0" fontId="7" fillId="0" borderId="25" xfId="40" applyBorder="1" applyAlignment="1" applyProtection="1">
      <alignment horizontal="left" vertical="top" wrapText="1"/>
      <protection locked="0"/>
    </xf>
    <xf numFmtId="0" fontId="7" fillId="0" borderId="25" xfId="39" applyFont="1" applyBorder="1" applyAlignment="1">
      <alignment horizontal="left" vertical="top" wrapText="1"/>
    </xf>
    <xf numFmtId="0" fontId="7" fillId="0" borderId="25" xfId="40" applyBorder="1" applyAlignment="1" applyProtection="1">
      <alignment vertical="top" wrapText="1"/>
      <protection locked="0"/>
    </xf>
    <xf numFmtId="0" fontId="7" fillId="23" borderId="0" xfId="38" applyFill="1"/>
    <xf numFmtId="0" fontId="7" fillId="0" borderId="0" xfId="38"/>
    <xf numFmtId="0" fontId="6" fillId="0" borderId="25" xfId="0" applyFont="1" applyBorder="1" applyAlignment="1">
      <alignment horizontal="left" vertical="top" wrapText="1"/>
    </xf>
    <xf numFmtId="0" fontId="3" fillId="18" borderId="10" xfId="0" applyFont="1" applyFill="1" applyBorder="1" applyAlignment="1">
      <alignment horizontal="left" vertical="top" wrapText="1"/>
    </xf>
    <xf numFmtId="0" fontId="3" fillId="18" borderId="11" xfId="0" applyFont="1" applyFill="1" applyBorder="1" applyAlignment="1">
      <alignment horizontal="left" vertical="top" wrapText="1"/>
    </xf>
    <xf numFmtId="0" fontId="3" fillId="18" borderId="32" xfId="0" applyFont="1" applyFill="1" applyBorder="1" applyAlignment="1" applyProtection="1">
      <alignment horizontal="left" vertical="top" wrapText="1"/>
      <protection locked="0"/>
    </xf>
    <xf numFmtId="0" fontId="3" fillId="21" borderId="49" xfId="0" applyFont="1" applyFill="1" applyBorder="1" applyAlignment="1">
      <alignment horizontal="left" vertical="top" wrapText="1"/>
    </xf>
    <xf numFmtId="0" fontId="3" fillId="25" borderId="49" xfId="42" applyFont="1" applyFill="1" applyBorder="1" applyAlignment="1" applyProtection="1">
      <alignment horizontal="left" vertical="top" wrapText="1"/>
    </xf>
    <xf numFmtId="0" fontId="3" fillId="21" borderId="28" xfId="0" applyFont="1" applyFill="1" applyBorder="1" applyAlignment="1" applyProtection="1">
      <alignment horizontal="left" vertical="top" wrapText="1"/>
      <protection locked="0"/>
    </xf>
    <xf numFmtId="0" fontId="6" fillId="20" borderId="17" xfId="0" applyFont="1" applyFill="1" applyBorder="1" applyAlignment="1">
      <alignment horizontal="left" vertical="top" wrapText="1"/>
    </xf>
    <xf numFmtId="0" fontId="0" fillId="0" borderId="0" xfId="0" applyAlignment="1" applyProtection="1">
      <alignment horizontal="left" vertical="top" wrapText="1"/>
      <protection locked="0"/>
    </xf>
    <xf numFmtId="0" fontId="7" fillId="0" borderId="0" xfId="0" applyFont="1" applyAlignment="1" applyProtection="1">
      <alignment horizontal="left" vertical="top" wrapText="1"/>
      <protection locked="0"/>
    </xf>
    <xf numFmtId="2" fontId="6" fillId="0" borderId="25" xfId="0" applyNumberFormat="1" applyFont="1" applyBorder="1" applyAlignment="1">
      <alignment horizontal="left" vertical="top" wrapText="1"/>
    </xf>
    <xf numFmtId="0" fontId="38" fillId="0" borderId="0" xfId="0" applyFont="1"/>
    <xf numFmtId="0" fontId="3" fillId="21" borderId="47" xfId="0" applyFont="1" applyFill="1" applyBorder="1"/>
    <xf numFmtId="0" fontId="3" fillId="21" borderId="48" xfId="0" applyFont="1" applyFill="1" applyBorder="1"/>
    <xf numFmtId="0" fontId="5" fillId="21" borderId="46" xfId="0" applyFont="1" applyFill="1" applyBorder="1" applyAlignment="1">
      <alignment vertical="center"/>
    </xf>
    <xf numFmtId="0" fontId="3" fillId="18" borderId="14" xfId="0" applyFont="1" applyFill="1" applyBorder="1" applyAlignment="1" applyProtection="1">
      <alignment horizontal="left" vertical="top" wrapText="1"/>
      <protection locked="0"/>
    </xf>
    <xf numFmtId="0" fontId="3" fillId="24" borderId="0" xfId="0" applyFont="1" applyFill="1" applyAlignment="1" applyProtection="1">
      <alignment horizontal="left" vertical="top" wrapText="1"/>
      <protection locked="0"/>
    </xf>
    <xf numFmtId="0" fontId="7" fillId="24" borderId="0" xfId="39" applyFont="1" applyFill="1" applyAlignment="1">
      <alignment horizontal="left" vertical="top" wrapText="1"/>
    </xf>
    <xf numFmtId="0" fontId="7" fillId="24" borderId="0" xfId="0" applyFont="1" applyFill="1" applyAlignment="1" applyProtection="1">
      <alignment horizontal="left" vertical="top" wrapText="1"/>
      <protection locked="0"/>
    </xf>
    <xf numFmtId="0" fontId="7" fillId="24" borderId="0" xfId="0" applyFont="1" applyFill="1" applyAlignment="1">
      <alignment horizontal="left" vertical="top" wrapText="1"/>
    </xf>
    <xf numFmtId="0" fontId="6" fillId="24" borderId="0" xfId="0" applyFont="1" applyFill="1" applyAlignment="1">
      <alignment horizontal="left" vertical="top" wrapText="1"/>
    </xf>
    <xf numFmtId="0" fontId="7" fillId="0" borderId="52" xfId="39" applyFont="1" applyBorder="1" applyAlignment="1">
      <alignment vertical="top" wrapText="1"/>
    </xf>
    <xf numFmtId="0" fontId="7" fillId="0" borderId="8" xfId="41" applyBorder="1" applyAlignment="1" applyProtection="1">
      <alignment vertical="top" wrapText="1"/>
      <protection locked="0"/>
    </xf>
    <xf numFmtId="0" fontId="7" fillId="0" borderId="8" xfId="0" applyFont="1" applyBorder="1" applyAlignment="1" applyProtection="1">
      <alignment horizontal="left" vertical="top" wrapText="1"/>
      <protection locked="0"/>
    </xf>
    <xf numFmtId="0" fontId="39" fillId="0" borderId="8" xfId="0" applyFont="1" applyBorder="1" applyAlignment="1">
      <alignment vertical="top" wrapText="1"/>
    </xf>
    <xf numFmtId="0" fontId="34" fillId="0" borderId="8" xfId="0" applyFont="1" applyBorder="1" applyAlignment="1">
      <alignment vertical="top" wrapText="1"/>
    </xf>
    <xf numFmtId="0" fontId="7" fillId="0" borderId="51" xfId="0" applyFont="1" applyBorder="1" applyAlignment="1" applyProtection="1">
      <alignment horizontal="left" vertical="top" wrapText="1"/>
      <protection locked="0"/>
    </xf>
    <xf numFmtId="0" fontId="7" fillId="23" borderId="25" xfId="39" applyFont="1" applyFill="1" applyBorder="1" applyAlignment="1">
      <alignment vertical="top" wrapText="1"/>
    </xf>
    <xf numFmtId="0" fontId="7" fillId="0" borderId="40" xfId="0" applyFont="1" applyBorder="1" applyAlignment="1" applyProtection="1">
      <alignment horizontal="left" vertical="top" wrapText="1"/>
      <protection locked="0"/>
    </xf>
    <xf numFmtId="14" fontId="7" fillId="0" borderId="40" xfId="0" quotePrefix="1" applyNumberFormat="1" applyFont="1" applyBorder="1" applyAlignment="1" applyProtection="1">
      <alignment horizontal="left" vertical="top" wrapText="1"/>
      <protection locked="0"/>
    </xf>
    <xf numFmtId="164" fontId="7" fillId="0" borderId="40" xfId="0" applyNumberFormat="1" applyFont="1" applyBorder="1" applyAlignment="1" applyProtection="1">
      <alignment horizontal="left" vertical="top" wrapText="1"/>
      <protection locked="0"/>
    </xf>
    <xf numFmtId="0" fontId="34" fillId="0" borderId="21" xfId="0" applyFont="1" applyBorder="1" applyAlignment="1" applyProtection="1">
      <alignment horizontal="left" vertical="top" wrapText="1"/>
      <protection locked="0"/>
    </xf>
    <xf numFmtId="165" fontId="34" fillId="0" borderId="21" xfId="0" applyNumberFormat="1" applyFont="1" applyBorder="1" applyAlignment="1" applyProtection="1">
      <alignment horizontal="left" vertical="top" wrapText="1"/>
      <protection locked="0"/>
    </xf>
    <xf numFmtId="166" fontId="7" fillId="0" borderId="25" xfId="38" applyNumberFormat="1" applyBorder="1" applyAlignment="1">
      <alignment horizontal="left" vertical="top" wrapText="1"/>
    </xf>
    <xf numFmtId="14" fontId="7" fillId="0" borderId="25" xfId="38" applyNumberFormat="1" applyBorder="1" applyAlignment="1">
      <alignment horizontal="left" vertical="top" wrapText="1"/>
    </xf>
    <xf numFmtId="0" fontId="7" fillId="0" borderId="25" xfId="38" applyBorder="1" applyAlignment="1">
      <alignment horizontal="left" vertical="top"/>
    </xf>
    <xf numFmtId="0" fontId="33" fillId="26" borderId="25" xfId="0" applyFont="1" applyFill="1" applyBorder="1" applyAlignment="1">
      <alignment wrapText="1"/>
    </xf>
    <xf numFmtId="0" fontId="40" fillId="23" borderId="25" xfId="0" applyFont="1" applyFill="1" applyBorder="1" applyAlignment="1">
      <alignment horizontal="left" vertical="center" wrapText="1"/>
    </xf>
    <xf numFmtId="0" fontId="40" fillId="23" borderId="25" xfId="0" applyFont="1" applyFill="1" applyBorder="1" applyAlignment="1">
      <alignment horizontal="center" wrapText="1"/>
    </xf>
    <xf numFmtId="0" fontId="3" fillId="27" borderId="25" xfId="0" applyFont="1" applyFill="1" applyBorder="1" applyAlignment="1">
      <alignment horizontal="left" vertical="top" wrapText="1"/>
    </xf>
    <xf numFmtId="0" fontId="3" fillId="27" borderId="25" xfId="0" applyFont="1" applyFill="1" applyBorder="1" applyAlignment="1" applyProtection="1">
      <alignment horizontal="left" vertical="top" wrapText="1"/>
      <protection locked="0"/>
    </xf>
    <xf numFmtId="0" fontId="3" fillId="21" borderId="27" xfId="0" applyFont="1" applyFill="1" applyBorder="1" applyAlignment="1" applyProtection="1">
      <alignment horizontal="left" vertical="top" wrapText="1"/>
      <protection locked="0"/>
    </xf>
    <xf numFmtId="0" fontId="41" fillId="0" borderId="25" xfId="0" applyFont="1" applyBorder="1" applyAlignment="1">
      <alignment horizontal="left" vertical="top" wrapText="1"/>
    </xf>
    <xf numFmtId="0" fontId="7" fillId="0" borderId="32" xfId="39" applyFont="1" applyBorder="1" applyAlignment="1">
      <alignment horizontal="left" vertical="top" wrapText="1"/>
    </xf>
    <xf numFmtId="0" fontId="7" fillId="0" borderId="30" xfId="39" applyFont="1" applyBorder="1" applyAlignment="1">
      <alignment horizontal="left" vertical="top" wrapText="1"/>
    </xf>
    <xf numFmtId="0" fontId="7" fillId="0" borderId="30" xfId="0" applyFont="1" applyBorder="1" applyAlignment="1">
      <alignment horizontal="left" vertical="top" wrapText="1"/>
    </xf>
    <xf numFmtId="0" fontId="0" fillId="28" borderId="0" xfId="0" applyFill="1" applyAlignment="1">
      <alignment horizontal="left" vertical="top" wrapText="1"/>
    </xf>
    <xf numFmtId="0" fontId="0" fillId="0" borderId="0" xfId="0" applyAlignment="1">
      <alignment vertical="top" wrapText="1"/>
    </xf>
    <xf numFmtId="0" fontId="41" fillId="0" borderId="53"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vertical="top" wrapText="1"/>
    </xf>
    <xf numFmtId="0" fontId="3" fillId="25" borderId="25" xfId="43" applyFont="1" applyFill="1" applyBorder="1" applyAlignment="1" applyProtection="1">
      <alignment horizontal="left" vertical="top" wrapText="1"/>
    </xf>
    <xf numFmtId="0" fontId="3" fillId="25" borderId="25" xfId="37" applyFont="1" applyFill="1" applyBorder="1" applyAlignment="1">
      <alignment horizontal="left" vertical="top" wrapText="1"/>
    </xf>
    <xf numFmtId="0" fontId="30" fillId="0" borderId="25" xfId="0" applyFont="1" applyBorder="1" applyAlignment="1">
      <alignment horizontal="left" vertical="top" wrapText="1"/>
    </xf>
    <xf numFmtId="0" fontId="42" fillId="0" borderId="25" xfId="0" applyFont="1" applyBorder="1" applyAlignment="1">
      <alignment horizontal="left" vertical="top" wrapText="1"/>
    </xf>
    <xf numFmtId="0" fontId="3" fillId="25" borderId="25" xfId="44" applyFont="1" applyFill="1" applyBorder="1" applyAlignment="1">
      <alignment horizontal="left" vertical="top" wrapText="1"/>
    </xf>
    <xf numFmtId="0" fontId="7" fillId="0" borderId="0" xfId="0" applyFont="1" applyAlignment="1">
      <alignment horizontal="left" vertical="top" wrapText="1"/>
    </xf>
    <xf numFmtId="0" fontId="39" fillId="0" borderId="25" xfId="0" applyFont="1" applyBorder="1" applyAlignment="1">
      <alignment horizontal="left" vertical="top" wrapText="1"/>
    </xf>
    <xf numFmtId="0" fontId="7" fillId="0" borderId="25" xfId="0" applyFont="1" applyBorder="1" applyAlignment="1">
      <alignment vertical="top" wrapText="1"/>
    </xf>
    <xf numFmtId="0" fontId="31" fillId="0" borderId="25" xfId="0" applyFont="1" applyBorder="1" applyAlignment="1">
      <alignment horizontal="left" vertical="top" wrapText="1"/>
    </xf>
    <xf numFmtId="0" fontId="43" fillId="0" borderId="25" xfId="0" applyFont="1" applyBorder="1" applyAlignment="1">
      <alignment horizontal="left" vertical="top" wrapText="1"/>
    </xf>
    <xf numFmtId="0" fontId="29" fillId="0" borderId="25" xfId="0" applyFont="1" applyBorder="1" applyAlignment="1" applyProtection="1">
      <alignment horizontal="left" vertical="top" wrapText="1"/>
      <protection locked="0"/>
    </xf>
    <xf numFmtId="49" fontId="43" fillId="0" borderId="25" xfId="0" applyNumberFormat="1" applyFont="1" applyBorder="1" applyAlignment="1">
      <alignment horizontal="left" vertical="top" wrapText="1"/>
    </xf>
    <xf numFmtId="0" fontId="44" fillId="0" borderId="0" xfId="0" applyFont="1" applyAlignment="1">
      <alignment vertical="center"/>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34" fillId="0" borderId="13" xfId="0" applyFont="1" applyBorder="1" applyAlignment="1">
      <alignment vertical="top" wrapText="1"/>
    </xf>
    <xf numFmtId="0" fontId="34" fillId="0" borderId="14" xfId="0" applyFont="1" applyBorder="1" applyAlignment="1">
      <alignment vertical="top" wrapText="1"/>
    </xf>
    <xf numFmtId="0" fontId="34" fillId="0" borderId="15" xfId="0" applyFont="1" applyBorder="1" applyAlignment="1">
      <alignment vertical="top" wrapText="1"/>
    </xf>
    <xf numFmtId="0" fontId="34" fillId="0" borderId="16" xfId="0" applyFont="1" applyBorder="1" applyAlignment="1">
      <alignment vertical="top" wrapText="1"/>
    </xf>
    <xf numFmtId="0" fontId="34" fillId="0" borderId="0" xfId="0" applyFont="1" applyAlignment="1">
      <alignment vertical="top" wrapText="1"/>
    </xf>
    <xf numFmtId="0" fontId="34" fillId="0" borderId="17" xfId="0" applyFont="1" applyBorder="1" applyAlignment="1">
      <alignment vertical="top" wrapText="1"/>
    </xf>
    <xf numFmtId="0" fontId="34" fillId="0" borderId="20" xfId="0" applyFont="1" applyBorder="1" applyAlignment="1">
      <alignment vertical="top" wrapText="1"/>
    </xf>
    <xf numFmtId="0" fontId="34" fillId="0" borderId="18" xfId="0" applyFont="1" applyBorder="1" applyAlignment="1">
      <alignment vertical="top" wrapText="1"/>
    </xf>
    <xf numFmtId="0" fontId="34" fillId="0" borderId="19" xfId="0" applyFont="1" applyBorder="1" applyAlignment="1">
      <alignment vertical="top"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257" xfId="39" xr:uid="{00000000-0005-0000-0000-000027000000}"/>
    <cellStyle name="Normal 3" xfId="40" xr:uid="{00000000-0005-0000-0000-000028000000}"/>
    <cellStyle name="Normal 4" xfId="41" xr:uid="{00000000-0005-0000-0000-000029000000}"/>
    <cellStyle name="Normal 5" xfId="42" xr:uid="{00000000-0005-0000-0000-00002A000000}"/>
    <cellStyle name="Normal 5 2" xfId="43" xr:uid="{00000000-0005-0000-0000-00002B000000}"/>
    <cellStyle name="Normal 6 2" xfId="44" xr:uid="{00000000-0005-0000-0000-00002C000000}"/>
    <cellStyle name="Note 2" xfId="45" xr:uid="{00000000-0005-0000-0000-00002D000000}"/>
    <cellStyle name="Output 2" xfId="46" xr:uid="{00000000-0005-0000-0000-00002E000000}"/>
    <cellStyle name="Title 2" xfId="47" xr:uid="{00000000-0005-0000-0000-00002F000000}"/>
    <cellStyle name="Total 2" xfId="48" xr:uid="{00000000-0005-0000-0000-000030000000}"/>
    <cellStyle name="Warning Text 2" xfId="49" xr:uid="{00000000-0005-0000-0000-000031000000}"/>
  </cellStyles>
  <dxfs count="67">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3809</xdr:colOff>
      <xdr:row>1</xdr:row>
      <xdr:rowOff>907</xdr:rowOff>
    </xdr:from>
    <xdr:to>
      <xdr:col>3</xdr:col>
      <xdr:colOff>3809</xdr:colOff>
      <xdr:row>7</xdr:row>
      <xdr:rowOff>2743</xdr:rowOff>
    </xdr:to>
    <xdr:pic>
      <xdr:nvPicPr>
        <xdr:cNvPr id="1058" name="Picture 1" descr="The official logo of the IRS" title="IRS Logo">
          <a:extLst>
            <a:ext uri="{FF2B5EF4-FFF2-40B4-BE49-F238E27FC236}">
              <a16:creationId xmlns:a16="http://schemas.microsoft.com/office/drawing/2014/main" id="{244C1252-CA96-4509-ADC0-B3DF14E010FF}"/>
            </a:ext>
          </a:extLst>
        </xdr:cNvPr>
        <xdr:cNvPicPr>
          <a:picLocks noChangeAspect="1"/>
        </xdr:cNvPicPr>
      </xdr:nvPicPr>
      <xdr:blipFill>
        <a:blip xmlns:r="http://schemas.openxmlformats.org/officeDocument/2006/relationships" r:embed="rId1"/>
        <a:srcRect/>
        <a:stretch>
          <a:fillRect/>
        </a:stretch>
      </xdr:blipFill>
      <xdr:spPr bwMode="auto">
        <a:xfrm>
          <a:off x="6724650" y="76200"/>
          <a:ext cx="1038225" cy="1038225"/>
        </a:xfrm>
        <a:prstGeom prst="rect">
          <a:avLst/>
        </a:prstGeom>
        <a:noFill/>
        <a:ln>
          <a:noFill/>
        </a:ln>
      </xdr:spPr>
    </xdr:pic>
    <xdr:clientData/>
  </xdr:twoCellAnchor>
  <xdr:twoCellAnchor editAs="oneCell">
    <xdr:from>
      <xdr:col>3</xdr:col>
      <xdr:colOff>3175</xdr:colOff>
      <xdr:row>0</xdr:row>
      <xdr:rowOff>58737</xdr:rowOff>
    </xdr:from>
    <xdr:to>
      <xdr:col>3</xdr:col>
      <xdr:colOff>3175</xdr:colOff>
      <xdr:row>7</xdr:row>
      <xdr:rowOff>2707</xdr:rowOff>
    </xdr:to>
    <xdr:pic>
      <xdr:nvPicPr>
        <xdr:cNvPr id="3" name="Picture 2" descr="The official logo of the IRS" title="IRS Logo">
          <a:extLst>
            <a:ext uri="{FF2B5EF4-FFF2-40B4-BE49-F238E27FC236}">
              <a16:creationId xmlns:a16="http://schemas.microsoft.com/office/drawing/2014/main" id="{A8F17BC6-7238-4AE9-9134-9E16AC3641EF}"/>
            </a:ext>
          </a:extLst>
        </xdr:cNvPr>
        <xdr:cNvPicPr/>
      </xdr:nvPicPr>
      <xdr:blipFill>
        <a:blip xmlns:r="http://schemas.openxmlformats.org/officeDocument/2006/relationships" r:embed="rId1"/>
        <a:srcRect/>
        <a:stretch>
          <a:fillRect/>
        </a:stretch>
      </xdr:blipFill>
      <xdr:spPr bwMode="auto">
        <a:xfrm>
          <a:off x="6917531" y="23812"/>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G31" sqref="G31"/>
    </sheetView>
  </sheetViews>
  <sheetFormatPr defaultColWidth="9.1796875" defaultRowHeight="12.5" x14ac:dyDescent="0.25"/>
  <cols>
    <col min="2" max="2" width="9.54296875" customWidth="1"/>
    <col min="3" max="3" width="107.81640625" customWidth="1"/>
  </cols>
  <sheetData>
    <row r="1" spans="1:3" ht="15.5" x14ac:dyDescent="0.35">
      <c r="A1" s="66" t="s">
        <v>0</v>
      </c>
      <c r="B1" s="23"/>
      <c r="C1" s="85"/>
    </row>
    <row r="2" spans="1:3" ht="15.5" x14ac:dyDescent="0.35">
      <c r="A2" s="67" t="s">
        <v>1</v>
      </c>
      <c r="B2" s="24"/>
      <c r="C2" s="86"/>
    </row>
    <row r="3" spans="1:3" x14ac:dyDescent="0.25">
      <c r="A3" s="68"/>
      <c r="B3" s="25"/>
      <c r="C3" s="87"/>
    </row>
    <row r="4" spans="1:3" x14ac:dyDescent="0.25">
      <c r="A4" s="68" t="s">
        <v>2</v>
      </c>
      <c r="B4" s="25"/>
      <c r="C4" s="87"/>
    </row>
    <row r="5" spans="1:3" x14ac:dyDescent="0.25">
      <c r="A5" s="68" t="s">
        <v>1908</v>
      </c>
      <c r="B5" s="25"/>
      <c r="C5" s="87"/>
    </row>
    <row r="6" spans="1:3" x14ac:dyDescent="0.25">
      <c r="A6" s="68" t="s">
        <v>3</v>
      </c>
      <c r="B6" s="25"/>
      <c r="C6" s="87"/>
    </row>
    <row r="7" spans="1:3" x14ac:dyDescent="0.25">
      <c r="A7" s="26"/>
      <c r="B7" s="27"/>
      <c r="C7" s="88"/>
    </row>
    <row r="8" spans="1:3" ht="18" customHeight="1" x14ac:dyDescent="0.25">
      <c r="A8" s="28" t="s">
        <v>4</v>
      </c>
      <c r="B8" s="29"/>
      <c r="C8" s="89"/>
    </row>
    <row r="9" spans="1:3" ht="12.75" customHeight="1" x14ac:dyDescent="0.25">
      <c r="A9" s="30" t="s">
        <v>5</v>
      </c>
      <c r="B9" s="31"/>
      <c r="C9" s="90"/>
    </row>
    <row r="10" spans="1:3" x14ac:dyDescent="0.25">
      <c r="A10" s="30" t="s">
        <v>6</v>
      </c>
      <c r="B10" s="31"/>
      <c r="C10" s="90"/>
    </row>
    <row r="11" spans="1:3" x14ac:dyDescent="0.25">
      <c r="A11" s="30" t="s">
        <v>7</v>
      </c>
      <c r="B11" s="31"/>
      <c r="C11" s="90"/>
    </row>
    <row r="12" spans="1:3" x14ac:dyDescent="0.25">
      <c r="A12" s="30" t="s">
        <v>8</v>
      </c>
      <c r="B12" s="31"/>
      <c r="C12" s="90"/>
    </row>
    <row r="13" spans="1:3" x14ac:dyDescent="0.25">
      <c r="A13" s="30" t="s">
        <v>9</v>
      </c>
      <c r="B13" s="31"/>
      <c r="C13" s="90"/>
    </row>
    <row r="14" spans="1:3" x14ac:dyDescent="0.25">
      <c r="A14" s="32"/>
      <c r="B14" s="33"/>
      <c r="C14" s="91"/>
    </row>
    <row r="15" spans="1:3" x14ac:dyDescent="0.25">
      <c r="C15" s="92"/>
    </row>
    <row r="16" spans="1:3" ht="13" x14ac:dyDescent="0.25">
      <c r="A16" s="34" t="s">
        <v>10</v>
      </c>
      <c r="B16" s="35"/>
      <c r="C16" s="93"/>
    </row>
    <row r="17" spans="1:3" ht="13" x14ac:dyDescent="0.25">
      <c r="A17" s="160" t="s">
        <v>11</v>
      </c>
      <c r="B17" s="159"/>
      <c r="C17" s="211"/>
    </row>
    <row r="18" spans="1:3" ht="13" x14ac:dyDescent="0.25">
      <c r="A18" s="160" t="s">
        <v>12</v>
      </c>
      <c r="B18" s="159"/>
      <c r="C18" s="211"/>
    </row>
    <row r="19" spans="1:3" ht="13" x14ac:dyDescent="0.25">
      <c r="A19" s="160" t="s">
        <v>13</v>
      </c>
      <c r="B19" s="159"/>
      <c r="C19" s="211"/>
    </row>
    <row r="20" spans="1:3" ht="13" x14ac:dyDescent="0.25">
      <c r="A20" s="160" t="s">
        <v>14</v>
      </c>
      <c r="B20" s="159"/>
      <c r="C20" s="212"/>
    </row>
    <row r="21" spans="1:3" ht="13" x14ac:dyDescent="0.25">
      <c r="A21" s="160" t="s">
        <v>15</v>
      </c>
      <c r="B21" s="159"/>
      <c r="C21" s="213"/>
    </row>
    <row r="22" spans="1:3" ht="13" x14ac:dyDescent="0.25">
      <c r="A22" s="160" t="s">
        <v>16</v>
      </c>
      <c r="B22" s="159"/>
      <c r="C22" s="211"/>
    </row>
    <row r="23" spans="1:3" ht="13" x14ac:dyDescent="0.25">
      <c r="A23" s="160" t="s">
        <v>17</v>
      </c>
      <c r="B23" s="159"/>
      <c r="C23" s="211"/>
    </row>
    <row r="24" spans="1:3" ht="13" x14ac:dyDescent="0.25">
      <c r="A24" s="160" t="s">
        <v>18</v>
      </c>
      <c r="B24" s="159"/>
      <c r="C24" s="211"/>
    </row>
    <row r="25" spans="1:3" ht="13" x14ac:dyDescent="0.25">
      <c r="A25" s="160" t="s">
        <v>19</v>
      </c>
      <c r="B25" s="159"/>
      <c r="C25" s="211"/>
    </row>
    <row r="26" spans="1:3" ht="13" x14ac:dyDescent="0.25">
      <c r="A26" s="161" t="s">
        <v>20</v>
      </c>
      <c r="B26" s="159"/>
      <c r="C26" s="211"/>
    </row>
    <row r="27" spans="1:3" ht="13" x14ac:dyDescent="0.25">
      <c r="A27" s="161" t="s">
        <v>21</v>
      </c>
      <c r="B27" s="159"/>
      <c r="C27" s="211"/>
    </row>
    <row r="28" spans="1:3" x14ac:dyDescent="0.25">
      <c r="C28" s="92"/>
    </row>
    <row r="29" spans="1:3" ht="13" x14ac:dyDescent="0.25">
      <c r="A29" s="34" t="s">
        <v>22</v>
      </c>
      <c r="B29" s="35"/>
      <c r="C29" s="93"/>
    </row>
    <row r="30" spans="1:3" x14ac:dyDescent="0.25">
      <c r="A30" s="37"/>
      <c r="B30" s="38"/>
      <c r="C30" s="41"/>
    </row>
    <row r="31" spans="1:3" ht="13" x14ac:dyDescent="0.25">
      <c r="A31" s="36" t="s">
        <v>23</v>
      </c>
      <c r="B31" s="39"/>
      <c r="C31" s="214"/>
    </row>
    <row r="32" spans="1:3" ht="13" x14ac:dyDescent="0.25">
      <c r="A32" s="36" t="s">
        <v>24</v>
      </c>
      <c r="B32" s="39"/>
      <c r="C32" s="214"/>
    </row>
    <row r="33" spans="1:3" ht="12.75" customHeight="1" x14ac:dyDescent="0.25">
      <c r="A33" s="36" t="s">
        <v>25</v>
      </c>
      <c r="B33" s="39"/>
      <c r="C33" s="214"/>
    </row>
    <row r="34" spans="1:3" ht="12.75" customHeight="1" x14ac:dyDescent="0.25">
      <c r="A34" s="36" t="s">
        <v>26</v>
      </c>
      <c r="B34" s="40"/>
      <c r="C34" s="215"/>
    </row>
    <row r="35" spans="1:3" ht="13" x14ac:dyDescent="0.25">
      <c r="A35" s="36" t="s">
        <v>27</v>
      </c>
      <c r="B35" s="39"/>
      <c r="C35" s="214"/>
    </row>
    <row r="36" spans="1:3" x14ac:dyDescent="0.25">
      <c r="A36" s="37"/>
      <c r="B36" s="38"/>
      <c r="C36" s="156"/>
    </row>
    <row r="37" spans="1:3" ht="13" x14ac:dyDescent="0.25">
      <c r="A37" s="36" t="s">
        <v>23</v>
      </c>
      <c r="B37" s="39"/>
      <c r="C37" s="214"/>
    </row>
    <row r="38" spans="1:3" ht="13" x14ac:dyDescent="0.25">
      <c r="A38" s="36" t="s">
        <v>24</v>
      </c>
      <c r="B38" s="39"/>
      <c r="C38" s="214"/>
    </row>
    <row r="39" spans="1:3" ht="13" x14ac:dyDescent="0.25">
      <c r="A39" s="36" t="s">
        <v>25</v>
      </c>
      <c r="B39" s="39"/>
      <c r="C39" s="214"/>
    </row>
    <row r="40" spans="1:3" ht="13" x14ac:dyDescent="0.25">
      <c r="A40" s="36" t="s">
        <v>26</v>
      </c>
      <c r="B40" s="40"/>
      <c r="C40" s="215"/>
    </row>
    <row r="41" spans="1:3" ht="13" x14ac:dyDescent="0.25">
      <c r="A41" s="36" t="s">
        <v>27</v>
      </c>
      <c r="B41" s="39"/>
      <c r="C41" s="214"/>
    </row>
    <row r="43" spans="1:3" x14ac:dyDescent="0.25">
      <c r="A43" s="42" t="s">
        <v>28</v>
      </c>
    </row>
    <row r="44" spans="1:3" x14ac:dyDescent="0.25">
      <c r="A44" s="42" t="s">
        <v>29</v>
      </c>
    </row>
    <row r="45" spans="1:3" x14ac:dyDescent="0.25">
      <c r="A45" s="42" t="s">
        <v>30</v>
      </c>
    </row>
    <row r="47" spans="1:3" ht="12.75" hidden="1" customHeight="1" x14ac:dyDescent="0.35">
      <c r="A47" s="162" t="s">
        <v>31</v>
      </c>
    </row>
    <row r="48" spans="1:3" ht="12.75" hidden="1" customHeight="1" x14ac:dyDescent="0.35">
      <c r="A48" s="162" t="s">
        <v>32</v>
      </c>
    </row>
    <row r="49" spans="1:1" ht="12.75" hidden="1" customHeight="1" x14ac:dyDescent="0.35">
      <c r="A49" s="162"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scale="94"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5"/>
  <sheetViews>
    <sheetView showGridLines="0" zoomScale="80" zoomScaleNormal="80" workbookViewId="0">
      <selection activeCell="A25" sqref="A25:XFD25"/>
    </sheetView>
  </sheetViews>
  <sheetFormatPr defaultRowHeight="12.5" x14ac:dyDescent="0.25"/>
  <cols>
    <col min="1" max="1" width="8.81640625" customWidth="1"/>
    <col min="2" max="2" width="11.453125" customWidth="1"/>
    <col min="3" max="3" width="10.54296875" bestFit="1" customWidth="1"/>
    <col min="4" max="4" width="12.453125" customWidth="1"/>
    <col min="5" max="5" width="11.54296875" customWidth="1"/>
    <col min="6" max="6" width="13.1796875" customWidth="1"/>
    <col min="7" max="7" width="10.54296875" customWidth="1"/>
    <col min="8" max="9" width="9.1796875" hidden="1" customWidth="1"/>
    <col min="10" max="10" width="9.1796875" customWidth="1"/>
    <col min="13" max="13" width="9.1796875" customWidth="1"/>
    <col min="16" max="16" width="11" customWidth="1"/>
  </cols>
  <sheetData>
    <row r="1" spans="1:16" ht="13" x14ac:dyDescent="0.3">
      <c r="A1" s="8" t="s">
        <v>34</v>
      </c>
      <c r="B1" s="9"/>
      <c r="C1" s="9"/>
      <c r="D1" s="9"/>
      <c r="E1" s="9"/>
      <c r="F1" s="9"/>
      <c r="G1" s="9"/>
      <c r="H1" s="9"/>
      <c r="I1" s="9"/>
      <c r="J1" s="9"/>
      <c r="K1" s="9"/>
      <c r="L1" s="9"/>
      <c r="M1" s="9"/>
      <c r="N1" s="9"/>
      <c r="O1" s="9"/>
      <c r="P1" s="10"/>
    </row>
    <row r="2" spans="1:16" ht="18" customHeight="1" x14ac:dyDescent="0.25">
      <c r="A2" s="11" t="s">
        <v>35</v>
      </c>
      <c r="B2" s="12"/>
      <c r="C2" s="12"/>
      <c r="D2" s="12"/>
      <c r="E2" s="12"/>
      <c r="F2" s="12"/>
      <c r="G2" s="12"/>
      <c r="H2" s="12"/>
      <c r="I2" s="12"/>
      <c r="J2" s="12"/>
      <c r="K2" s="12"/>
      <c r="L2" s="12"/>
      <c r="M2" s="12"/>
      <c r="N2" s="12"/>
      <c r="O2" s="12"/>
      <c r="P2" s="13"/>
    </row>
    <row r="3" spans="1:16" ht="12.75" customHeight="1" x14ac:dyDescent="0.25">
      <c r="A3" s="14" t="s">
        <v>36</v>
      </c>
      <c r="B3" s="15"/>
      <c r="C3" s="15"/>
      <c r="D3" s="15"/>
      <c r="E3" s="15"/>
      <c r="F3" s="15"/>
      <c r="G3" s="15"/>
      <c r="H3" s="15"/>
      <c r="I3" s="15"/>
      <c r="J3" s="15"/>
      <c r="K3" s="15"/>
      <c r="L3" s="15"/>
      <c r="M3" s="15"/>
      <c r="N3" s="15"/>
      <c r="O3" s="15"/>
      <c r="P3" s="16"/>
    </row>
    <row r="4" spans="1:16" x14ac:dyDescent="0.25">
      <c r="A4" s="14"/>
      <c r="B4" s="15"/>
      <c r="C4" s="15"/>
      <c r="D4" s="15"/>
      <c r="E4" s="15"/>
      <c r="F4" s="15"/>
      <c r="G4" s="15"/>
      <c r="H4" s="15"/>
      <c r="I4" s="15"/>
      <c r="J4" s="15"/>
      <c r="K4" s="15"/>
      <c r="L4" s="15"/>
      <c r="M4" s="15"/>
      <c r="N4" s="15"/>
      <c r="O4" s="15"/>
      <c r="P4" s="16"/>
    </row>
    <row r="5" spans="1:16" x14ac:dyDescent="0.25">
      <c r="A5" s="14" t="s">
        <v>37</v>
      </c>
      <c r="B5" s="15"/>
      <c r="C5" s="15"/>
      <c r="D5" s="15"/>
      <c r="E5" s="15"/>
      <c r="F5" s="15"/>
      <c r="G5" s="15"/>
      <c r="H5" s="15"/>
      <c r="I5" s="15"/>
      <c r="J5" s="15"/>
      <c r="K5" s="15"/>
      <c r="L5" s="15"/>
      <c r="M5" s="15"/>
      <c r="N5" s="15"/>
      <c r="O5" s="15"/>
      <c r="P5" s="16"/>
    </row>
    <row r="6" spans="1:16" x14ac:dyDescent="0.25">
      <c r="A6" s="14" t="s">
        <v>38</v>
      </c>
      <c r="B6" s="15"/>
      <c r="C6" s="15"/>
      <c r="D6" s="15"/>
      <c r="E6" s="15"/>
      <c r="F6" s="15"/>
      <c r="G6" s="15"/>
      <c r="H6" s="15"/>
      <c r="I6" s="15"/>
      <c r="J6" s="15"/>
      <c r="K6" s="15"/>
      <c r="L6" s="15"/>
      <c r="M6" s="15"/>
      <c r="N6" s="15"/>
      <c r="O6" s="15"/>
      <c r="P6" s="16"/>
    </row>
    <row r="7" spans="1:16" x14ac:dyDescent="0.25">
      <c r="A7" s="20"/>
      <c r="B7" s="17"/>
      <c r="C7" s="17"/>
      <c r="D7" s="17"/>
      <c r="E7" s="17"/>
      <c r="F7" s="17"/>
      <c r="G7" s="17"/>
      <c r="H7" s="17"/>
      <c r="I7" s="17"/>
      <c r="J7" s="17"/>
      <c r="K7" s="17"/>
      <c r="L7" s="17"/>
      <c r="M7" s="17"/>
      <c r="N7" s="17"/>
      <c r="O7" s="17"/>
      <c r="P7" s="18"/>
    </row>
    <row r="8" spans="1:16" x14ac:dyDescent="0.25">
      <c r="A8" s="95"/>
      <c r="B8" s="96"/>
      <c r="C8" s="96"/>
      <c r="D8" s="96"/>
      <c r="E8" s="96"/>
      <c r="F8" s="96"/>
      <c r="G8" s="96"/>
      <c r="H8" s="96"/>
      <c r="I8" s="96"/>
      <c r="J8" s="96"/>
      <c r="K8" s="96"/>
      <c r="L8" s="96"/>
      <c r="M8" s="96"/>
      <c r="N8" s="96"/>
      <c r="O8" s="96"/>
      <c r="P8" s="97"/>
    </row>
    <row r="9" spans="1:16" ht="13" x14ac:dyDescent="0.3">
      <c r="A9" s="98"/>
      <c r="B9" s="99" t="s">
        <v>1903</v>
      </c>
      <c r="C9" s="100"/>
      <c r="D9" s="100"/>
      <c r="E9" s="100"/>
      <c r="F9" s="100"/>
      <c r="G9" s="101"/>
      <c r="P9" s="92"/>
    </row>
    <row r="10" spans="1:16" ht="13" x14ac:dyDescent="0.3">
      <c r="A10" s="98"/>
      <c r="B10" s="197" t="s">
        <v>62</v>
      </c>
      <c r="C10" s="195"/>
      <c r="D10" s="195"/>
      <c r="E10" s="195"/>
      <c r="F10" s="195"/>
      <c r="G10" s="196"/>
      <c r="P10" s="92"/>
    </row>
    <row r="11" spans="1:16" ht="12.75" customHeight="1" x14ac:dyDescent="0.3">
      <c r="A11" s="102" t="s">
        <v>39</v>
      </c>
      <c r="B11" s="103" t="s">
        <v>40</v>
      </c>
      <c r="C11" s="104"/>
      <c r="D11" s="105"/>
      <c r="E11" s="105"/>
      <c r="F11" s="105"/>
      <c r="G11" s="106"/>
      <c r="K11" s="107" t="s">
        <v>41</v>
      </c>
      <c r="L11" s="108"/>
      <c r="M11" s="108"/>
      <c r="N11" s="108"/>
      <c r="O11" s="109"/>
      <c r="P11" s="92"/>
    </row>
    <row r="12" spans="1:16" ht="36" x14ac:dyDescent="0.25">
      <c r="A12" s="110"/>
      <c r="B12" s="111" t="s">
        <v>42</v>
      </c>
      <c r="C12" s="112" t="s">
        <v>43</v>
      </c>
      <c r="D12" s="112" t="s">
        <v>44</v>
      </c>
      <c r="E12" s="112" t="s">
        <v>45</v>
      </c>
      <c r="F12" s="112" t="s">
        <v>46</v>
      </c>
      <c r="G12" s="113" t="s">
        <v>47</v>
      </c>
      <c r="K12" s="114" t="s">
        <v>48</v>
      </c>
      <c r="L12" s="22"/>
      <c r="M12" s="115" t="s">
        <v>49</v>
      </c>
      <c r="N12" s="115" t="s">
        <v>50</v>
      </c>
      <c r="O12" s="116" t="s">
        <v>51</v>
      </c>
      <c r="P12" s="92"/>
    </row>
    <row r="13" spans="1:16" ht="12.75" customHeight="1" x14ac:dyDescent="0.3">
      <c r="A13" s="117"/>
      <c r="B13" s="153">
        <f>COUNTIF('Gen Test Cases'!J3:J13,"Pass")+COUNTIF(Tomcat8!J3:J39,"Pass")</f>
        <v>0</v>
      </c>
      <c r="C13" s="154">
        <f>COUNTIF('Gen Test Cases'!J3:J13,"Fail")+COUNTIF(Tomcat8!J3:J39,"Fail")</f>
        <v>0</v>
      </c>
      <c r="D13" s="163">
        <f>COUNTIF('Gen Test Cases'!J3:J13,"Info")+COUNTIF(Tomcat8!J3:J39,"Info")</f>
        <v>0</v>
      </c>
      <c r="E13" s="153">
        <f>COUNTIF('Gen Test Cases'!J3:J13,"N/A")+COUNTIF(Tomcat8!J3:J39,"N/A")</f>
        <v>0</v>
      </c>
      <c r="F13" s="153">
        <f>B13+C13</f>
        <v>0</v>
      </c>
      <c r="G13" s="155">
        <f>D25/100</f>
        <v>0</v>
      </c>
      <c r="K13" s="119" t="s">
        <v>52</v>
      </c>
      <c r="L13" s="120"/>
      <c r="M13" s="121">
        <f>COUNTA('Gen Test Cases'!J3:J13)+COUNTA(Tomcat8!J3:J40)</f>
        <v>0</v>
      </c>
      <c r="N13" s="121">
        <f>O13-M13</f>
        <v>48</v>
      </c>
      <c r="O13" s="122">
        <f>COUNTA('Gen Test Cases'!A3:A13)+COUNTA(Tomcat8!A3:A40)</f>
        <v>48</v>
      </c>
      <c r="P13" s="92"/>
    </row>
    <row r="14" spans="1:16" ht="13" x14ac:dyDescent="0.3">
      <c r="A14" s="117"/>
      <c r="B14" s="123"/>
      <c r="K14" s="19"/>
      <c r="L14" s="19"/>
      <c r="M14" s="19"/>
      <c r="N14" s="19"/>
      <c r="O14" s="19"/>
      <c r="P14" s="92"/>
    </row>
    <row r="15" spans="1:16" ht="13" x14ac:dyDescent="0.3">
      <c r="A15" s="117"/>
      <c r="B15" s="103" t="s">
        <v>53</v>
      </c>
      <c r="C15" s="105"/>
      <c r="D15" s="105"/>
      <c r="E15" s="105"/>
      <c r="F15" s="105"/>
      <c r="G15" s="124"/>
      <c r="K15" s="19"/>
      <c r="L15" s="19"/>
      <c r="M15" s="19"/>
      <c r="N15" s="19"/>
      <c r="O15" s="19"/>
      <c r="P15" s="92"/>
    </row>
    <row r="16" spans="1:16" ht="13" x14ac:dyDescent="0.25">
      <c r="A16" s="125"/>
      <c r="B16" s="126" t="s">
        <v>54</v>
      </c>
      <c r="C16" s="126" t="s">
        <v>55</v>
      </c>
      <c r="D16" s="126" t="s">
        <v>56</v>
      </c>
      <c r="E16" s="126" t="s">
        <v>57</v>
      </c>
      <c r="F16" s="126" t="s">
        <v>45</v>
      </c>
      <c r="G16" s="126" t="s">
        <v>58</v>
      </c>
      <c r="H16" s="127" t="s">
        <v>59</v>
      </c>
      <c r="I16" s="127" t="s">
        <v>60</v>
      </c>
      <c r="K16" s="1"/>
      <c r="L16" s="1"/>
      <c r="M16" s="1"/>
      <c r="N16" s="1"/>
      <c r="O16" s="1"/>
      <c r="P16" s="92"/>
    </row>
    <row r="17" spans="1:16" ht="13" x14ac:dyDescent="0.3">
      <c r="A17" s="125"/>
      <c r="B17" s="128">
        <v>8</v>
      </c>
      <c r="C17" s="129">
        <f>COUNTIF('Gen Test Cases'!AA:AA,Results!$B17)+COUNTIF(Tomcat8!AA:AA,Results!$B17)</f>
        <v>0</v>
      </c>
      <c r="D17" s="118">
        <f>COUNTIFS('Gen Test Cases'!AA:AA,Results!$B17,'Gen Test Cases'!J:J,Results!$D$16)+COUNTIFS(Tomcat8!AA:AA,Results!$B17,Tomcat8!J:J,Results!$D$16)</f>
        <v>0</v>
      </c>
      <c r="E17" s="118">
        <f>COUNTIFS('Gen Test Cases'!AA:AA,Results!$B17,'Gen Test Cases'!J:J,Results!$E$16)+COUNTIFS(Tomcat8!AA:AA,Results!$B17,Tomcat8!J:J,Results!$E$16)</f>
        <v>0</v>
      </c>
      <c r="F17" s="118">
        <f>COUNTIFS('Gen Test Cases'!AA:AA,Results!$B17,'Gen Test Cases'!J:J,Results!$F$16)+COUNTIFS(Tomcat8!AA:AA,Results!$B17,Tomcat8!J:J,Results!$F$16)</f>
        <v>0</v>
      </c>
      <c r="G17" s="173">
        <v>1500</v>
      </c>
      <c r="H17">
        <f>(C17-F17)*(G17)</f>
        <v>0</v>
      </c>
      <c r="I17">
        <f t="shared" ref="I17:I24" si="0">D17*G17</f>
        <v>0</v>
      </c>
      <c r="J17" s="164">
        <f>D13+N13</f>
        <v>48</v>
      </c>
      <c r="K17" s="165" t="str">
        <f>"WARNING: THERE IS AT LEAST ONE TEST CASE WITH"</f>
        <v>WARNING: THERE IS AT LEAST ONE TEST CASE WITH</v>
      </c>
      <c r="P17" s="92"/>
    </row>
    <row r="18" spans="1:16" ht="13" x14ac:dyDescent="0.3">
      <c r="A18" s="125"/>
      <c r="B18" s="128">
        <v>7</v>
      </c>
      <c r="C18" s="129">
        <f>COUNTIF('Gen Test Cases'!AA:AA,Results!$B18)+COUNTIF(Tomcat8!AA:AA,Results!$B18)</f>
        <v>0</v>
      </c>
      <c r="D18" s="118">
        <f>COUNTIFS('Gen Test Cases'!AA:AA,Results!$B18,'Gen Test Cases'!J:J,Results!$D$16)+COUNTIFS(Tomcat8!AA:AA,Results!$B18,Tomcat8!J:J,Results!$D$16)</f>
        <v>0</v>
      </c>
      <c r="E18" s="118">
        <f>COUNTIFS('Gen Test Cases'!AA:AA,Results!$B18,'Gen Test Cases'!J:J,Results!$E$16)+COUNTIFS(Tomcat8!AA:AA,Results!$B18,Tomcat8!J:J,Results!$E$16)</f>
        <v>0</v>
      </c>
      <c r="F18" s="118">
        <f>COUNTIFS('Gen Test Cases'!AA:AA,Results!$B18,'Gen Test Cases'!J:J,Results!$F$16)+COUNTIFS(Tomcat8!AA:AA,Results!$B18,Tomcat8!J:J,Results!$F$16)</f>
        <v>0</v>
      </c>
      <c r="G18" s="173">
        <v>750</v>
      </c>
      <c r="H18">
        <f t="shared" ref="H18:H24" si="1">(C18-F18)*(G18)</f>
        <v>0</v>
      </c>
      <c r="I18">
        <f t="shared" si="0"/>
        <v>0</v>
      </c>
      <c r="K18" s="165" t="str">
        <f>"AN 'INFO' OR BLANK STATUS (SEE ABOVE)"</f>
        <v>AN 'INFO' OR BLANK STATUS (SEE ABOVE)</v>
      </c>
      <c r="P18" s="92"/>
    </row>
    <row r="19" spans="1:16" ht="13" x14ac:dyDescent="0.3">
      <c r="A19" s="125"/>
      <c r="B19" s="128">
        <v>6</v>
      </c>
      <c r="C19" s="129">
        <f>COUNTIF('Gen Test Cases'!AA:AA,Results!$B19)+COUNTIF(Tomcat8!AA:AA,Results!$B19)</f>
        <v>5</v>
      </c>
      <c r="D19" s="118">
        <f>COUNTIFS('Gen Test Cases'!AA:AA,Results!$B19,'Gen Test Cases'!J:J,Results!$D$16)+COUNTIFS(Tomcat8!AA:AA,Results!$B19,Tomcat8!J:J,Results!$D$16)</f>
        <v>0</v>
      </c>
      <c r="E19" s="118">
        <f>COUNTIFS('Gen Test Cases'!AA:AA,Results!$B19,'Gen Test Cases'!J:J,Results!$E$16)+COUNTIFS(Tomcat8!AA:AA,Results!$B19,Tomcat8!J:J,Results!$E$16)</f>
        <v>0</v>
      </c>
      <c r="F19" s="118">
        <f>COUNTIFS('Gen Test Cases'!AA:AA,Results!$B19,'Gen Test Cases'!J:J,Results!$F$16)+COUNTIFS(Tomcat8!AA:AA,Results!$B19,Tomcat8!J:J,Results!$F$16)</f>
        <v>0</v>
      </c>
      <c r="G19" s="173">
        <v>100</v>
      </c>
      <c r="H19">
        <f t="shared" si="1"/>
        <v>500</v>
      </c>
      <c r="I19">
        <f t="shared" si="0"/>
        <v>0</v>
      </c>
      <c r="J19" s="164">
        <f>SUMPRODUCT(--ISERROR('Gen Test Cases'!AA13:AA290))</f>
        <v>0</v>
      </c>
      <c r="K19" s="165"/>
      <c r="P19" s="92"/>
    </row>
    <row r="20" spans="1:16" ht="13" x14ac:dyDescent="0.3">
      <c r="A20" s="125"/>
      <c r="B20" s="128">
        <v>5</v>
      </c>
      <c r="C20" s="129">
        <f>COUNTIF('Gen Test Cases'!AA:AA,Results!$B20)+COUNTIF(Tomcat8!AA:AA,Results!$B20)</f>
        <v>17</v>
      </c>
      <c r="D20" s="118">
        <f>COUNTIFS('Gen Test Cases'!AA:AA,Results!$B20,'Gen Test Cases'!J:J,Results!$D$16)+COUNTIFS(Tomcat8!AA:AA,Results!$B20,Tomcat8!J:J,Results!$D$16)</f>
        <v>0</v>
      </c>
      <c r="E20" s="118">
        <f>COUNTIFS('Gen Test Cases'!AA:AA,Results!$B20,'Gen Test Cases'!J:J,Results!$E$16)+COUNTIFS(Tomcat8!AA:AA,Results!$B20,Tomcat8!J:J,Results!$E$16)</f>
        <v>0</v>
      </c>
      <c r="F20" s="118">
        <f>COUNTIFS('Gen Test Cases'!AA:AA,Results!$B20,'Gen Test Cases'!J:J,Results!$F$16)+COUNTIFS(Tomcat8!AA:AA,Results!$B20,Tomcat8!J:J,Results!$F$16)</f>
        <v>0</v>
      </c>
      <c r="G20" s="173">
        <v>50</v>
      </c>
      <c r="H20">
        <f t="shared" si="1"/>
        <v>850</v>
      </c>
      <c r="I20">
        <f t="shared" si="0"/>
        <v>0</v>
      </c>
      <c r="J20" s="164">
        <f>SUMPRODUCT(--ISERROR('Gen Test Cases'!AA3:AA283))+SUMPRODUCT(--ISERROR(Tomcat8!AA3:AA291))</f>
        <v>4</v>
      </c>
      <c r="K20" s="165" t="str">
        <f>"WARNING: THERE IS AT LEAST ONE TEST CASE WITH "</f>
        <v xml:space="preserve">WARNING: THERE IS AT LEAST ONE TEST CASE WITH </v>
      </c>
      <c r="P20" s="92"/>
    </row>
    <row r="21" spans="1:16" ht="13" x14ac:dyDescent="0.3">
      <c r="A21" s="125"/>
      <c r="B21" s="128">
        <v>4</v>
      </c>
      <c r="C21" s="129">
        <f>COUNTIF('Gen Test Cases'!AA:AA,Results!$B21)+COUNTIF(Tomcat8!AA:AA,Results!$B21)</f>
        <v>21</v>
      </c>
      <c r="D21" s="118">
        <f>COUNTIFS('Gen Test Cases'!AA:AA,Results!$B21,'Gen Test Cases'!J:J,Results!$D$16)+COUNTIFS(Tomcat8!AA:AA,Results!$B21,Tomcat8!J:J,Results!$D$16)</f>
        <v>0</v>
      </c>
      <c r="E21" s="118">
        <f>COUNTIFS('Gen Test Cases'!AA:AA,Results!$B21,'Gen Test Cases'!J:J,Results!$E$16)+COUNTIFS(Tomcat8!AA:AA,Results!$B21,Tomcat8!J:J,Results!$E$16)</f>
        <v>0</v>
      </c>
      <c r="F21" s="118">
        <f>COUNTIFS('Gen Test Cases'!AA:AA,Results!$B21,'Gen Test Cases'!J:J,Results!$F$16)+COUNTIFS(Tomcat8!AA:AA,Results!$B21,Tomcat8!J:J,Results!$F$16)</f>
        <v>0</v>
      </c>
      <c r="G21" s="173">
        <v>10</v>
      </c>
      <c r="H21">
        <f t="shared" si="1"/>
        <v>210</v>
      </c>
      <c r="I21">
        <f t="shared" si="0"/>
        <v>0</v>
      </c>
      <c r="K21" s="194" t="str">
        <f>"MULTIPLE OR INVALID ISSUE CODES (SEE TEST CASES TAB)"</f>
        <v>MULTIPLE OR INVALID ISSUE CODES (SEE TEST CASES TAB)</v>
      </c>
      <c r="P21" s="92"/>
    </row>
    <row r="22" spans="1:16" ht="13" x14ac:dyDescent="0.25">
      <c r="A22" s="125"/>
      <c r="B22" s="128">
        <v>3</v>
      </c>
      <c r="C22" s="129">
        <f>COUNTIF('Gen Test Cases'!AA:AA,Results!$B22)+COUNTIF(Tomcat8!AA:AA,Results!$B22)</f>
        <v>0</v>
      </c>
      <c r="D22" s="118">
        <f>COUNTIFS('Gen Test Cases'!AA:AA,Results!$B22,'Gen Test Cases'!J:J,Results!$D$16)+COUNTIFS(Tomcat8!AA:AA,Results!$B22,Tomcat8!J:J,Results!$D$16)</f>
        <v>0</v>
      </c>
      <c r="E22" s="118">
        <f>COUNTIFS('Gen Test Cases'!AA:AA,Results!$B22,'Gen Test Cases'!J:J,Results!$E$16)+COUNTIFS(Tomcat8!AA:AA,Results!$B22,Tomcat8!J:J,Results!$E$16)</f>
        <v>0</v>
      </c>
      <c r="F22" s="118">
        <f>COUNTIFS('Gen Test Cases'!AA:AA,Results!$B22,'Gen Test Cases'!J:J,Results!$F$16)+COUNTIFS(Tomcat8!AA:AA,Results!$B22,Tomcat8!J:J,Results!$F$16)</f>
        <v>0</v>
      </c>
      <c r="G22" s="173">
        <v>5</v>
      </c>
      <c r="H22">
        <f t="shared" si="1"/>
        <v>0</v>
      </c>
      <c r="I22">
        <f t="shared" si="0"/>
        <v>0</v>
      </c>
      <c r="P22" s="92"/>
    </row>
    <row r="23" spans="1:16" ht="13" x14ac:dyDescent="0.25">
      <c r="A23" s="125"/>
      <c r="B23" s="128">
        <v>2</v>
      </c>
      <c r="C23" s="129">
        <f>COUNTIF('Gen Test Cases'!AA:AA,Results!$B23)+COUNTIF(Tomcat8!AA:AA,Results!$B23)</f>
        <v>1</v>
      </c>
      <c r="D23" s="118">
        <f>COUNTIFS('Gen Test Cases'!AA:AA,Results!$B23,'Gen Test Cases'!J:J,Results!$D$16)+COUNTIFS(Tomcat8!AA:AA,Results!$B23,Tomcat8!J:J,Results!$D$16)</f>
        <v>0</v>
      </c>
      <c r="E23" s="118">
        <f>COUNTIFS('Gen Test Cases'!AA:AA,Results!$B23,'Gen Test Cases'!J:J,Results!$E$16)+COUNTIFS(Tomcat8!AA:AA,Results!$B23,Tomcat8!J:J,Results!$E$16)</f>
        <v>0</v>
      </c>
      <c r="F23" s="118">
        <f>COUNTIFS('Gen Test Cases'!AA:AA,Results!$B23,'Gen Test Cases'!J:J,Results!$F$16)+COUNTIFS(Tomcat8!AA:AA,Results!$B23,Tomcat8!J:J,Results!$F$16)</f>
        <v>0</v>
      </c>
      <c r="G23" s="173">
        <v>2</v>
      </c>
      <c r="H23">
        <f t="shared" si="1"/>
        <v>2</v>
      </c>
      <c r="I23">
        <f t="shared" si="0"/>
        <v>0</v>
      </c>
      <c r="P23" s="92"/>
    </row>
    <row r="24" spans="1:16" ht="13" x14ac:dyDescent="0.25">
      <c r="A24" s="125"/>
      <c r="B24" s="128">
        <v>1</v>
      </c>
      <c r="C24" s="129">
        <f>COUNTIF('Gen Test Cases'!AA:AA,Results!$B24)+COUNTIF(Tomcat8!AA:AA,Results!$B24)</f>
        <v>0</v>
      </c>
      <c r="D24" s="118">
        <f>COUNTIFS('Gen Test Cases'!AA:AA,Results!$B24,'Gen Test Cases'!J:J,Results!$D$16)+COUNTIFS(Tomcat8!AA:AA,Results!$B24,Tomcat8!J:J,Results!$D$16)</f>
        <v>0</v>
      </c>
      <c r="E24" s="118">
        <f>COUNTIFS('Gen Test Cases'!AA:AA,Results!$B24,'Gen Test Cases'!J:J,Results!$E$16)+COUNTIFS(Tomcat8!AA:AA,Results!$B24,Tomcat8!J:J,Results!$E$16)</f>
        <v>0</v>
      </c>
      <c r="F24" s="118">
        <f>COUNTIFS('Gen Test Cases'!AA:AA,Results!$B24,'Gen Test Cases'!J:J,Results!$F$16)+COUNTIFS(Tomcat8!AA:AA,Results!$B24,Tomcat8!J:J,Results!$F$16)</f>
        <v>0</v>
      </c>
      <c r="G24" s="173">
        <v>1</v>
      </c>
      <c r="H24">
        <f t="shared" si="1"/>
        <v>0</v>
      </c>
      <c r="I24">
        <f t="shared" si="0"/>
        <v>0</v>
      </c>
      <c r="P24" s="92"/>
    </row>
    <row r="25" spans="1:16" ht="13" hidden="1" x14ac:dyDescent="0.3">
      <c r="A25" s="125"/>
      <c r="B25" s="130" t="s">
        <v>61</v>
      </c>
      <c r="C25" s="131"/>
      <c r="D25" s="132">
        <f>SUM(I17:I24)/SUM(H17:H24)*100</f>
        <v>0</v>
      </c>
      <c r="F25" s="118"/>
      <c r="P25" s="92"/>
    </row>
    <row r="26" spans="1:16" ht="13" x14ac:dyDescent="0.25">
      <c r="A26" s="133"/>
      <c r="B26" s="134"/>
      <c r="C26" s="134"/>
      <c r="D26" s="134"/>
      <c r="E26" s="134"/>
      <c r="F26" s="134"/>
      <c r="G26" s="134"/>
      <c r="H26" s="134"/>
      <c r="I26" s="134"/>
      <c r="J26" s="134"/>
      <c r="K26" s="135"/>
      <c r="L26" s="135"/>
      <c r="M26" s="135"/>
      <c r="N26" s="135"/>
      <c r="O26" s="135"/>
      <c r="P26" s="136"/>
    </row>
    <row r="27" spans="1:16" x14ac:dyDescent="0.25">
      <c r="A27" s="95"/>
      <c r="B27" s="96"/>
      <c r="C27" s="96"/>
      <c r="D27" s="96"/>
      <c r="E27" s="96"/>
      <c r="F27" s="96"/>
      <c r="G27" s="96"/>
      <c r="H27" s="96"/>
      <c r="I27" s="96"/>
      <c r="J27" s="96"/>
      <c r="K27" s="96"/>
      <c r="L27" s="96"/>
      <c r="M27" s="96"/>
      <c r="N27" s="96"/>
      <c r="O27" s="96"/>
      <c r="P27" s="97"/>
    </row>
    <row r="28" spans="1:16" ht="13" x14ac:dyDescent="0.3">
      <c r="A28" s="98"/>
      <c r="B28" s="99" t="s">
        <v>1904</v>
      </c>
      <c r="C28" s="100"/>
      <c r="D28" s="100"/>
      <c r="E28" s="100"/>
      <c r="F28" s="100"/>
      <c r="G28" s="101"/>
      <c r="P28" s="92"/>
    </row>
    <row r="29" spans="1:16" ht="13" x14ac:dyDescent="0.3">
      <c r="A29" s="98"/>
      <c r="B29" s="197" t="s">
        <v>1901</v>
      </c>
      <c r="C29" s="195"/>
      <c r="D29" s="195"/>
      <c r="E29" s="195"/>
      <c r="F29" s="195"/>
      <c r="G29" s="196"/>
      <c r="P29" s="92"/>
    </row>
    <row r="30" spans="1:16" ht="12.75" customHeight="1" x14ac:dyDescent="0.3">
      <c r="A30" s="102" t="s">
        <v>39</v>
      </c>
      <c r="B30" s="103" t="s">
        <v>40</v>
      </c>
      <c r="C30" s="104"/>
      <c r="D30" s="105"/>
      <c r="E30" s="105"/>
      <c r="F30" s="105"/>
      <c r="G30" s="106"/>
      <c r="K30" s="107" t="s">
        <v>41</v>
      </c>
      <c r="L30" s="108"/>
      <c r="M30" s="108"/>
      <c r="N30" s="108"/>
      <c r="O30" s="109"/>
      <c r="P30" s="92"/>
    </row>
    <row r="31" spans="1:16" ht="36" x14ac:dyDescent="0.25">
      <c r="A31" s="110"/>
      <c r="B31" s="111" t="s">
        <v>42</v>
      </c>
      <c r="C31" s="112" t="s">
        <v>43</v>
      </c>
      <c r="D31" s="112" t="s">
        <v>44</v>
      </c>
      <c r="E31" s="112" t="s">
        <v>45</v>
      </c>
      <c r="F31" s="112" t="s">
        <v>46</v>
      </c>
      <c r="G31" s="113" t="s">
        <v>47</v>
      </c>
      <c r="K31" s="114" t="s">
        <v>48</v>
      </c>
      <c r="L31" s="22"/>
      <c r="M31" s="115" t="s">
        <v>49</v>
      </c>
      <c r="N31" s="115" t="s">
        <v>50</v>
      </c>
      <c r="O31" s="116" t="s">
        <v>51</v>
      </c>
      <c r="P31" s="92"/>
    </row>
    <row r="32" spans="1:16" ht="12.75" customHeight="1" x14ac:dyDescent="0.3">
      <c r="A32" s="117"/>
      <c r="B32" s="153">
        <f>COUNTIF('Gen Test Cases'!J3:J13,"Pass")+COUNTIF(Tomcat9!J3:J41,"Pass")</f>
        <v>0</v>
      </c>
      <c r="C32" s="154">
        <f>COUNTIF('Gen Test Cases'!J3:J13,"Fail")+COUNTIF(Tomcat9!J3:J41,"Fail")</f>
        <v>0</v>
      </c>
      <c r="D32" s="163">
        <f>COUNTIF('Gen Test Cases'!J3:J13,"Info")+COUNTIF(Tomcat9!J3:J41,"Info")</f>
        <v>0</v>
      </c>
      <c r="E32" s="153">
        <f>COUNTIF('Gen Test Cases'!J3:J13,"N/A")+COUNTIF(Tomcat9!J3:J41,"N/A")</f>
        <v>0</v>
      </c>
      <c r="F32" s="153">
        <f>B32+C32</f>
        <v>0</v>
      </c>
      <c r="G32" s="155">
        <f>D44/100</f>
        <v>0</v>
      </c>
      <c r="K32" s="119" t="s">
        <v>52</v>
      </c>
      <c r="L32" s="120"/>
      <c r="M32" s="121">
        <f>COUNTA('Gen Test Cases'!J3:J13)+COUNTA(Tomcat9!J3:J41)</f>
        <v>0</v>
      </c>
      <c r="N32" s="121">
        <f>O32-M32</f>
        <v>50</v>
      </c>
      <c r="O32" s="122">
        <f>COUNTA('Gen Test Cases'!A3:A13)+COUNTA(Tomcat9!A3:A41)</f>
        <v>50</v>
      </c>
      <c r="P32" s="92"/>
    </row>
    <row r="33" spans="1:16" ht="13" x14ac:dyDescent="0.3">
      <c r="A33" s="117"/>
      <c r="B33" s="123"/>
      <c r="K33" s="19"/>
      <c r="L33" s="19"/>
      <c r="M33" s="19"/>
      <c r="N33" s="19"/>
      <c r="O33" s="19"/>
      <c r="P33" s="92"/>
    </row>
    <row r="34" spans="1:16" ht="13" x14ac:dyDescent="0.3">
      <c r="A34" s="117"/>
      <c r="B34" s="103" t="s">
        <v>53</v>
      </c>
      <c r="C34" s="105"/>
      <c r="D34" s="105"/>
      <c r="E34" s="105"/>
      <c r="F34" s="105"/>
      <c r="G34" s="124"/>
      <c r="K34" s="19"/>
      <c r="L34" s="19"/>
      <c r="M34" s="19"/>
      <c r="N34" s="19"/>
      <c r="O34" s="19"/>
      <c r="P34" s="92"/>
    </row>
    <row r="35" spans="1:16" ht="13" x14ac:dyDescent="0.25">
      <c r="A35" s="125"/>
      <c r="B35" s="126" t="s">
        <v>54</v>
      </c>
      <c r="C35" s="126" t="s">
        <v>55</v>
      </c>
      <c r="D35" s="126" t="s">
        <v>56</v>
      </c>
      <c r="E35" s="126" t="s">
        <v>57</v>
      </c>
      <c r="F35" s="126" t="s">
        <v>45</v>
      </c>
      <c r="G35" s="126" t="s">
        <v>58</v>
      </c>
      <c r="H35" s="127" t="s">
        <v>59</v>
      </c>
      <c r="I35" s="127" t="s">
        <v>60</v>
      </c>
      <c r="K35" s="1"/>
      <c r="L35" s="1"/>
      <c r="M35" s="1"/>
      <c r="N35" s="1"/>
      <c r="O35" s="1"/>
      <c r="P35" s="92"/>
    </row>
    <row r="36" spans="1:16" ht="13" x14ac:dyDescent="0.3">
      <c r="A36" s="125"/>
      <c r="B36" s="128">
        <v>8</v>
      </c>
      <c r="C36" s="129">
        <f>COUNTIF('Gen Test Cases'!AA:AA,Results!$B36)+COUNTIF(Tomcat9!AA:AA,Results!$B36)</f>
        <v>0</v>
      </c>
      <c r="D36" s="118">
        <f>COUNTIFS('Gen Test Cases'!AA:AA,Results!$B36,'Gen Test Cases'!J:J,Results!$D$35)+COUNTIFS(Tomcat9!AA:AA,Results!$B36,Tomcat9!J:J,Results!$D$35)</f>
        <v>0</v>
      </c>
      <c r="E36" s="118">
        <f>COUNTIFS('Gen Test Cases'!AA:AA,Results!$B36,'Gen Test Cases'!J:J,Results!$E$35)+COUNTIFS(Tomcat9!AA:AA,Results!$B36,Tomcat9!J:J,Results!$E$35)</f>
        <v>0</v>
      </c>
      <c r="F36" s="118">
        <f>COUNTIFS('Gen Test Cases'!AA:AA,Results!$B36,'Gen Test Cases'!J:J,Results!$F$35)+COUNTIFS(Tomcat9!AA:AA,Results!$B36,Tomcat9!J:J,Results!$F$35)</f>
        <v>0</v>
      </c>
      <c r="G36" s="173">
        <v>1500</v>
      </c>
      <c r="H36">
        <f>(C36-F36)*(G36)</f>
        <v>0</v>
      </c>
      <c r="I36">
        <f t="shared" ref="I36:I43" si="2">D36*G36</f>
        <v>0</v>
      </c>
      <c r="J36" s="164">
        <f>D32+N32</f>
        <v>50</v>
      </c>
      <c r="K36" s="165" t="str">
        <f>"WARNING: THERE IS AT LEAST ONE TEST CASE WITH"</f>
        <v>WARNING: THERE IS AT LEAST ONE TEST CASE WITH</v>
      </c>
      <c r="P36" s="92"/>
    </row>
    <row r="37" spans="1:16" ht="13" x14ac:dyDescent="0.3">
      <c r="A37" s="125"/>
      <c r="B37" s="128">
        <v>7</v>
      </c>
      <c r="C37" s="129">
        <f>COUNTIF('Gen Test Cases'!AA:AA,Results!$B37)+COUNTIF(Tomcat9!AA:AA,Results!$B37)</f>
        <v>0</v>
      </c>
      <c r="D37" s="118">
        <f>COUNTIFS('Gen Test Cases'!AA:AA,Results!$B37,'Gen Test Cases'!J:J,Results!$D$35)+COUNTIFS(Tomcat9!AA:AA,Results!$B37,Tomcat9!J:J,Results!$D$35)</f>
        <v>0</v>
      </c>
      <c r="E37" s="118">
        <f>COUNTIFS('Gen Test Cases'!AA:AA,Results!$B37,'Gen Test Cases'!J:J,Results!$E$35)+COUNTIFS(Tomcat9!AA:AA,Results!$B37,Tomcat9!J:J,Results!$E$35)</f>
        <v>0</v>
      </c>
      <c r="F37" s="118">
        <f>COUNTIFS('Gen Test Cases'!AA:AA,Results!$B37,'Gen Test Cases'!J:J,Results!$F$35)+COUNTIFS(Tomcat9!AA:AA,Results!$B37,Tomcat9!J:J,Results!$F$35)</f>
        <v>0</v>
      </c>
      <c r="G37" s="173">
        <v>750</v>
      </c>
      <c r="H37">
        <f t="shared" ref="H37:H43" si="3">(C37-F37)*(G37)</f>
        <v>0</v>
      </c>
      <c r="I37">
        <f t="shared" si="2"/>
        <v>0</v>
      </c>
      <c r="K37" s="165" t="str">
        <f>"AN 'INFO' OR BLANK STATUS (SEE ABOVE)"</f>
        <v>AN 'INFO' OR BLANK STATUS (SEE ABOVE)</v>
      </c>
      <c r="P37" s="92"/>
    </row>
    <row r="38" spans="1:16" ht="13" x14ac:dyDescent="0.3">
      <c r="A38" s="125"/>
      <c r="B38" s="128">
        <v>6</v>
      </c>
      <c r="C38" s="129">
        <f>COUNTIF('Gen Test Cases'!AA:AA,Results!$B38)+COUNTIF(Tomcat9!AA:AA,Results!$B38)</f>
        <v>5</v>
      </c>
      <c r="D38" s="118">
        <f>COUNTIFS('Gen Test Cases'!AA:AA,Results!$B38,'Gen Test Cases'!J:J,Results!$D$35)+COUNTIFS(Tomcat9!AA:AA,Results!$B38,Tomcat9!J:J,Results!$D$35)</f>
        <v>0</v>
      </c>
      <c r="E38" s="118">
        <f>COUNTIFS('Gen Test Cases'!AA:AA,Results!$B38,'Gen Test Cases'!J:J,Results!$E$35)+COUNTIFS(Tomcat9!AA:AA,Results!$B38,Tomcat9!J:J,Results!$E$35)</f>
        <v>0</v>
      </c>
      <c r="F38" s="118">
        <f>COUNTIFS('Gen Test Cases'!AA:AA,Results!$B38,'Gen Test Cases'!J:J,Results!$F$35)+COUNTIFS(Tomcat9!AA:AA,Results!$B38,Tomcat9!J:J,Results!$F$35)</f>
        <v>0</v>
      </c>
      <c r="G38" s="173">
        <v>100</v>
      </c>
      <c r="H38">
        <f t="shared" si="3"/>
        <v>500</v>
      </c>
      <c r="I38">
        <f t="shared" si="2"/>
        <v>0</v>
      </c>
      <c r="J38" s="164">
        <f>SUMPRODUCT(--ISERROR('Gen Test Cases'!AA32:AA309))</f>
        <v>0</v>
      </c>
      <c r="K38" s="165"/>
      <c r="P38" s="92"/>
    </row>
    <row r="39" spans="1:16" ht="13" x14ac:dyDescent="0.3">
      <c r="A39" s="125"/>
      <c r="B39" s="128">
        <v>5</v>
      </c>
      <c r="C39" s="129">
        <f>COUNTIF('Gen Test Cases'!AA:AA,Results!$B39)+COUNTIF(Tomcat9!AA:AA,Results!$B39)</f>
        <v>18</v>
      </c>
      <c r="D39" s="118">
        <f>COUNTIFS('Gen Test Cases'!AA:AA,Results!$B39,'Gen Test Cases'!J:J,Results!$D$35)+COUNTIFS(Tomcat9!AA:AA,Results!$B39,Tomcat9!J:J,Results!$D$35)</f>
        <v>0</v>
      </c>
      <c r="E39" s="118">
        <f>COUNTIFS('Gen Test Cases'!AA:AA,Results!$B39,'Gen Test Cases'!J:J,Results!$E$35)+COUNTIFS(Tomcat9!AA:AA,Results!$B39,Tomcat9!J:J,Results!$E$35)</f>
        <v>0</v>
      </c>
      <c r="F39" s="118">
        <f>COUNTIFS('Gen Test Cases'!AA:AA,Results!$B39,'Gen Test Cases'!J:J,Results!$F$35)+COUNTIFS(Tomcat9!AA:AA,Results!$B39,Tomcat9!J:J,Results!$F$35)</f>
        <v>0</v>
      </c>
      <c r="G39" s="173">
        <v>50</v>
      </c>
      <c r="H39">
        <f t="shared" si="3"/>
        <v>900</v>
      </c>
      <c r="I39">
        <f t="shared" si="2"/>
        <v>0</v>
      </c>
      <c r="J39" s="164">
        <f>SUMPRODUCT(--ISERROR('Gen Test Cases'!AA22:AA302))+SUMPRODUCT(--ISERROR(Tomcat8!AA22:AA310))</f>
        <v>0</v>
      </c>
      <c r="K39" s="165" t="str">
        <f>"WARNING: THERE IS AT LEAST ONE TEST CASE WITH "</f>
        <v xml:space="preserve">WARNING: THERE IS AT LEAST ONE TEST CASE WITH </v>
      </c>
      <c r="P39" s="92"/>
    </row>
    <row r="40" spans="1:16" ht="13" x14ac:dyDescent="0.3">
      <c r="A40" s="125"/>
      <c r="B40" s="128">
        <v>4</v>
      </c>
      <c r="C40" s="129">
        <f>COUNTIF('Gen Test Cases'!AA:AA,Results!$B40)+COUNTIF(Tomcat9!AA:AA,Results!$B40)</f>
        <v>22</v>
      </c>
      <c r="D40" s="118">
        <f>COUNTIFS('Gen Test Cases'!AA:AA,Results!$B40,'Gen Test Cases'!J:J,Results!$D$35)+COUNTIFS(Tomcat9!AA:AA,Results!$B40,Tomcat9!J:J,Results!$D$35)</f>
        <v>0</v>
      </c>
      <c r="E40" s="118">
        <f>COUNTIFS('Gen Test Cases'!AA:AA,Results!$B40,'Gen Test Cases'!J:J,Results!$E$35)+COUNTIFS(Tomcat9!AA:AA,Results!$B40,Tomcat9!J:J,Results!$E$35)</f>
        <v>0</v>
      </c>
      <c r="F40" s="118">
        <f>COUNTIFS('Gen Test Cases'!AA:AA,Results!$B40,'Gen Test Cases'!J:J,Results!$F$35)+COUNTIFS(Tomcat9!AA:AA,Results!$B40,Tomcat9!J:J,Results!$F$35)</f>
        <v>0</v>
      </c>
      <c r="G40" s="173">
        <v>10</v>
      </c>
      <c r="H40">
        <f t="shared" si="3"/>
        <v>220</v>
      </c>
      <c r="I40">
        <f t="shared" si="2"/>
        <v>0</v>
      </c>
      <c r="K40" s="194" t="str">
        <f>"MULTIPLE OR INVALID ISSUE CODES (SEE TEST CASES TAB)"</f>
        <v>MULTIPLE OR INVALID ISSUE CODES (SEE TEST CASES TAB)</v>
      </c>
      <c r="P40" s="92"/>
    </row>
    <row r="41" spans="1:16" ht="13" x14ac:dyDescent="0.25">
      <c r="A41" s="125"/>
      <c r="B41" s="128">
        <v>3</v>
      </c>
      <c r="C41" s="129">
        <f>COUNTIF('Gen Test Cases'!AA:AA,Results!$B41)+COUNTIF(Tomcat9!AA:AA,Results!$B41)</f>
        <v>0</v>
      </c>
      <c r="D41" s="118">
        <f>COUNTIFS('Gen Test Cases'!AA:AA,Results!$B41,'Gen Test Cases'!J:J,Results!$D$35)+COUNTIFS(Tomcat9!AA:AA,Results!$B41,Tomcat9!J:J,Results!$D$35)</f>
        <v>0</v>
      </c>
      <c r="E41" s="118">
        <f>COUNTIFS('Gen Test Cases'!AA:AA,Results!$B41,'Gen Test Cases'!J:J,Results!$E$35)+COUNTIFS(Tomcat9!AA:AA,Results!$B41,Tomcat9!J:J,Results!$E$35)</f>
        <v>0</v>
      </c>
      <c r="F41" s="118">
        <f>COUNTIFS('Gen Test Cases'!AA:AA,Results!$B41,'Gen Test Cases'!J:J,Results!$F$35)+COUNTIFS(Tomcat9!AA:AA,Results!$B41,Tomcat9!J:J,Results!$F$35)</f>
        <v>0</v>
      </c>
      <c r="G41" s="173">
        <v>5</v>
      </c>
      <c r="H41">
        <f t="shared" si="3"/>
        <v>0</v>
      </c>
      <c r="I41">
        <f t="shared" si="2"/>
        <v>0</v>
      </c>
      <c r="P41" s="92"/>
    </row>
    <row r="42" spans="1:16" ht="13" x14ac:dyDescent="0.25">
      <c r="A42" s="125"/>
      <c r="B42" s="128">
        <v>2</v>
      </c>
      <c r="C42" s="129">
        <f>COUNTIF('Gen Test Cases'!AA:AA,Results!$B42)+COUNTIF(Tomcat9!AA:AA,Results!$B42)</f>
        <v>1</v>
      </c>
      <c r="D42" s="118">
        <f>COUNTIFS('Gen Test Cases'!AA:AA,Results!$B42,'Gen Test Cases'!J:J,Results!$D$35)+COUNTIFS(Tomcat9!AA:AA,Results!$B42,Tomcat9!J:J,Results!$D$35)</f>
        <v>0</v>
      </c>
      <c r="E42" s="118">
        <f>COUNTIFS('Gen Test Cases'!AA:AA,Results!$B42,'Gen Test Cases'!J:J,Results!$E$35)+COUNTIFS(Tomcat9!AA:AA,Results!$B42,Tomcat9!J:J,Results!$E$35)</f>
        <v>0</v>
      </c>
      <c r="F42" s="118">
        <f>COUNTIFS('Gen Test Cases'!AA:AA,Results!$B42,'Gen Test Cases'!J:J,Results!$F$35)+COUNTIFS(Tomcat9!AA:AA,Results!$B42,Tomcat9!J:J,Results!$F$35)</f>
        <v>0</v>
      </c>
      <c r="G42" s="173">
        <v>2</v>
      </c>
      <c r="H42">
        <f t="shared" si="3"/>
        <v>2</v>
      </c>
      <c r="I42">
        <f t="shared" si="2"/>
        <v>0</v>
      </c>
      <c r="P42" s="92"/>
    </row>
    <row r="43" spans="1:16" ht="13" x14ac:dyDescent="0.25">
      <c r="A43" s="125"/>
      <c r="B43" s="128">
        <v>1</v>
      </c>
      <c r="C43" s="129">
        <f>COUNTIF('Gen Test Cases'!AA:AA,Results!$B43)+COUNTIF(Tomcat9!AA:AA,Results!$B43)</f>
        <v>0</v>
      </c>
      <c r="D43" s="118">
        <f>COUNTIFS('Gen Test Cases'!AA:AA,Results!$B43,'Gen Test Cases'!J:J,Results!$D$35)+COUNTIFS(Tomcat9!AA:AA,Results!$B43,Tomcat9!J:J,Results!$D$35)</f>
        <v>0</v>
      </c>
      <c r="E43" s="118">
        <f>COUNTIFS('Gen Test Cases'!AA:AA,Results!$B43,'Gen Test Cases'!J:J,Results!$E$35)+COUNTIFS(Tomcat9!AA:AA,Results!$B43,Tomcat9!J:J,Results!$E$35)</f>
        <v>0</v>
      </c>
      <c r="F43" s="118">
        <f>COUNTIFS('Gen Test Cases'!AA:AA,Results!$B43,'Gen Test Cases'!J:J,Results!$F$35)+COUNTIFS(Tomcat9!AA:AA,Results!$B43,Tomcat9!J:J,Results!$F$35)</f>
        <v>0</v>
      </c>
      <c r="G43" s="173">
        <v>1</v>
      </c>
      <c r="H43">
        <f t="shared" si="3"/>
        <v>0</v>
      </c>
      <c r="I43">
        <f t="shared" si="2"/>
        <v>0</v>
      </c>
      <c r="P43" s="92"/>
    </row>
    <row r="44" spans="1:16" ht="14.5" hidden="1" x14ac:dyDescent="0.25">
      <c r="A44" s="125"/>
      <c r="B44" s="130" t="s">
        <v>61</v>
      </c>
      <c r="C44" s="131"/>
      <c r="D44" s="246">
        <f>SUM(I36:I43)/SUM(H36:H43)*100</f>
        <v>0</v>
      </c>
      <c r="F44" s="118"/>
      <c r="P44" s="92"/>
    </row>
    <row r="45" spans="1:16" ht="13" x14ac:dyDescent="0.25">
      <c r="A45" s="133"/>
      <c r="B45" s="134"/>
      <c r="C45" s="134"/>
      <c r="D45" s="134"/>
      <c r="E45" s="134"/>
      <c r="F45" s="134"/>
      <c r="G45" s="134"/>
      <c r="H45" s="134"/>
      <c r="I45" s="134"/>
      <c r="J45" s="134"/>
      <c r="K45" s="135"/>
      <c r="L45" s="135"/>
      <c r="M45" s="135"/>
      <c r="N45" s="135"/>
      <c r="O45" s="135"/>
      <c r="P45" s="136"/>
    </row>
  </sheetData>
  <phoneticPr fontId="2" type="noConversion"/>
  <conditionalFormatting sqref="D13">
    <cfRule type="cellIs" dxfId="66" priority="12" stopIfTrue="1" operator="greaterThan">
      <formula>0</formula>
    </cfRule>
  </conditionalFormatting>
  <conditionalFormatting sqref="N13">
    <cfRule type="cellIs" dxfId="65" priority="10" stopIfTrue="1" operator="greaterThan">
      <formula>0</formula>
    </cfRule>
    <cfRule type="cellIs" dxfId="64" priority="11" stopIfTrue="1" operator="lessThan">
      <formula>0</formula>
    </cfRule>
  </conditionalFormatting>
  <conditionalFormatting sqref="K17:K18">
    <cfRule type="expression" dxfId="63" priority="7" stopIfTrue="1">
      <formula>$J$17=0</formula>
    </cfRule>
  </conditionalFormatting>
  <conditionalFormatting sqref="K20:K21">
    <cfRule type="expression" dxfId="62" priority="6" stopIfTrue="1">
      <formula>$J$20=0</formula>
    </cfRule>
  </conditionalFormatting>
  <conditionalFormatting sqref="D32">
    <cfRule type="cellIs" dxfId="61" priority="5" stopIfTrue="1" operator="greaterThan">
      <formula>0</formula>
    </cfRule>
  </conditionalFormatting>
  <conditionalFormatting sqref="N32">
    <cfRule type="cellIs" dxfId="60" priority="3" stopIfTrue="1" operator="greaterThan">
      <formula>0</formula>
    </cfRule>
    <cfRule type="cellIs" dxfId="59" priority="4" stopIfTrue="1" operator="lessThan">
      <formula>0</formula>
    </cfRule>
  </conditionalFormatting>
  <conditionalFormatting sqref="K36:K37">
    <cfRule type="expression" dxfId="58" priority="2" stopIfTrue="1">
      <formula>$J$17=0</formula>
    </cfRule>
  </conditionalFormatting>
  <conditionalFormatting sqref="K39:K40">
    <cfRule type="expression" dxfId="57" priority="1" stopIfTrue="1">
      <formula>$J$20=0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1"/>
  <sheetViews>
    <sheetView showGridLines="0" zoomScale="80" zoomScaleNormal="80" workbookViewId="0">
      <pane ySplit="1" topLeftCell="A2" activePane="bottomLeft" state="frozen"/>
      <selection pane="bottomLeft" activeCell="A3" sqref="A3:N11"/>
    </sheetView>
  </sheetViews>
  <sheetFormatPr defaultColWidth="9.1796875" defaultRowHeight="12.5" x14ac:dyDescent="0.25"/>
  <cols>
    <col min="14" max="14" width="9.1796875" customWidth="1"/>
  </cols>
  <sheetData>
    <row r="1" spans="1:14" ht="13" x14ac:dyDescent="0.3">
      <c r="A1" s="8" t="s">
        <v>63</v>
      </c>
      <c r="B1" s="9"/>
      <c r="C1" s="9"/>
      <c r="D1" s="9"/>
      <c r="E1" s="9"/>
      <c r="F1" s="9"/>
      <c r="G1" s="9"/>
      <c r="H1" s="9"/>
      <c r="I1" s="9"/>
      <c r="J1" s="9"/>
      <c r="K1" s="9"/>
      <c r="L1" s="9"/>
      <c r="M1" s="9"/>
      <c r="N1" s="10"/>
    </row>
    <row r="2" spans="1:14" ht="12.75" customHeight="1" x14ac:dyDescent="0.25">
      <c r="A2" s="43" t="s">
        <v>64</v>
      </c>
      <c r="B2" s="44"/>
      <c r="C2" s="44"/>
      <c r="D2" s="44"/>
      <c r="E2" s="44"/>
      <c r="F2" s="44"/>
      <c r="G2" s="44"/>
      <c r="H2" s="44"/>
      <c r="I2" s="44"/>
      <c r="J2" s="44"/>
      <c r="K2" s="44"/>
      <c r="L2" s="44"/>
      <c r="M2" s="44"/>
      <c r="N2" s="45"/>
    </row>
    <row r="3" spans="1:14" s="46" customFormat="1" ht="12.75" customHeight="1" x14ac:dyDescent="0.25">
      <c r="A3" s="256" t="s">
        <v>1907</v>
      </c>
      <c r="B3" s="257"/>
      <c r="C3" s="257"/>
      <c r="D3" s="257"/>
      <c r="E3" s="257"/>
      <c r="F3" s="257"/>
      <c r="G3" s="257"/>
      <c r="H3" s="257"/>
      <c r="I3" s="257"/>
      <c r="J3" s="257"/>
      <c r="K3" s="257"/>
      <c r="L3" s="257"/>
      <c r="M3" s="257"/>
      <c r="N3" s="258"/>
    </row>
    <row r="4" spans="1:14" s="46" customFormat="1" x14ac:dyDescent="0.25">
      <c r="A4" s="259"/>
      <c r="B4" s="260"/>
      <c r="C4" s="260"/>
      <c r="D4" s="260"/>
      <c r="E4" s="260"/>
      <c r="F4" s="260"/>
      <c r="G4" s="260"/>
      <c r="H4" s="260"/>
      <c r="I4" s="260"/>
      <c r="J4" s="260"/>
      <c r="K4" s="260"/>
      <c r="L4" s="260"/>
      <c r="M4" s="260"/>
      <c r="N4" s="261"/>
    </row>
    <row r="5" spans="1:14" s="46" customFormat="1" x14ac:dyDescent="0.25">
      <c r="A5" s="259"/>
      <c r="B5" s="260"/>
      <c r="C5" s="260"/>
      <c r="D5" s="260"/>
      <c r="E5" s="260"/>
      <c r="F5" s="260"/>
      <c r="G5" s="260"/>
      <c r="H5" s="260"/>
      <c r="I5" s="260"/>
      <c r="J5" s="260"/>
      <c r="K5" s="260"/>
      <c r="L5" s="260"/>
      <c r="M5" s="260"/>
      <c r="N5" s="261"/>
    </row>
    <row r="6" spans="1:14" s="46" customFormat="1" x14ac:dyDescent="0.25">
      <c r="A6" s="259"/>
      <c r="B6" s="260"/>
      <c r="C6" s="260"/>
      <c r="D6" s="260"/>
      <c r="E6" s="260"/>
      <c r="F6" s="260"/>
      <c r="G6" s="260"/>
      <c r="H6" s="260"/>
      <c r="I6" s="260"/>
      <c r="J6" s="260"/>
      <c r="K6" s="260"/>
      <c r="L6" s="260"/>
      <c r="M6" s="260"/>
      <c r="N6" s="261"/>
    </row>
    <row r="7" spans="1:14" s="46" customFormat="1" x14ac:dyDescent="0.25">
      <c r="A7" s="259"/>
      <c r="B7" s="260"/>
      <c r="C7" s="260"/>
      <c r="D7" s="260"/>
      <c r="E7" s="260"/>
      <c r="F7" s="260"/>
      <c r="G7" s="260"/>
      <c r="H7" s="260"/>
      <c r="I7" s="260"/>
      <c r="J7" s="260"/>
      <c r="K7" s="260"/>
      <c r="L7" s="260"/>
      <c r="M7" s="260"/>
      <c r="N7" s="261"/>
    </row>
    <row r="8" spans="1:14" s="46" customFormat="1" x14ac:dyDescent="0.25">
      <c r="A8" s="259"/>
      <c r="B8" s="260"/>
      <c r="C8" s="260"/>
      <c r="D8" s="260"/>
      <c r="E8" s="260"/>
      <c r="F8" s="260"/>
      <c r="G8" s="260"/>
      <c r="H8" s="260"/>
      <c r="I8" s="260"/>
      <c r="J8" s="260"/>
      <c r="K8" s="260"/>
      <c r="L8" s="260"/>
      <c r="M8" s="260"/>
      <c r="N8" s="261"/>
    </row>
    <row r="9" spans="1:14" s="46" customFormat="1" x14ac:dyDescent="0.25">
      <c r="A9" s="259"/>
      <c r="B9" s="260"/>
      <c r="C9" s="260"/>
      <c r="D9" s="260"/>
      <c r="E9" s="260"/>
      <c r="F9" s="260"/>
      <c r="G9" s="260"/>
      <c r="H9" s="260"/>
      <c r="I9" s="260"/>
      <c r="J9" s="260"/>
      <c r="K9" s="260"/>
      <c r="L9" s="260"/>
      <c r="M9" s="260"/>
      <c r="N9" s="261"/>
    </row>
    <row r="10" spans="1:14" s="46" customFormat="1" x14ac:dyDescent="0.25">
      <c r="A10" s="259"/>
      <c r="B10" s="260"/>
      <c r="C10" s="260"/>
      <c r="D10" s="260"/>
      <c r="E10" s="260"/>
      <c r="F10" s="260"/>
      <c r="G10" s="260"/>
      <c r="H10" s="260"/>
      <c r="I10" s="260"/>
      <c r="J10" s="260"/>
      <c r="K10" s="260"/>
      <c r="L10" s="260"/>
      <c r="M10" s="260"/>
      <c r="N10" s="261"/>
    </row>
    <row r="11" spans="1:14" ht="89.25" customHeight="1" x14ac:dyDescent="0.25">
      <c r="A11" s="262"/>
      <c r="B11" s="263"/>
      <c r="C11" s="263"/>
      <c r="D11" s="263"/>
      <c r="E11" s="263"/>
      <c r="F11" s="263"/>
      <c r="G11" s="263"/>
      <c r="H11" s="263"/>
      <c r="I11" s="263"/>
      <c r="J11" s="263"/>
      <c r="K11" s="263"/>
      <c r="L11" s="263"/>
      <c r="M11" s="263"/>
      <c r="N11" s="264"/>
    </row>
    <row r="13" spans="1:14" ht="12.75" customHeight="1" x14ac:dyDescent="0.25">
      <c r="A13" s="43" t="s">
        <v>65</v>
      </c>
      <c r="B13" s="44"/>
      <c r="C13" s="44"/>
      <c r="D13" s="44"/>
      <c r="E13" s="44"/>
      <c r="F13" s="44"/>
      <c r="G13" s="44"/>
      <c r="H13" s="44"/>
      <c r="I13" s="44"/>
      <c r="J13" s="44"/>
      <c r="K13" s="44"/>
      <c r="L13" s="44"/>
      <c r="M13" s="44"/>
      <c r="N13" s="45"/>
    </row>
    <row r="14" spans="1:14" ht="12.75" customHeight="1" x14ac:dyDescent="0.25">
      <c r="A14" s="47" t="s">
        <v>66</v>
      </c>
      <c r="B14" s="48"/>
      <c r="C14" s="49"/>
      <c r="D14" s="50" t="s">
        <v>67</v>
      </c>
      <c r="E14" s="51"/>
      <c r="F14" s="51"/>
      <c r="G14" s="51"/>
      <c r="H14" s="51"/>
      <c r="I14" s="51"/>
      <c r="J14" s="51"/>
      <c r="K14" s="51"/>
      <c r="L14" s="51"/>
      <c r="M14" s="51"/>
      <c r="N14" s="52"/>
    </row>
    <row r="15" spans="1:14" ht="13" x14ac:dyDescent="0.25">
      <c r="A15" s="53"/>
      <c r="B15" s="54"/>
      <c r="C15" s="55"/>
      <c r="D15" s="20" t="s">
        <v>68</v>
      </c>
      <c r="E15" s="17"/>
      <c r="F15" s="17"/>
      <c r="G15" s="17"/>
      <c r="H15" s="17"/>
      <c r="I15" s="17"/>
      <c r="J15" s="17"/>
      <c r="K15" s="17"/>
      <c r="L15" s="17"/>
      <c r="M15" s="17"/>
      <c r="N15" s="18"/>
    </row>
    <row r="16" spans="1:14" ht="12.75" customHeight="1" x14ac:dyDescent="0.25">
      <c r="A16" s="56" t="s">
        <v>69</v>
      </c>
      <c r="B16" s="57"/>
      <c r="C16" s="58"/>
      <c r="D16" s="59" t="s">
        <v>70</v>
      </c>
      <c r="E16" s="60"/>
      <c r="F16" s="60"/>
      <c r="G16" s="60"/>
      <c r="H16" s="60"/>
      <c r="I16" s="60"/>
      <c r="J16" s="60"/>
      <c r="K16" s="60"/>
      <c r="L16" s="60"/>
      <c r="M16" s="60"/>
      <c r="N16" s="61"/>
    </row>
    <row r="17" spans="1:14" ht="12.75" customHeight="1" x14ac:dyDescent="0.25">
      <c r="A17" s="47" t="s">
        <v>71</v>
      </c>
      <c r="B17" s="48"/>
      <c r="C17" s="49"/>
      <c r="D17" s="50" t="s">
        <v>72</v>
      </c>
      <c r="E17" s="51"/>
      <c r="F17" s="51"/>
      <c r="G17" s="51"/>
      <c r="H17" s="51"/>
      <c r="I17" s="51"/>
      <c r="J17" s="51"/>
      <c r="K17" s="51"/>
      <c r="L17" s="51"/>
      <c r="M17" s="51"/>
      <c r="N17" s="52"/>
    </row>
    <row r="18" spans="1:14" ht="12.75" customHeight="1" x14ac:dyDescent="0.25">
      <c r="A18" s="47" t="s">
        <v>73</v>
      </c>
      <c r="B18" s="48"/>
      <c r="C18" s="49"/>
      <c r="D18" s="50" t="s">
        <v>74</v>
      </c>
      <c r="E18" s="51"/>
      <c r="F18" s="51"/>
      <c r="G18" s="51"/>
      <c r="H18" s="51"/>
      <c r="I18" s="51"/>
      <c r="J18" s="51"/>
      <c r="K18" s="51"/>
      <c r="L18" s="51"/>
      <c r="M18" s="51"/>
      <c r="N18" s="52"/>
    </row>
    <row r="19" spans="1:14" ht="13" x14ac:dyDescent="0.25">
      <c r="A19" s="62"/>
      <c r="B19" s="63"/>
      <c r="C19" s="64"/>
      <c r="D19" s="14" t="s">
        <v>75</v>
      </c>
      <c r="E19" s="15"/>
      <c r="F19" s="15"/>
      <c r="G19" s="15"/>
      <c r="H19" s="15"/>
      <c r="I19" s="15"/>
      <c r="J19" s="15"/>
      <c r="K19" s="15"/>
      <c r="L19" s="15"/>
      <c r="M19" s="15"/>
      <c r="N19" s="16"/>
    </row>
    <row r="20" spans="1:14" ht="12.75" customHeight="1" x14ac:dyDescent="0.25">
      <c r="A20" s="53"/>
      <c r="B20" s="54"/>
      <c r="C20" s="55"/>
      <c r="D20" s="20" t="s">
        <v>76</v>
      </c>
      <c r="E20" s="17"/>
      <c r="F20" s="17"/>
      <c r="G20" s="17"/>
      <c r="H20" s="17"/>
      <c r="I20" s="17"/>
      <c r="J20" s="17"/>
      <c r="K20" s="17"/>
      <c r="L20" s="17"/>
      <c r="M20" s="17"/>
      <c r="N20" s="18"/>
    </row>
    <row r="21" spans="1:14" s="46" customFormat="1" ht="12.75" customHeight="1" x14ac:dyDescent="0.25">
      <c r="A21" s="72" t="s">
        <v>77</v>
      </c>
      <c r="B21" s="73"/>
      <c r="C21" s="74"/>
      <c r="D21" s="70" t="s">
        <v>78</v>
      </c>
      <c r="E21" s="75"/>
      <c r="F21" s="75"/>
      <c r="G21" s="75"/>
      <c r="H21" s="75"/>
      <c r="I21" s="75"/>
      <c r="J21" s="75"/>
      <c r="K21" s="75"/>
      <c r="L21" s="75"/>
      <c r="M21" s="75"/>
      <c r="N21" s="76"/>
    </row>
    <row r="22" spans="1:14" s="46" customFormat="1" ht="12.75" customHeight="1" x14ac:dyDescent="0.25">
      <c r="A22" s="77"/>
      <c r="B22" s="78"/>
      <c r="C22" s="79"/>
      <c r="D22" s="71" t="s">
        <v>79</v>
      </c>
      <c r="E22" s="80"/>
      <c r="F22" s="80"/>
      <c r="G22" s="80"/>
      <c r="H22" s="80"/>
      <c r="I22" s="80"/>
      <c r="J22" s="80"/>
      <c r="K22" s="80"/>
      <c r="L22" s="80"/>
      <c r="M22" s="80"/>
      <c r="N22" s="81"/>
    </row>
    <row r="23" spans="1:14" ht="12.75" customHeight="1" x14ac:dyDescent="0.25">
      <c r="A23" s="47" t="s">
        <v>80</v>
      </c>
      <c r="B23" s="48"/>
      <c r="C23" s="49"/>
      <c r="D23" s="50" t="s">
        <v>81</v>
      </c>
      <c r="E23" s="51"/>
      <c r="F23" s="51"/>
      <c r="G23" s="51"/>
      <c r="H23" s="51"/>
      <c r="I23" s="51"/>
      <c r="J23" s="51"/>
      <c r="K23" s="51"/>
      <c r="L23" s="51"/>
      <c r="M23" s="51"/>
      <c r="N23" s="52"/>
    </row>
    <row r="24" spans="1:14" ht="13" x14ac:dyDescent="0.25">
      <c r="A24" s="53"/>
      <c r="B24" s="54"/>
      <c r="C24" s="55"/>
      <c r="D24" s="20" t="s">
        <v>82</v>
      </c>
      <c r="E24" s="17"/>
      <c r="F24" s="17"/>
      <c r="G24" s="17"/>
      <c r="H24" s="17"/>
      <c r="I24" s="17"/>
      <c r="J24" s="17"/>
      <c r="K24" s="17"/>
      <c r="L24" s="17"/>
      <c r="M24" s="17"/>
      <c r="N24" s="18"/>
    </row>
    <row r="25" spans="1:14" ht="12.75" customHeight="1" x14ac:dyDescent="0.25">
      <c r="A25" s="47" t="s">
        <v>83</v>
      </c>
      <c r="B25" s="48"/>
      <c r="C25" s="49"/>
      <c r="D25" s="50" t="s">
        <v>84</v>
      </c>
      <c r="E25" s="51"/>
      <c r="F25" s="51"/>
      <c r="G25" s="51"/>
      <c r="H25" s="51"/>
      <c r="I25" s="51"/>
      <c r="J25" s="51"/>
      <c r="K25" s="51"/>
      <c r="L25" s="51"/>
      <c r="M25" s="51"/>
      <c r="N25" s="52"/>
    </row>
    <row r="26" spans="1:14" ht="13" x14ac:dyDescent="0.25">
      <c r="A26" s="53"/>
      <c r="B26" s="54"/>
      <c r="C26" s="55"/>
      <c r="D26" s="20" t="s">
        <v>85</v>
      </c>
      <c r="E26" s="17"/>
      <c r="F26" s="17"/>
      <c r="G26" s="17"/>
      <c r="H26" s="17"/>
      <c r="I26" s="17"/>
      <c r="J26" s="17"/>
      <c r="K26" s="17"/>
      <c r="L26" s="17"/>
      <c r="M26" s="17"/>
      <c r="N26" s="18"/>
    </row>
    <row r="27" spans="1:14" ht="12.75" customHeight="1" x14ac:dyDescent="0.25">
      <c r="A27" s="56" t="s">
        <v>86</v>
      </c>
      <c r="B27" s="57"/>
      <c r="C27" s="58"/>
      <c r="D27" s="59" t="s">
        <v>87</v>
      </c>
      <c r="E27" s="60"/>
      <c r="F27" s="60"/>
      <c r="G27" s="60"/>
      <c r="H27" s="60"/>
      <c r="I27" s="60"/>
      <c r="J27" s="60"/>
      <c r="K27" s="60"/>
      <c r="L27" s="60"/>
      <c r="M27" s="60"/>
      <c r="N27" s="61"/>
    </row>
    <row r="28" spans="1:14" ht="12.75" customHeight="1" x14ac:dyDescent="0.25">
      <c r="A28" s="47" t="s">
        <v>88</v>
      </c>
      <c r="B28" s="48"/>
      <c r="C28" s="49"/>
      <c r="D28" s="50" t="s">
        <v>89</v>
      </c>
      <c r="E28" s="51"/>
      <c r="F28" s="51"/>
      <c r="G28" s="51"/>
      <c r="H28" s="51"/>
      <c r="I28" s="51"/>
      <c r="J28" s="51"/>
      <c r="K28" s="51"/>
      <c r="L28" s="51"/>
      <c r="M28" s="51"/>
      <c r="N28" s="52"/>
    </row>
    <row r="29" spans="1:14" ht="13" x14ac:dyDescent="0.25">
      <c r="A29" s="53"/>
      <c r="B29" s="54"/>
      <c r="C29" s="55"/>
      <c r="D29" s="20" t="s">
        <v>90</v>
      </c>
      <c r="E29" s="17"/>
      <c r="F29" s="17"/>
      <c r="G29" s="17"/>
      <c r="H29" s="17"/>
      <c r="I29" s="17"/>
      <c r="J29" s="17"/>
      <c r="K29" s="17"/>
      <c r="L29" s="17"/>
      <c r="M29" s="17"/>
      <c r="N29" s="18"/>
    </row>
    <row r="30" spans="1:14" ht="12.75" customHeight="1" x14ac:dyDescent="0.25">
      <c r="A30" s="47" t="s">
        <v>91</v>
      </c>
      <c r="B30" s="48"/>
      <c r="C30" s="49"/>
      <c r="D30" s="50" t="s">
        <v>92</v>
      </c>
      <c r="E30" s="51"/>
      <c r="F30" s="51"/>
      <c r="G30" s="51"/>
      <c r="H30" s="51"/>
      <c r="I30" s="51"/>
      <c r="J30" s="51"/>
      <c r="K30" s="51"/>
      <c r="L30" s="51"/>
      <c r="M30" s="51"/>
      <c r="N30" s="52"/>
    </row>
    <row r="31" spans="1:14" ht="13" x14ac:dyDescent="0.25">
      <c r="A31" s="62"/>
      <c r="B31" s="63"/>
      <c r="C31" s="64"/>
      <c r="D31" s="14" t="s">
        <v>93</v>
      </c>
      <c r="E31" s="15"/>
      <c r="F31" s="15"/>
      <c r="G31" s="15"/>
      <c r="H31" s="15"/>
      <c r="I31" s="15"/>
      <c r="J31" s="15"/>
      <c r="K31" s="15"/>
      <c r="L31" s="15"/>
      <c r="M31" s="15"/>
      <c r="N31" s="16"/>
    </row>
    <row r="32" spans="1:14" ht="13" x14ac:dyDescent="0.25">
      <c r="A32" s="62"/>
      <c r="B32" s="63"/>
      <c r="C32" s="64"/>
      <c r="D32" s="14" t="s">
        <v>94</v>
      </c>
      <c r="E32" s="15"/>
      <c r="F32" s="15"/>
      <c r="G32" s="15"/>
      <c r="H32" s="15"/>
      <c r="I32" s="15"/>
      <c r="J32" s="15"/>
      <c r="K32" s="15"/>
      <c r="L32" s="15"/>
      <c r="M32" s="15"/>
      <c r="N32" s="16"/>
    </row>
    <row r="33" spans="1:14" ht="13" x14ac:dyDescent="0.25">
      <c r="A33" s="62"/>
      <c r="B33" s="63"/>
      <c r="C33" s="64"/>
      <c r="D33" s="14" t="s">
        <v>95</v>
      </c>
      <c r="E33" s="15"/>
      <c r="F33" s="15"/>
      <c r="G33" s="15"/>
      <c r="H33" s="15"/>
      <c r="I33" s="15"/>
      <c r="J33" s="15"/>
      <c r="K33" s="15"/>
      <c r="L33" s="15"/>
      <c r="M33" s="15"/>
      <c r="N33" s="16"/>
    </row>
    <row r="34" spans="1:14" ht="13" x14ac:dyDescent="0.25">
      <c r="A34" s="53"/>
      <c r="B34" s="54"/>
      <c r="C34" s="55"/>
      <c r="D34" s="20" t="s">
        <v>96</v>
      </c>
      <c r="E34" s="17"/>
      <c r="F34" s="17"/>
      <c r="G34" s="17"/>
      <c r="H34" s="17"/>
      <c r="I34" s="17"/>
      <c r="J34" s="17"/>
      <c r="K34" s="17"/>
      <c r="L34" s="17"/>
      <c r="M34" s="17"/>
      <c r="N34" s="18"/>
    </row>
    <row r="35" spans="1:14" ht="12.75" customHeight="1" x14ac:dyDescent="0.25">
      <c r="A35" s="47" t="s">
        <v>97</v>
      </c>
      <c r="B35" s="48"/>
      <c r="C35" s="49"/>
      <c r="D35" s="50" t="s">
        <v>98</v>
      </c>
      <c r="E35" s="51"/>
      <c r="F35" s="51"/>
      <c r="G35" s="51"/>
      <c r="H35" s="51"/>
      <c r="I35" s="51"/>
      <c r="J35" s="51"/>
      <c r="K35" s="51"/>
      <c r="L35" s="51"/>
      <c r="M35" s="51"/>
      <c r="N35" s="52"/>
    </row>
    <row r="36" spans="1:14" ht="13" x14ac:dyDescent="0.25">
      <c r="A36" s="53"/>
      <c r="B36" s="54"/>
      <c r="C36" s="55"/>
      <c r="D36" s="20" t="s">
        <v>99</v>
      </c>
      <c r="E36" s="17"/>
      <c r="F36" s="17"/>
      <c r="G36" s="17"/>
      <c r="H36" s="17"/>
      <c r="I36" s="17"/>
      <c r="J36" s="17"/>
      <c r="K36" s="17"/>
      <c r="L36" s="17"/>
      <c r="M36" s="17"/>
      <c r="N36" s="18"/>
    </row>
    <row r="37" spans="1:14" ht="13" x14ac:dyDescent="0.25">
      <c r="A37" s="137" t="s">
        <v>100</v>
      </c>
      <c r="B37" s="138"/>
      <c r="C37" s="139"/>
      <c r="D37" s="247" t="s">
        <v>101</v>
      </c>
      <c r="E37" s="248"/>
      <c r="F37" s="248"/>
      <c r="G37" s="248"/>
      <c r="H37" s="248"/>
      <c r="I37" s="248"/>
      <c r="J37" s="248"/>
      <c r="K37" s="248"/>
      <c r="L37" s="248"/>
      <c r="M37" s="248"/>
      <c r="N37" s="249"/>
    </row>
    <row r="38" spans="1:14" ht="13" x14ac:dyDescent="0.25">
      <c r="A38" s="140"/>
      <c r="B38" s="63"/>
      <c r="C38" s="141"/>
      <c r="D38" s="250"/>
      <c r="E38" s="251"/>
      <c r="F38" s="251"/>
      <c r="G38" s="251"/>
      <c r="H38" s="251"/>
      <c r="I38" s="251"/>
      <c r="J38" s="251"/>
      <c r="K38" s="251"/>
      <c r="L38" s="251"/>
      <c r="M38" s="251"/>
      <c r="N38" s="252"/>
    </row>
    <row r="39" spans="1:14" ht="13" x14ac:dyDescent="0.25">
      <c r="A39" s="142"/>
      <c r="B39" s="143"/>
      <c r="C39" s="144"/>
      <c r="D39" s="253"/>
      <c r="E39" s="254"/>
      <c r="F39" s="254"/>
      <c r="G39" s="254"/>
      <c r="H39" s="254"/>
      <c r="I39" s="254"/>
      <c r="J39" s="254"/>
      <c r="K39" s="254"/>
      <c r="L39" s="254"/>
      <c r="M39" s="254"/>
      <c r="N39" s="255"/>
    </row>
    <row r="40" spans="1:14" ht="13" x14ac:dyDescent="0.25">
      <c r="A40" s="137" t="s">
        <v>102</v>
      </c>
      <c r="B40" s="138"/>
      <c r="C40" s="139"/>
      <c r="D40" s="247" t="s">
        <v>103</v>
      </c>
      <c r="E40" s="248"/>
      <c r="F40" s="248"/>
      <c r="G40" s="248"/>
      <c r="H40" s="248"/>
      <c r="I40" s="248"/>
      <c r="J40" s="248"/>
      <c r="K40" s="248"/>
      <c r="L40" s="248"/>
      <c r="M40" s="248"/>
      <c r="N40" s="249"/>
    </row>
    <row r="41" spans="1:14" ht="13" x14ac:dyDescent="0.25">
      <c r="A41" s="142"/>
      <c r="B41" s="143"/>
      <c r="C41" s="144"/>
      <c r="D41" s="253"/>
      <c r="E41" s="254"/>
      <c r="F41" s="254"/>
      <c r="G41" s="254"/>
      <c r="H41" s="254"/>
      <c r="I41" s="254"/>
      <c r="J41" s="254"/>
      <c r="K41" s="254"/>
      <c r="L41" s="254"/>
      <c r="M41" s="254"/>
      <c r="N41" s="255"/>
    </row>
  </sheetData>
  <mergeCells count="3">
    <mergeCell ref="D37:N39"/>
    <mergeCell ref="D40:N41"/>
    <mergeCell ref="A3:N1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31"/>
  <sheetViews>
    <sheetView showGridLines="0" topLeftCell="C1" zoomScale="80" zoomScaleNormal="80" workbookViewId="0">
      <pane ySplit="2" topLeftCell="A3" activePane="bottomLeft" state="frozen"/>
      <selection pane="bottomLeft" activeCell="G7" sqref="G7"/>
    </sheetView>
  </sheetViews>
  <sheetFormatPr defaultColWidth="9.1796875" defaultRowHeight="12.5" x14ac:dyDescent="0.25"/>
  <cols>
    <col min="1" max="1" width="15.7265625" customWidth="1"/>
    <col min="2" max="2" width="8.54296875" customWidth="1"/>
    <col min="3" max="3" width="14" customWidth="1"/>
    <col min="4" max="4" width="14.1796875" customWidth="1"/>
    <col min="5" max="5" width="9.54296875" customWidth="1"/>
    <col min="6" max="6" width="27.453125" customWidth="1"/>
    <col min="7" max="7" width="40.453125" customWidth="1"/>
    <col min="8" max="8" width="32.453125" customWidth="1"/>
    <col min="9" max="9" width="22" customWidth="1"/>
    <col min="11" max="11" width="29.54296875" customWidth="1"/>
    <col min="12" max="12" width="12.81640625" style="147" customWidth="1"/>
    <col min="13" max="13" width="13.453125" style="168" customWidth="1"/>
    <col min="14" max="14" width="92.54296875" style="171" customWidth="1"/>
    <col min="25" max="25" width="11.453125" customWidth="1"/>
    <col min="26" max="26" width="8.81640625" customWidth="1"/>
    <col min="27" max="27" width="18.453125" hidden="1" customWidth="1"/>
  </cols>
  <sheetData>
    <row r="1" spans="1:27" ht="13" x14ac:dyDescent="0.3">
      <c r="A1" s="8" t="s">
        <v>55</v>
      </c>
      <c r="B1" s="9"/>
      <c r="C1" s="9"/>
      <c r="D1" s="9"/>
      <c r="E1" s="9"/>
      <c r="F1" s="9"/>
      <c r="G1" s="9"/>
      <c r="H1" s="9"/>
      <c r="I1" s="9"/>
      <c r="J1" s="9"/>
      <c r="K1" s="9"/>
      <c r="L1" s="145"/>
      <c r="M1" s="166"/>
      <c r="N1" s="169"/>
      <c r="AA1" s="9"/>
    </row>
    <row r="2" spans="1:27" ht="39" customHeight="1" x14ac:dyDescent="0.25">
      <c r="A2" s="175" t="s">
        <v>104</v>
      </c>
      <c r="B2" s="175" t="s">
        <v>105</v>
      </c>
      <c r="C2" s="175" t="s">
        <v>106</v>
      </c>
      <c r="D2" s="175" t="s">
        <v>107</v>
      </c>
      <c r="E2" s="175" t="s">
        <v>108</v>
      </c>
      <c r="F2" s="175" t="s">
        <v>107</v>
      </c>
      <c r="G2" s="175" t="s">
        <v>109</v>
      </c>
      <c r="H2" s="175" t="s">
        <v>110</v>
      </c>
      <c r="I2" s="175" t="s">
        <v>111</v>
      </c>
      <c r="J2" s="175" t="s">
        <v>112</v>
      </c>
      <c r="K2" s="175" t="s">
        <v>113</v>
      </c>
      <c r="L2" s="157" t="s">
        <v>114</v>
      </c>
      <c r="M2" s="176" t="s">
        <v>115</v>
      </c>
      <c r="N2" s="176" t="s">
        <v>116</v>
      </c>
      <c r="AA2" s="146" t="s">
        <v>117</v>
      </c>
    </row>
    <row r="3" spans="1:27" ht="96" customHeight="1" x14ac:dyDescent="0.25">
      <c r="A3" s="178" t="s">
        <v>118</v>
      </c>
      <c r="B3" s="94" t="s">
        <v>119</v>
      </c>
      <c r="C3" s="94" t="s">
        <v>120</v>
      </c>
      <c r="D3" s="178" t="s">
        <v>121</v>
      </c>
      <c r="E3" s="178" t="s">
        <v>122</v>
      </c>
      <c r="F3" s="178" t="s">
        <v>123</v>
      </c>
      <c r="G3" s="178" t="s">
        <v>124</v>
      </c>
      <c r="H3" s="178" t="s">
        <v>125</v>
      </c>
      <c r="I3" s="172"/>
      <c r="J3" s="172"/>
      <c r="K3" s="158" t="s">
        <v>1906</v>
      </c>
      <c r="L3" s="158" t="s">
        <v>126</v>
      </c>
      <c r="M3" s="179" t="s">
        <v>127</v>
      </c>
      <c r="N3" s="179" t="s">
        <v>128</v>
      </c>
      <c r="AA3" s="148" t="e">
        <f>IF(OR(J3="Fail",ISBLANK(J3)),INDEX('Issue Code Table'!C:C,MATCH(M:M,'Issue Code Table'!A:A,0)),IF(L3="Critical",6,IF(L3="Significant",5,IF(L3="Moderate",3,2))))</f>
        <v>#N/A</v>
      </c>
    </row>
    <row r="4" spans="1:27" ht="78" customHeight="1" x14ac:dyDescent="0.25">
      <c r="A4" s="178" t="s">
        <v>129</v>
      </c>
      <c r="B4" s="94" t="s">
        <v>130</v>
      </c>
      <c r="C4" s="94" t="s">
        <v>131</v>
      </c>
      <c r="D4" s="178" t="s">
        <v>132</v>
      </c>
      <c r="E4" s="178" t="s">
        <v>122</v>
      </c>
      <c r="F4" s="174" t="s">
        <v>1905</v>
      </c>
      <c r="G4" s="180" t="s">
        <v>133</v>
      </c>
      <c r="H4" s="174" t="s">
        <v>134</v>
      </c>
      <c r="I4" s="172"/>
      <c r="J4" s="172"/>
      <c r="K4" s="158"/>
      <c r="L4" s="158" t="s">
        <v>135</v>
      </c>
      <c r="M4" s="179" t="s">
        <v>136</v>
      </c>
      <c r="N4" s="158" t="s">
        <v>137</v>
      </c>
      <c r="AA4" s="148" t="e">
        <f>IF(OR(J4="Fail",ISBLANK(J4)),INDEX('Issue Code Table'!C:C,MATCH(M:M,'Issue Code Table'!A:A,0)),IF(L4="Critical",6,IF(L4="Significant",5,IF(L4="Moderate",3,2))))</f>
        <v>#N/A</v>
      </c>
    </row>
    <row r="5" spans="1:27" ht="85.5" customHeight="1" x14ac:dyDescent="0.25">
      <c r="A5" s="178" t="s">
        <v>138</v>
      </c>
      <c r="B5" s="178" t="s">
        <v>139</v>
      </c>
      <c r="C5" s="178" t="s">
        <v>140</v>
      </c>
      <c r="D5" s="178" t="s">
        <v>141</v>
      </c>
      <c r="E5" s="178" t="s">
        <v>122</v>
      </c>
      <c r="F5" s="178" t="s">
        <v>142</v>
      </c>
      <c r="G5" s="178" t="s">
        <v>143</v>
      </c>
      <c r="H5" s="178" t="s">
        <v>144</v>
      </c>
      <c r="I5" s="172"/>
      <c r="J5" s="172"/>
      <c r="K5" s="158"/>
      <c r="L5" s="158" t="s">
        <v>135</v>
      </c>
      <c r="M5" s="179" t="s">
        <v>145</v>
      </c>
      <c r="N5" s="94" t="s">
        <v>146</v>
      </c>
      <c r="AA5" s="148">
        <f>IF(OR(J5="Fail",ISBLANK(J5)),INDEX('Issue Code Table'!C:C,MATCH(M:M,'Issue Code Table'!A:A,0)),IF(L5="Critical",6,IF(L5="Significant",5,IF(L5="Moderate",3,2))))</f>
        <v>5</v>
      </c>
    </row>
    <row r="6" spans="1:27" ht="81" customHeight="1" x14ac:dyDescent="0.25">
      <c r="A6" s="178" t="s">
        <v>147</v>
      </c>
      <c r="B6" s="178" t="s">
        <v>139</v>
      </c>
      <c r="C6" s="178" t="s">
        <v>140</v>
      </c>
      <c r="D6" s="178" t="s">
        <v>148</v>
      </c>
      <c r="E6" s="178" t="s">
        <v>122</v>
      </c>
      <c r="F6" s="178" t="s">
        <v>149</v>
      </c>
      <c r="G6" s="178" t="s">
        <v>150</v>
      </c>
      <c r="H6" s="178" t="s">
        <v>151</v>
      </c>
      <c r="I6" s="172"/>
      <c r="J6" s="172"/>
      <c r="K6" s="158"/>
      <c r="L6" s="158" t="s">
        <v>135</v>
      </c>
      <c r="M6" s="179" t="s">
        <v>145</v>
      </c>
      <c r="N6" s="94" t="s">
        <v>146</v>
      </c>
      <c r="AA6" s="148">
        <f>IF(OR(J6="Fail",ISBLANK(J6)),INDEX('Issue Code Table'!C:C,MATCH(M:M,'Issue Code Table'!A:A,0)),IF(L6="Critical",6,IF(L6="Significant",5,IF(L6="Moderate",3,2))))</f>
        <v>5</v>
      </c>
    </row>
    <row r="7" spans="1:27" ht="87" customHeight="1" x14ac:dyDescent="0.25">
      <c r="A7" s="178" t="s">
        <v>152</v>
      </c>
      <c r="B7" s="178" t="s">
        <v>153</v>
      </c>
      <c r="C7" s="178" t="s">
        <v>154</v>
      </c>
      <c r="D7" s="178" t="s">
        <v>121</v>
      </c>
      <c r="E7" s="178" t="s">
        <v>122</v>
      </c>
      <c r="F7" s="178" t="s">
        <v>155</v>
      </c>
      <c r="G7" s="178" t="s">
        <v>156</v>
      </c>
      <c r="H7" s="178" t="s">
        <v>157</v>
      </c>
      <c r="I7" s="172"/>
      <c r="J7" s="172"/>
      <c r="K7" s="158"/>
      <c r="L7" s="158" t="s">
        <v>158</v>
      </c>
      <c r="M7" s="179" t="s">
        <v>159</v>
      </c>
      <c r="N7" s="172" t="s">
        <v>160</v>
      </c>
      <c r="AA7" s="148" t="e">
        <f>IF(OR(J7="Fail",ISBLANK(J7)),INDEX('Issue Code Table'!C:C,MATCH(M:M,'Issue Code Table'!A:A,0)),IF(L7="Critical",6,IF(L7="Significant",5,IF(L7="Moderate",3,2))))</f>
        <v>#N/A</v>
      </c>
    </row>
    <row r="8" spans="1:27" ht="99.75" customHeight="1" x14ac:dyDescent="0.25">
      <c r="A8" s="178" t="s">
        <v>161</v>
      </c>
      <c r="B8" s="205" t="s">
        <v>162</v>
      </c>
      <c r="C8" s="205" t="s">
        <v>163</v>
      </c>
      <c r="D8" s="206" t="s">
        <v>141</v>
      </c>
      <c r="F8" s="205" t="s">
        <v>164</v>
      </c>
      <c r="G8" s="205" t="s">
        <v>165</v>
      </c>
      <c r="H8" s="205" t="s">
        <v>166</v>
      </c>
      <c r="I8" s="172"/>
      <c r="J8" s="172"/>
      <c r="L8" s="209" t="s">
        <v>167</v>
      </c>
      <c r="M8" s="204" t="s">
        <v>168</v>
      </c>
      <c r="N8" s="210" t="s">
        <v>169</v>
      </c>
      <c r="AA8" s="148" t="e">
        <f>IF(OR(J8="Fail",ISBLANK(J8)),INDEX('Issue Code Table'!C:C,MATCH(M:M,'Issue Code Table'!A:A,0)),IF(L8="Critical",6,IF(L8="Significant",5,IF(L8="Moderate",3,2))))</f>
        <v>#N/A</v>
      </c>
    </row>
    <row r="9" spans="1:27" ht="79.5" customHeight="1" x14ac:dyDescent="0.25">
      <c r="A9" s="178" t="s">
        <v>170</v>
      </c>
      <c r="B9" s="207" t="s">
        <v>171</v>
      </c>
      <c r="C9" s="207" t="s">
        <v>172</v>
      </c>
      <c r="D9" s="206" t="s">
        <v>141</v>
      </c>
      <c r="E9" s="206" t="s">
        <v>122</v>
      </c>
      <c r="F9" s="208" t="s">
        <v>173</v>
      </c>
      <c r="G9" s="206" t="s">
        <v>174</v>
      </c>
      <c r="H9" s="206" t="s">
        <v>175</v>
      </c>
      <c r="I9" s="172"/>
      <c r="J9" s="172"/>
      <c r="K9" s="158"/>
      <c r="L9" s="209" t="s">
        <v>167</v>
      </c>
      <c r="M9" s="209" t="s">
        <v>176</v>
      </c>
      <c r="N9" s="94" t="s">
        <v>177</v>
      </c>
      <c r="AA9" s="148">
        <f>IF(OR(J9="Fail",ISBLANK(J9)),INDEX('Issue Code Table'!C:C,MATCH(M:M,'Issue Code Table'!A:A,0)),IF(L9="Critical",6,IF(L9="Significant",5,IF(L9="Moderate",3,2))))</f>
        <v>2</v>
      </c>
    </row>
    <row r="10" spans="1:27" ht="96.75" customHeight="1" x14ac:dyDescent="0.25">
      <c r="A10" s="178" t="s">
        <v>178</v>
      </c>
      <c r="B10" s="178" t="s">
        <v>179</v>
      </c>
      <c r="C10" s="178" t="s">
        <v>180</v>
      </c>
      <c r="D10" s="178" t="s">
        <v>141</v>
      </c>
      <c r="E10" s="178" t="s">
        <v>181</v>
      </c>
      <c r="F10" s="178" t="s">
        <v>182</v>
      </c>
      <c r="G10" s="178" t="s">
        <v>183</v>
      </c>
      <c r="H10" s="178" t="s">
        <v>184</v>
      </c>
      <c r="I10" s="172"/>
      <c r="J10" s="172"/>
      <c r="K10" s="158"/>
      <c r="L10" s="158" t="s">
        <v>167</v>
      </c>
      <c r="M10" s="179" t="s">
        <v>185</v>
      </c>
      <c r="N10" s="94" t="s">
        <v>186</v>
      </c>
      <c r="AA10" s="148">
        <f>IF(OR(J10="Fail",ISBLANK(J10)),INDEX('Issue Code Table'!C:C,MATCH(M:M,'Issue Code Table'!A:A,0)),IF(L10="Critical",6,IF(L10="Significant",5,IF(L10="Moderate",3,2))))</f>
        <v>4</v>
      </c>
    </row>
    <row r="11" spans="1:27" ht="105" customHeight="1" x14ac:dyDescent="0.25">
      <c r="A11" s="178" t="s">
        <v>187</v>
      </c>
      <c r="B11" s="178" t="s">
        <v>188</v>
      </c>
      <c r="C11" s="178" t="s">
        <v>189</v>
      </c>
      <c r="D11" s="178" t="s">
        <v>121</v>
      </c>
      <c r="E11" s="178" t="s">
        <v>122</v>
      </c>
      <c r="F11" s="178" t="s">
        <v>190</v>
      </c>
      <c r="G11" s="178" t="s">
        <v>191</v>
      </c>
      <c r="H11" s="178" t="s">
        <v>192</v>
      </c>
      <c r="I11" s="172"/>
      <c r="J11" s="172"/>
      <c r="K11" s="158"/>
      <c r="L11" s="158" t="s">
        <v>167</v>
      </c>
      <c r="M11" s="179" t="s">
        <v>185</v>
      </c>
      <c r="N11" s="94" t="s">
        <v>193</v>
      </c>
      <c r="AA11" s="148">
        <f>IF(OR(J11="Fail",ISBLANK(J11)),INDEX('Issue Code Table'!C:C,MATCH(M:M,'Issue Code Table'!A:A,0)),IF(L11="Critical",6,IF(L11="Significant",5,IF(L11="Moderate",3,2))))</f>
        <v>4</v>
      </c>
    </row>
    <row r="12" spans="1:27" ht="77.25" customHeight="1" x14ac:dyDescent="0.25">
      <c r="A12" s="178" t="s">
        <v>194</v>
      </c>
      <c r="B12" s="178" t="s">
        <v>195</v>
      </c>
      <c r="C12" s="178" t="s">
        <v>196</v>
      </c>
      <c r="D12" s="178" t="s">
        <v>121</v>
      </c>
      <c r="E12" s="178" t="s">
        <v>122</v>
      </c>
      <c r="F12" s="178" t="s">
        <v>197</v>
      </c>
      <c r="G12" s="178" t="s">
        <v>198</v>
      </c>
      <c r="H12" s="178" t="s">
        <v>199</v>
      </c>
      <c r="I12" s="172"/>
      <c r="J12" s="172"/>
      <c r="K12" s="158"/>
      <c r="L12" s="158" t="s">
        <v>167</v>
      </c>
      <c r="M12" s="179" t="s">
        <v>200</v>
      </c>
      <c r="N12" s="94" t="s">
        <v>201</v>
      </c>
      <c r="AA12" s="148">
        <f>IF(OR(J12="Fail",ISBLANK(J12)),INDEX('Issue Code Table'!C:C,MATCH(M:M,'Issue Code Table'!A:A,0)),IF(L12="Critical",6,IF(L12="Significant",5,IF(L12="Moderate",3,2))))</f>
        <v>4</v>
      </c>
    </row>
    <row r="13" spans="1:27" ht="118.5" customHeight="1" x14ac:dyDescent="0.25">
      <c r="A13" s="178" t="s">
        <v>202</v>
      </c>
      <c r="B13" s="178" t="s">
        <v>203</v>
      </c>
      <c r="C13" s="178" t="s">
        <v>204</v>
      </c>
      <c r="D13" s="178" t="s">
        <v>141</v>
      </c>
      <c r="E13" s="178" t="s">
        <v>122</v>
      </c>
      <c r="F13" s="178" t="s">
        <v>205</v>
      </c>
      <c r="G13" s="178" t="s">
        <v>206</v>
      </c>
      <c r="H13" s="178" t="s">
        <v>207</v>
      </c>
      <c r="I13" s="172"/>
      <c r="J13" s="172"/>
      <c r="K13" s="158"/>
      <c r="L13" s="158" t="s">
        <v>135</v>
      </c>
      <c r="M13" s="179" t="s">
        <v>208</v>
      </c>
      <c r="N13" s="94" t="s">
        <v>209</v>
      </c>
      <c r="AA13" s="148">
        <f>IF(OR(J13="Fail",ISBLANK(J13)),INDEX('Issue Code Table'!C:C,MATCH(M:M,'Issue Code Table'!A:A,0)),IF(L13="Critical",6,IF(L13="Significant",5,IF(L13="Moderate",3,2))))</f>
        <v>6</v>
      </c>
    </row>
    <row r="14" spans="1:27" x14ac:dyDescent="0.25">
      <c r="A14" s="65"/>
      <c r="B14" s="177"/>
      <c r="C14" s="83"/>
      <c r="D14" s="65"/>
      <c r="E14" s="65"/>
      <c r="F14" s="65"/>
      <c r="G14" s="65"/>
      <c r="H14" s="65"/>
      <c r="I14" s="65"/>
      <c r="J14" s="65"/>
      <c r="K14" s="65"/>
      <c r="L14" s="65"/>
      <c r="M14" s="167"/>
      <c r="N14" s="167"/>
      <c r="AA14" s="167"/>
    </row>
    <row r="16" spans="1:27" hidden="1" x14ac:dyDescent="0.25"/>
    <row r="17" spans="9:9" hidden="1" x14ac:dyDescent="0.25">
      <c r="I17" t="s">
        <v>210</v>
      </c>
    </row>
    <row r="18" spans="9:9" hidden="1" x14ac:dyDescent="0.25">
      <c r="I18" t="s">
        <v>56</v>
      </c>
    </row>
    <row r="19" spans="9:9" hidden="1" x14ac:dyDescent="0.25">
      <c r="I19" t="s">
        <v>57</v>
      </c>
    </row>
    <row r="20" spans="9:9" hidden="1" x14ac:dyDescent="0.25">
      <c r="I20" t="s">
        <v>45</v>
      </c>
    </row>
    <row r="21" spans="9:9" hidden="1" x14ac:dyDescent="0.25">
      <c r="I21" t="s">
        <v>211</v>
      </c>
    </row>
    <row r="22" spans="9:9" hidden="1" x14ac:dyDescent="0.25">
      <c r="I22" t="s">
        <v>212</v>
      </c>
    </row>
    <row r="23" spans="9:9" hidden="1" x14ac:dyDescent="0.25">
      <c r="I23" t="s">
        <v>213</v>
      </c>
    </row>
    <row r="24" spans="9:9" hidden="1" x14ac:dyDescent="0.25"/>
    <row r="25" spans="9:9" hidden="1" x14ac:dyDescent="0.25">
      <c r="I25" s="147" t="s">
        <v>214</v>
      </c>
    </row>
    <row r="26" spans="9:9" hidden="1" x14ac:dyDescent="0.25">
      <c r="I26" s="149" t="s">
        <v>126</v>
      </c>
    </row>
    <row r="27" spans="9:9" hidden="1" x14ac:dyDescent="0.25">
      <c r="I27" s="147" t="s">
        <v>135</v>
      </c>
    </row>
    <row r="28" spans="9:9" hidden="1" x14ac:dyDescent="0.25">
      <c r="I28" s="147" t="s">
        <v>167</v>
      </c>
    </row>
    <row r="29" spans="9:9" hidden="1" x14ac:dyDescent="0.25">
      <c r="I29" s="147" t="s">
        <v>158</v>
      </c>
    </row>
    <row r="30" spans="9:9" hidden="1" x14ac:dyDescent="0.25"/>
    <row r="31" spans="9:9" hidden="1" x14ac:dyDescent="0.25"/>
  </sheetData>
  <protectedRanges>
    <protectedRange password="E1A2" sqref="M5:M6 M10" name="Range1"/>
    <protectedRange password="E1A2" sqref="AA3:AA13" name="Range1_1_1"/>
    <protectedRange password="E1A2" sqref="M2:N2" name="Range1_5_1_1"/>
    <protectedRange password="E1A2" sqref="AA2" name="Range1_1_2"/>
    <protectedRange password="E1A2" sqref="M3:N3" name="Range1_2_1"/>
    <protectedRange password="E1A2" sqref="M4:N4" name="Range1_4"/>
    <protectedRange password="E1A2" sqref="M9 M7:N7" name="Range1_1"/>
  </protectedRanges>
  <autoFilter ref="A2:N13" xr:uid="{00000000-0009-0000-0000-000003000000}"/>
  <phoneticPr fontId="2" type="noConversion"/>
  <conditionalFormatting sqref="J3:K3 K9:K13 K4:K7 I3:J13">
    <cfRule type="cellIs" dxfId="56" priority="9" stopIfTrue="1" operator="equal">
      <formula>"Pass"</formula>
    </cfRule>
    <cfRule type="cellIs" dxfId="55" priority="10" stopIfTrue="1" operator="equal">
      <formula>"Fail"</formula>
    </cfRule>
    <cfRule type="cellIs" dxfId="54" priority="11" stopIfTrue="1" operator="equal">
      <formula>"Info"</formula>
    </cfRule>
  </conditionalFormatting>
  <conditionalFormatting sqref="M3:M13">
    <cfRule type="expression" dxfId="53" priority="24" stopIfTrue="1">
      <formula>ISERROR(AA3)</formula>
    </cfRule>
  </conditionalFormatting>
  <conditionalFormatting sqref="J4:J13">
    <cfRule type="cellIs" dxfId="52" priority="1" stopIfTrue="1" operator="equal">
      <formula>"Pass"</formula>
    </cfRule>
    <cfRule type="cellIs" dxfId="51" priority="2" stopIfTrue="1" operator="equal">
      <formula>"Fail"</formula>
    </cfRule>
    <cfRule type="cellIs" dxfId="50" priority="3" stopIfTrue="1" operator="equal">
      <formula>"Info"</formula>
    </cfRule>
  </conditionalFormatting>
  <dataValidations count="2">
    <dataValidation type="list" allowBlank="1" showInputMessage="1" showErrorMessage="1" sqref="J3:J13" xr:uid="{00000000-0002-0000-0300-000000000000}">
      <formula1>$I$18:$I$21</formula1>
    </dataValidation>
    <dataValidation type="list" showDropDown="1" showInputMessage="1" showErrorMessage="1" sqref="L3:L13" xr:uid="{00000000-0002-0000-0300-000001000000}">
      <formula1>$I$26:$I$29</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A55"/>
  <sheetViews>
    <sheetView showGridLines="0" zoomScale="80" zoomScaleNormal="80" workbookViewId="0">
      <pane ySplit="2" topLeftCell="A3" activePane="bottomLeft" state="frozen"/>
      <selection pane="bottomLeft" activeCell="A2" sqref="A2"/>
    </sheetView>
  </sheetViews>
  <sheetFormatPr defaultColWidth="9.1796875" defaultRowHeight="37.5" customHeight="1" x14ac:dyDescent="0.25"/>
  <cols>
    <col min="1" max="1" width="15.453125" style="239" customWidth="1"/>
    <col min="2" max="2" width="9.453125" style="239" customWidth="1"/>
    <col min="3" max="3" width="17.453125" style="239" customWidth="1"/>
    <col min="4" max="4" width="16.453125" style="239" customWidth="1"/>
    <col min="5" max="5" width="24.7265625" style="239" customWidth="1"/>
    <col min="6" max="6" width="51.453125" style="239" customWidth="1"/>
    <col min="7" max="7" width="63.453125" style="239" customWidth="1"/>
    <col min="8" max="8" width="32.453125" style="239" customWidth="1"/>
    <col min="9" max="9" width="22" style="239" customWidth="1"/>
    <col min="10" max="10" width="15" style="239" customWidth="1"/>
    <col min="11" max="11" width="36.453125" style="239" hidden="1" customWidth="1"/>
    <col min="12" max="12" width="26.453125" style="239" customWidth="1"/>
    <col min="13" max="13" width="19.81640625" style="192" customWidth="1"/>
    <col min="14" max="14" width="19.54296875" style="192" customWidth="1"/>
    <col min="15" max="15" width="51" style="239" customWidth="1"/>
    <col min="16" max="16" width="4" style="239" customWidth="1"/>
    <col min="17" max="18" width="17.54296875" style="239" customWidth="1"/>
    <col min="19" max="20" width="53.453125" style="239" customWidth="1"/>
    <col min="21" max="21" width="50" style="239" hidden="1" customWidth="1"/>
    <col min="22" max="22" width="28.81640625" style="239" hidden="1" customWidth="1"/>
    <col min="23" max="24" width="9.1796875" style="239"/>
    <col min="25" max="25" width="11.453125" style="239" customWidth="1"/>
    <col min="26" max="26" width="18.453125" style="42" customWidth="1"/>
    <col min="27" max="27" width="18.81640625" style="239" hidden="1" customWidth="1"/>
    <col min="28" max="16384" width="9.1796875" style="239"/>
  </cols>
  <sheetData>
    <row r="1" spans="1:27" ht="13" x14ac:dyDescent="0.25">
      <c r="A1" s="184" t="s">
        <v>55</v>
      </c>
      <c r="B1" s="185"/>
      <c r="C1" s="185"/>
      <c r="D1" s="185"/>
      <c r="E1" s="185"/>
      <c r="F1" s="185"/>
      <c r="G1" s="185"/>
      <c r="H1" s="185"/>
      <c r="I1" s="185"/>
      <c r="J1" s="185"/>
      <c r="K1" s="185"/>
      <c r="L1" s="185"/>
      <c r="M1" s="186"/>
      <c r="N1" s="169"/>
      <c r="O1" s="169"/>
      <c r="P1" s="198"/>
      <c r="Q1" s="169"/>
      <c r="R1" s="169"/>
      <c r="S1" s="169"/>
      <c r="T1" s="169"/>
      <c r="U1" s="169"/>
      <c r="V1" s="169"/>
      <c r="AA1" s="169"/>
    </row>
    <row r="2" spans="1:27" ht="26" x14ac:dyDescent="0.25">
      <c r="A2" s="187" t="s">
        <v>104</v>
      </c>
      <c r="B2" s="187" t="s">
        <v>105</v>
      </c>
      <c r="C2" s="187" t="s">
        <v>106</v>
      </c>
      <c r="D2" s="187" t="s">
        <v>107</v>
      </c>
      <c r="E2" s="187" t="s">
        <v>215</v>
      </c>
      <c r="F2" s="187" t="s">
        <v>216</v>
      </c>
      <c r="G2" s="187" t="s">
        <v>109</v>
      </c>
      <c r="H2" s="187" t="s">
        <v>110</v>
      </c>
      <c r="I2" s="187" t="s">
        <v>111</v>
      </c>
      <c r="J2" s="187" t="s">
        <v>112</v>
      </c>
      <c r="K2" s="188" t="s">
        <v>217</v>
      </c>
      <c r="L2" s="187" t="s">
        <v>113</v>
      </c>
      <c r="M2" s="189" t="s">
        <v>114</v>
      </c>
      <c r="N2" s="176" t="s">
        <v>115</v>
      </c>
      <c r="O2" s="176" t="s">
        <v>218</v>
      </c>
      <c r="P2" s="199"/>
      <c r="Q2" s="176" t="s">
        <v>219</v>
      </c>
      <c r="R2" s="176" t="s">
        <v>220</v>
      </c>
      <c r="S2" s="176" t="s">
        <v>221</v>
      </c>
      <c r="T2" s="176" t="s">
        <v>222</v>
      </c>
      <c r="U2" s="235" t="s">
        <v>223</v>
      </c>
      <c r="V2" s="238" t="s">
        <v>224</v>
      </c>
      <c r="AA2" s="176" t="s">
        <v>117</v>
      </c>
    </row>
    <row r="3" spans="1:27" ht="262.5" x14ac:dyDescent="0.25">
      <c r="A3" s="178" t="s">
        <v>533</v>
      </c>
      <c r="B3" s="94" t="s">
        <v>225</v>
      </c>
      <c r="C3" s="94" t="s">
        <v>226</v>
      </c>
      <c r="D3" s="178" t="s">
        <v>213</v>
      </c>
      <c r="E3" s="183" t="s">
        <v>227</v>
      </c>
      <c r="F3" s="183" t="s">
        <v>228</v>
      </c>
      <c r="G3" s="183" t="s">
        <v>534</v>
      </c>
      <c r="H3" s="183" t="s">
        <v>229</v>
      </c>
      <c r="I3" s="178"/>
      <c r="J3" s="158"/>
      <c r="K3" s="158" t="s">
        <v>230</v>
      </c>
      <c r="L3" s="158"/>
      <c r="M3" s="158" t="s">
        <v>135</v>
      </c>
      <c r="N3" s="179" t="s">
        <v>231</v>
      </c>
      <c r="O3" s="179" t="s">
        <v>535</v>
      </c>
      <c r="P3" s="200"/>
      <c r="Q3" s="183" t="s">
        <v>240</v>
      </c>
      <c r="R3" s="183" t="s">
        <v>233</v>
      </c>
      <c r="S3" s="183" t="s">
        <v>234</v>
      </c>
      <c r="T3" s="183" t="s">
        <v>235</v>
      </c>
      <c r="U3" s="242" t="s">
        <v>536</v>
      </c>
      <c r="V3" s="242" t="s">
        <v>236</v>
      </c>
      <c r="AA3" s="179">
        <f>IF(OR(J3="Fail",ISBLANK(J3)),INDEX('Issue Code Table'!C:C,MATCH(N:N,'Issue Code Table'!A:A,0)),IF(M3="Critical",6,IF(M3="Significant",5,IF(M3="Moderate",3,2))))</f>
        <v>5</v>
      </c>
    </row>
    <row r="4" spans="1:27" ht="125" x14ac:dyDescent="0.25">
      <c r="A4" s="178" t="s">
        <v>537</v>
      </c>
      <c r="B4" s="94" t="s">
        <v>225</v>
      </c>
      <c r="C4" s="94" t="s">
        <v>226</v>
      </c>
      <c r="D4" s="178" t="s">
        <v>213</v>
      </c>
      <c r="E4" s="183" t="s">
        <v>237</v>
      </c>
      <c r="F4" s="183" t="s">
        <v>238</v>
      </c>
      <c r="G4" s="183" t="s">
        <v>538</v>
      </c>
      <c r="H4" s="183" t="s">
        <v>239</v>
      </c>
      <c r="I4" s="178"/>
      <c r="J4" s="158"/>
      <c r="K4" s="158" t="s">
        <v>539</v>
      </c>
      <c r="L4" s="158"/>
      <c r="M4" s="158" t="s">
        <v>135</v>
      </c>
      <c r="N4" s="179" t="s">
        <v>231</v>
      </c>
      <c r="O4" s="179" t="s">
        <v>535</v>
      </c>
      <c r="P4" s="201"/>
      <c r="Q4" s="183" t="s">
        <v>240</v>
      </c>
      <c r="R4" s="183" t="s">
        <v>241</v>
      </c>
      <c r="S4" s="183" t="s">
        <v>242</v>
      </c>
      <c r="T4" s="183" t="s">
        <v>540</v>
      </c>
      <c r="U4" s="243" t="s">
        <v>541</v>
      </c>
      <c r="V4" s="242" t="s">
        <v>243</v>
      </c>
      <c r="AA4" s="179">
        <f>IF(OR(J4="Fail",ISBLANK(J4)),INDEX('Issue Code Table'!C:C,MATCH(N:N,'Issue Code Table'!A:A,0)),IF(M4="Critical",6,IF(M4="Significant",5,IF(M4="Moderate",3,2))))</f>
        <v>5</v>
      </c>
    </row>
    <row r="5" spans="1:27" ht="137.5" x14ac:dyDescent="0.25">
      <c r="A5" s="178" t="s">
        <v>542</v>
      </c>
      <c r="B5" s="178" t="s">
        <v>188</v>
      </c>
      <c r="C5" s="178" t="s">
        <v>189</v>
      </c>
      <c r="D5" s="178" t="s">
        <v>213</v>
      </c>
      <c r="E5" s="183" t="s">
        <v>244</v>
      </c>
      <c r="F5" s="183" t="s">
        <v>245</v>
      </c>
      <c r="G5" s="183" t="s">
        <v>543</v>
      </c>
      <c r="H5" s="183" t="s">
        <v>246</v>
      </c>
      <c r="I5" s="178"/>
      <c r="J5" s="158"/>
      <c r="K5" s="158" t="s">
        <v>247</v>
      </c>
      <c r="L5" s="158"/>
      <c r="M5" s="158" t="s">
        <v>135</v>
      </c>
      <c r="N5" s="179" t="s">
        <v>248</v>
      </c>
      <c r="O5" s="94" t="s">
        <v>544</v>
      </c>
      <c r="P5" s="202"/>
      <c r="Q5" s="183" t="s">
        <v>249</v>
      </c>
      <c r="R5" s="183" t="s">
        <v>250</v>
      </c>
      <c r="S5" s="183" t="s">
        <v>251</v>
      </c>
      <c r="T5" s="183" t="s">
        <v>545</v>
      </c>
      <c r="U5" s="243" t="s">
        <v>252</v>
      </c>
      <c r="V5" s="242" t="s">
        <v>253</v>
      </c>
      <c r="AA5" s="179">
        <f>IF(OR(J5="Fail",ISBLANK(J5)),INDEX('Issue Code Table'!C:C,MATCH(N:N,'Issue Code Table'!A:A,0)),IF(M5="Critical",6,IF(M5="Significant",5,IF(M5="Moderate",3,2))))</f>
        <v>6</v>
      </c>
    </row>
    <row r="6" spans="1:27" ht="162.5" x14ac:dyDescent="0.25">
      <c r="A6" s="178" t="s">
        <v>546</v>
      </c>
      <c r="B6" s="178" t="s">
        <v>254</v>
      </c>
      <c r="C6" s="178" t="s">
        <v>255</v>
      </c>
      <c r="D6" s="178" t="s">
        <v>213</v>
      </c>
      <c r="E6" s="183" t="s">
        <v>256</v>
      </c>
      <c r="F6" s="183" t="s">
        <v>257</v>
      </c>
      <c r="G6" s="183" t="s">
        <v>258</v>
      </c>
      <c r="H6" s="183" t="s">
        <v>259</v>
      </c>
      <c r="I6" s="178"/>
      <c r="J6" s="158"/>
      <c r="K6" s="158" t="s">
        <v>260</v>
      </c>
      <c r="L6" s="158"/>
      <c r="M6" s="158" t="s">
        <v>135</v>
      </c>
      <c r="N6" s="179" t="s">
        <v>261</v>
      </c>
      <c r="O6" s="94" t="s">
        <v>547</v>
      </c>
      <c r="P6" s="202"/>
      <c r="Q6" s="183" t="s">
        <v>263</v>
      </c>
      <c r="R6" s="183" t="s">
        <v>264</v>
      </c>
      <c r="S6" s="183" t="s">
        <v>265</v>
      </c>
      <c r="T6" s="183" t="s">
        <v>548</v>
      </c>
      <c r="U6" s="243" t="s">
        <v>549</v>
      </c>
      <c r="V6" s="242" t="s">
        <v>266</v>
      </c>
      <c r="AA6" s="179">
        <f>IF(OR(J6="Fail",ISBLANK(J6)),INDEX('Issue Code Table'!C:C,MATCH(N:N,'Issue Code Table'!A:A,0)),IF(M6="Critical",6,IF(M6="Significant",5,IF(M6="Moderate",3,2))))</f>
        <v>5</v>
      </c>
    </row>
    <row r="7" spans="1:27" ht="150" x14ac:dyDescent="0.25">
      <c r="A7" s="178" t="s">
        <v>550</v>
      </c>
      <c r="B7" s="178" t="s">
        <v>254</v>
      </c>
      <c r="C7" s="178" t="s">
        <v>255</v>
      </c>
      <c r="D7" s="178" t="s">
        <v>213</v>
      </c>
      <c r="E7" s="183" t="s">
        <v>267</v>
      </c>
      <c r="F7" s="183" t="s">
        <v>268</v>
      </c>
      <c r="G7" s="183" t="s">
        <v>551</v>
      </c>
      <c r="H7" s="183" t="s">
        <v>259</v>
      </c>
      <c r="I7" s="178"/>
      <c r="J7" s="158"/>
      <c r="K7" s="158" t="s">
        <v>269</v>
      </c>
      <c r="L7" s="158"/>
      <c r="M7" s="158" t="s">
        <v>135</v>
      </c>
      <c r="N7" s="179" t="s">
        <v>261</v>
      </c>
      <c r="O7" s="94" t="s">
        <v>547</v>
      </c>
      <c r="P7" s="202"/>
      <c r="Q7" s="183" t="s">
        <v>263</v>
      </c>
      <c r="R7" s="183" t="s">
        <v>270</v>
      </c>
      <c r="S7" s="183" t="s">
        <v>271</v>
      </c>
      <c r="T7" s="183" t="s">
        <v>272</v>
      </c>
      <c r="U7" s="243" t="s">
        <v>552</v>
      </c>
      <c r="V7" s="242" t="s">
        <v>273</v>
      </c>
      <c r="AA7" s="179">
        <f>IF(OR(J7="Fail",ISBLANK(J7)),INDEX('Issue Code Table'!C:C,MATCH(N:N,'Issue Code Table'!A:A,0)),IF(M7="Critical",6,IF(M7="Significant",5,IF(M7="Moderate",3,2))))</f>
        <v>5</v>
      </c>
    </row>
    <row r="8" spans="1:27" ht="162.5" x14ac:dyDescent="0.25">
      <c r="A8" s="178" t="s">
        <v>553</v>
      </c>
      <c r="B8" s="178" t="s">
        <v>274</v>
      </c>
      <c r="C8" s="178" t="s">
        <v>275</v>
      </c>
      <c r="D8" s="178" t="s">
        <v>213</v>
      </c>
      <c r="E8" s="183" t="s">
        <v>276</v>
      </c>
      <c r="F8" s="183" t="s">
        <v>277</v>
      </c>
      <c r="G8" s="183" t="s">
        <v>278</v>
      </c>
      <c r="H8" s="183" t="s">
        <v>259</v>
      </c>
      <c r="I8" s="178"/>
      <c r="J8" s="158"/>
      <c r="K8" s="158" t="s">
        <v>279</v>
      </c>
      <c r="L8" s="158"/>
      <c r="M8" s="158" t="s">
        <v>135</v>
      </c>
      <c r="N8" s="179" t="s">
        <v>280</v>
      </c>
      <c r="O8" s="94" t="s">
        <v>554</v>
      </c>
      <c r="P8" s="202"/>
      <c r="Q8" s="183" t="s">
        <v>263</v>
      </c>
      <c r="R8" s="183" t="s">
        <v>282</v>
      </c>
      <c r="S8" s="183" t="s">
        <v>283</v>
      </c>
      <c r="T8" s="183" t="s">
        <v>284</v>
      </c>
      <c r="U8" s="243" t="s">
        <v>285</v>
      </c>
      <c r="V8" s="242" t="s">
        <v>555</v>
      </c>
      <c r="AA8" s="179">
        <f>IF(OR(J8="Fail",ISBLANK(J8)),INDEX('Issue Code Table'!C:C,MATCH(N:N,'Issue Code Table'!A:A,0)),IF(M8="Critical",6,IF(M8="Significant",5,IF(M8="Moderate",3,2))))</f>
        <v>4</v>
      </c>
    </row>
    <row r="9" spans="1:27" ht="162.5" x14ac:dyDescent="0.25">
      <c r="A9" s="178" t="s">
        <v>556</v>
      </c>
      <c r="B9" s="178" t="s">
        <v>179</v>
      </c>
      <c r="C9" s="178" t="s">
        <v>286</v>
      </c>
      <c r="D9" s="178" t="s">
        <v>213</v>
      </c>
      <c r="E9" s="183" t="s">
        <v>287</v>
      </c>
      <c r="F9" s="183" t="s">
        <v>288</v>
      </c>
      <c r="G9" s="183" t="s">
        <v>289</v>
      </c>
      <c r="H9" s="183" t="s">
        <v>259</v>
      </c>
      <c r="I9" s="178"/>
      <c r="J9" s="158"/>
      <c r="K9" s="158" t="s">
        <v>290</v>
      </c>
      <c r="L9" s="158"/>
      <c r="M9" s="158" t="s">
        <v>135</v>
      </c>
      <c r="N9" s="179" t="s">
        <v>291</v>
      </c>
      <c r="O9" s="94" t="s">
        <v>557</v>
      </c>
      <c r="P9" s="202"/>
      <c r="Q9" s="183" t="s">
        <v>263</v>
      </c>
      <c r="R9" s="183" t="s">
        <v>293</v>
      </c>
      <c r="S9" s="183" t="s">
        <v>294</v>
      </c>
      <c r="T9" s="183" t="s">
        <v>295</v>
      </c>
      <c r="U9" s="243" t="s">
        <v>296</v>
      </c>
      <c r="V9" s="242" t="s">
        <v>558</v>
      </c>
      <c r="AA9" s="179">
        <f>IF(OR(J9="Fail",ISBLANK(J9)),INDEX('Issue Code Table'!C:C,MATCH(N:N,'Issue Code Table'!A:A,0)),IF(M9="Critical",6,IF(M9="Significant",5,IF(M9="Moderate",3,2))))</f>
        <v>4</v>
      </c>
    </row>
    <row r="10" spans="1:27" ht="175" x14ac:dyDescent="0.25">
      <c r="A10" s="178" t="s">
        <v>559</v>
      </c>
      <c r="B10" s="178" t="s">
        <v>274</v>
      </c>
      <c r="C10" s="178" t="s">
        <v>275</v>
      </c>
      <c r="D10" s="178" t="s">
        <v>213</v>
      </c>
      <c r="E10" s="183" t="s">
        <v>298</v>
      </c>
      <c r="F10" s="183" t="s">
        <v>299</v>
      </c>
      <c r="G10" s="183" t="s">
        <v>300</v>
      </c>
      <c r="H10" s="183" t="s">
        <v>259</v>
      </c>
      <c r="I10" s="178"/>
      <c r="J10" s="158"/>
      <c r="K10" s="158" t="s">
        <v>301</v>
      </c>
      <c r="L10" s="158"/>
      <c r="M10" s="158" t="s">
        <v>135</v>
      </c>
      <c r="N10" s="179" t="s">
        <v>280</v>
      </c>
      <c r="O10" s="94" t="s">
        <v>554</v>
      </c>
      <c r="P10" s="202"/>
      <c r="Q10" s="183" t="s">
        <v>263</v>
      </c>
      <c r="R10" s="183" t="s">
        <v>302</v>
      </c>
      <c r="S10" s="183" t="s">
        <v>303</v>
      </c>
      <c r="T10" s="183" t="s">
        <v>560</v>
      </c>
      <c r="U10" s="243" t="s">
        <v>561</v>
      </c>
      <c r="V10" s="242" t="s">
        <v>562</v>
      </c>
      <c r="AA10" s="179">
        <f>IF(OR(J10="Fail",ISBLANK(J10)),INDEX('Issue Code Table'!C:C,MATCH(N:N,'Issue Code Table'!A:A,0)),IF(M10="Critical",6,IF(M10="Significant",5,IF(M10="Moderate",3,2))))</f>
        <v>4</v>
      </c>
    </row>
    <row r="11" spans="1:27" ht="162.5" x14ac:dyDescent="0.25">
      <c r="A11" s="178" t="s">
        <v>563</v>
      </c>
      <c r="B11" s="178" t="s">
        <v>274</v>
      </c>
      <c r="C11" s="178" t="s">
        <v>275</v>
      </c>
      <c r="D11" s="178" t="s">
        <v>213</v>
      </c>
      <c r="E11" s="183" t="s">
        <v>306</v>
      </c>
      <c r="F11" s="183" t="s">
        <v>564</v>
      </c>
      <c r="G11" s="183" t="s">
        <v>565</v>
      </c>
      <c r="H11" s="183" t="s">
        <v>259</v>
      </c>
      <c r="I11" s="178"/>
      <c r="J11" s="158"/>
      <c r="K11" s="158" t="s">
        <v>307</v>
      </c>
      <c r="L11" s="158"/>
      <c r="M11" s="158" t="s">
        <v>135</v>
      </c>
      <c r="N11" s="179" t="s">
        <v>280</v>
      </c>
      <c r="O11" s="94" t="s">
        <v>554</v>
      </c>
      <c r="P11" s="202"/>
      <c r="Q11" s="183" t="s">
        <v>263</v>
      </c>
      <c r="R11" s="183" t="s">
        <v>308</v>
      </c>
      <c r="S11" s="183" t="s">
        <v>303</v>
      </c>
      <c r="T11" s="183" t="s">
        <v>566</v>
      </c>
      <c r="U11" s="243" t="s">
        <v>567</v>
      </c>
      <c r="V11" s="242" t="s">
        <v>568</v>
      </c>
      <c r="AA11" s="179">
        <f>IF(OR(J11="Fail",ISBLANK(J11)),INDEX('Issue Code Table'!C:C,MATCH(N:N,'Issue Code Table'!A:A,0)),IF(M11="Critical",6,IF(M11="Significant",5,IF(M11="Moderate",3,2))))</f>
        <v>4</v>
      </c>
    </row>
    <row r="12" spans="1:27" ht="187.5" x14ac:dyDescent="0.25">
      <c r="A12" s="178" t="s">
        <v>569</v>
      </c>
      <c r="B12" s="178" t="s">
        <v>274</v>
      </c>
      <c r="C12" s="178" t="s">
        <v>275</v>
      </c>
      <c r="D12" s="178" t="s">
        <v>213</v>
      </c>
      <c r="E12" s="183" t="s">
        <v>310</v>
      </c>
      <c r="F12" s="183" t="s">
        <v>311</v>
      </c>
      <c r="G12" s="183" t="s">
        <v>312</v>
      </c>
      <c r="H12" s="183" t="s">
        <v>259</v>
      </c>
      <c r="I12" s="178"/>
      <c r="J12" s="158"/>
      <c r="K12" s="158" t="s">
        <v>313</v>
      </c>
      <c r="L12" s="158"/>
      <c r="M12" s="158" t="s">
        <v>135</v>
      </c>
      <c r="N12" s="179" t="s">
        <v>280</v>
      </c>
      <c r="O12" s="94" t="s">
        <v>554</v>
      </c>
      <c r="P12" s="201"/>
      <c r="Q12" s="183" t="s">
        <v>263</v>
      </c>
      <c r="R12" s="183" t="s">
        <v>314</v>
      </c>
      <c r="S12" s="183" t="s">
        <v>315</v>
      </c>
      <c r="T12" s="183" t="s">
        <v>570</v>
      </c>
      <c r="U12" s="243" t="s">
        <v>571</v>
      </c>
      <c r="V12" s="242" t="s">
        <v>572</v>
      </c>
      <c r="AA12" s="179">
        <f>IF(OR(J12="Fail",ISBLANK(J12)),INDEX('Issue Code Table'!C:C,MATCH(N:N,'Issue Code Table'!A:A,0)),IF(M12="Critical",6,IF(M12="Significant",5,IF(M12="Moderate",3,2))))</f>
        <v>4</v>
      </c>
    </row>
    <row r="13" spans="1:27" ht="187.5" x14ac:dyDescent="0.25">
      <c r="A13" s="178" t="s">
        <v>573</v>
      </c>
      <c r="B13" s="178" t="s">
        <v>274</v>
      </c>
      <c r="C13" s="178" t="s">
        <v>275</v>
      </c>
      <c r="D13" s="178" t="s">
        <v>213</v>
      </c>
      <c r="E13" s="183" t="s">
        <v>317</v>
      </c>
      <c r="F13" s="183" t="s">
        <v>318</v>
      </c>
      <c r="G13" s="183" t="s">
        <v>319</v>
      </c>
      <c r="H13" s="183" t="s">
        <v>259</v>
      </c>
      <c r="I13" s="178"/>
      <c r="J13" s="158"/>
      <c r="K13" s="158" t="s">
        <v>320</v>
      </c>
      <c r="L13" s="158"/>
      <c r="M13" s="158" t="s">
        <v>135</v>
      </c>
      <c r="N13" s="179" t="s">
        <v>280</v>
      </c>
      <c r="O13" s="94" t="s">
        <v>554</v>
      </c>
      <c r="P13" s="202"/>
      <c r="Q13" s="183" t="s">
        <v>263</v>
      </c>
      <c r="R13" s="183" t="s">
        <v>321</v>
      </c>
      <c r="S13" s="183" t="s">
        <v>322</v>
      </c>
      <c r="T13" s="183" t="s">
        <v>574</v>
      </c>
      <c r="U13" s="243" t="s">
        <v>575</v>
      </c>
      <c r="V13" s="242" t="s">
        <v>576</v>
      </c>
      <c r="AA13" s="179">
        <f>IF(OR(J13="Fail",ISBLANK(J13)),INDEX('Issue Code Table'!C:C,MATCH(N:N,'Issue Code Table'!A:A,0)),IF(M13="Critical",6,IF(M13="Significant",5,IF(M13="Moderate",3,2))))</f>
        <v>4</v>
      </c>
    </row>
    <row r="14" spans="1:27" ht="187.5" x14ac:dyDescent="0.25">
      <c r="A14" s="178" t="s">
        <v>577</v>
      </c>
      <c r="B14" s="178" t="s">
        <v>274</v>
      </c>
      <c r="C14" s="178" t="s">
        <v>275</v>
      </c>
      <c r="D14" s="178" t="s">
        <v>213</v>
      </c>
      <c r="E14" s="183" t="s">
        <v>578</v>
      </c>
      <c r="F14" s="183" t="s">
        <v>579</v>
      </c>
      <c r="G14" s="183" t="s">
        <v>580</v>
      </c>
      <c r="H14" s="183" t="s">
        <v>259</v>
      </c>
      <c r="I14" s="178"/>
      <c r="J14" s="158"/>
      <c r="K14" s="158" t="s">
        <v>581</v>
      </c>
      <c r="L14" s="158"/>
      <c r="M14" s="158" t="s">
        <v>135</v>
      </c>
      <c r="N14" s="179" t="s">
        <v>280</v>
      </c>
      <c r="O14" s="94" t="s">
        <v>554</v>
      </c>
      <c r="P14" s="202"/>
      <c r="Q14" s="183" t="s">
        <v>263</v>
      </c>
      <c r="R14" s="183" t="s">
        <v>324</v>
      </c>
      <c r="S14" s="183" t="s">
        <v>322</v>
      </c>
      <c r="T14" s="183" t="s">
        <v>582</v>
      </c>
      <c r="U14" s="243" t="s">
        <v>583</v>
      </c>
      <c r="V14" s="242" t="s">
        <v>584</v>
      </c>
      <c r="AA14" s="179">
        <f>IF(OR(J14="Fail",ISBLANK(J14)),INDEX('Issue Code Table'!C:C,MATCH(N:N,'Issue Code Table'!A:A,0)),IF(M14="Critical",6,IF(M14="Significant",5,IF(M14="Moderate",3,2))))</f>
        <v>4</v>
      </c>
    </row>
    <row r="15" spans="1:27" ht="187.5" x14ac:dyDescent="0.25">
      <c r="A15" s="178" t="s">
        <v>585</v>
      </c>
      <c r="B15" s="178" t="s">
        <v>274</v>
      </c>
      <c r="C15" s="178" t="s">
        <v>275</v>
      </c>
      <c r="D15" s="178" t="s">
        <v>213</v>
      </c>
      <c r="E15" s="183" t="s">
        <v>325</v>
      </c>
      <c r="F15" s="183" t="s">
        <v>326</v>
      </c>
      <c r="G15" s="183" t="s">
        <v>327</v>
      </c>
      <c r="H15" s="183" t="s">
        <v>259</v>
      </c>
      <c r="I15" s="178"/>
      <c r="J15" s="158"/>
      <c r="K15" s="158" t="s">
        <v>328</v>
      </c>
      <c r="L15" s="158"/>
      <c r="M15" s="158" t="s">
        <v>135</v>
      </c>
      <c r="N15" s="179" t="s">
        <v>280</v>
      </c>
      <c r="O15" s="94" t="s">
        <v>554</v>
      </c>
      <c r="P15" s="202"/>
      <c r="Q15" s="183" t="s">
        <v>263</v>
      </c>
      <c r="R15" s="193">
        <v>4.0999999999999996</v>
      </c>
      <c r="S15" s="183" t="s">
        <v>322</v>
      </c>
      <c r="T15" s="183" t="s">
        <v>586</v>
      </c>
      <c r="U15" s="243" t="s">
        <v>329</v>
      </c>
      <c r="V15" s="242" t="s">
        <v>587</v>
      </c>
      <c r="AA15" s="179">
        <f>IF(OR(J15="Fail",ISBLANK(J15)),INDEX('Issue Code Table'!C:C,MATCH(N:N,'Issue Code Table'!A:A,0)),IF(M15="Critical",6,IF(M15="Significant",5,IF(M15="Moderate",3,2))))</f>
        <v>4</v>
      </c>
    </row>
    <row r="16" spans="1:27" ht="187.5" x14ac:dyDescent="0.25">
      <c r="A16" s="178" t="s">
        <v>588</v>
      </c>
      <c r="B16" s="178" t="s">
        <v>274</v>
      </c>
      <c r="C16" s="178" t="s">
        <v>275</v>
      </c>
      <c r="D16" s="178" t="s">
        <v>213</v>
      </c>
      <c r="E16" s="183" t="s">
        <v>589</v>
      </c>
      <c r="F16" s="183" t="s">
        <v>590</v>
      </c>
      <c r="G16" s="183" t="s">
        <v>591</v>
      </c>
      <c r="H16" s="183" t="s">
        <v>259</v>
      </c>
      <c r="I16" s="178"/>
      <c r="J16" s="158"/>
      <c r="K16" s="158" t="s">
        <v>592</v>
      </c>
      <c r="L16" s="158"/>
      <c r="M16" s="158" t="s">
        <v>135</v>
      </c>
      <c r="N16" s="179" t="s">
        <v>280</v>
      </c>
      <c r="O16" s="94" t="s">
        <v>554</v>
      </c>
      <c r="P16" s="202"/>
      <c r="Q16" s="183" t="s">
        <v>263</v>
      </c>
      <c r="R16" s="183" t="s">
        <v>331</v>
      </c>
      <c r="S16" s="183" t="s">
        <v>322</v>
      </c>
      <c r="T16" s="183" t="s">
        <v>593</v>
      </c>
      <c r="U16" s="243" t="s">
        <v>594</v>
      </c>
      <c r="V16" s="242" t="s">
        <v>595</v>
      </c>
      <c r="AA16" s="179">
        <f>IF(OR(J16="Fail",ISBLANK(J16)),INDEX('Issue Code Table'!C:C,MATCH(N:N,'Issue Code Table'!A:A,0)),IF(M16="Critical",6,IF(M16="Significant",5,IF(M16="Moderate",3,2))))</f>
        <v>4</v>
      </c>
    </row>
    <row r="17" spans="1:27" ht="200" x14ac:dyDescent="0.25">
      <c r="A17" s="178" t="s">
        <v>596</v>
      </c>
      <c r="B17" s="178" t="s">
        <v>274</v>
      </c>
      <c r="C17" s="178" t="s">
        <v>275</v>
      </c>
      <c r="D17" s="178" t="s">
        <v>213</v>
      </c>
      <c r="E17" s="183" t="s">
        <v>333</v>
      </c>
      <c r="F17" s="183" t="s">
        <v>334</v>
      </c>
      <c r="G17" s="183" t="s">
        <v>335</v>
      </c>
      <c r="H17" s="183" t="s">
        <v>259</v>
      </c>
      <c r="I17" s="178"/>
      <c r="J17" s="158"/>
      <c r="K17" s="158" t="s">
        <v>336</v>
      </c>
      <c r="L17" s="158"/>
      <c r="M17" s="158" t="s">
        <v>135</v>
      </c>
      <c r="N17" s="179" t="s">
        <v>280</v>
      </c>
      <c r="O17" s="94" t="s">
        <v>554</v>
      </c>
      <c r="P17" s="202"/>
      <c r="Q17" s="183" t="s">
        <v>263</v>
      </c>
      <c r="R17" s="183" t="s">
        <v>337</v>
      </c>
      <c r="S17" s="183" t="s">
        <v>322</v>
      </c>
      <c r="T17" s="183" t="s">
        <v>338</v>
      </c>
      <c r="U17" s="243" t="s">
        <v>597</v>
      </c>
      <c r="V17" s="242" t="s">
        <v>598</v>
      </c>
      <c r="AA17" s="179">
        <f>IF(OR(J17="Fail",ISBLANK(J17)),INDEX('Issue Code Table'!C:C,MATCH(N:N,'Issue Code Table'!A:A,0)),IF(M17="Critical",6,IF(M17="Significant",5,IF(M17="Moderate",3,2))))</f>
        <v>4</v>
      </c>
    </row>
    <row r="18" spans="1:27" ht="200" x14ac:dyDescent="0.25">
      <c r="A18" s="178" t="s">
        <v>599</v>
      </c>
      <c r="B18" s="178" t="s">
        <v>274</v>
      </c>
      <c r="C18" s="178" t="s">
        <v>275</v>
      </c>
      <c r="D18" s="178" t="s">
        <v>213</v>
      </c>
      <c r="E18" s="183" t="s">
        <v>341</v>
      </c>
      <c r="F18" s="183" t="s">
        <v>342</v>
      </c>
      <c r="G18" s="183" t="s">
        <v>343</v>
      </c>
      <c r="H18" s="183" t="s">
        <v>259</v>
      </c>
      <c r="I18" s="178"/>
      <c r="J18" s="158"/>
      <c r="K18" s="158" t="s">
        <v>344</v>
      </c>
      <c r="L18" s="158"/>
      <c r="M18" s="158" t="s">
        <v>135</v>
      </c>
      <c r="N18" s="179" t="s">
        <v>280</v>
      </c>
      <c r="O18" s="94" t="s">
        <v>554</v>
      </c>
      <c r="P18" s="202"/>
      <c r="Q18" s="183" t="s">
        <v>263</v>
      </c>
      <c r="R18" s="183" t="s">
        <v>345</v>
      </c>
      <c r="S18" s="183" t="s">
        <v>322</v>
      </c>
      <c r="T18" s="183" t="s">
        <v>346</v>
      </c>
      <c r="U18" s="243" t="s">
        <v>600</v>
      </c>
      <c r="V18" s="242" t="s">
        <v>601</v>
      </c>
      <c r="AA18" s="179">
        <f>IF(OR(J18="Fail",ISBLANK(J18)),INDEX('Issue Code Table'!C:C,MATCH(N:N,'Issue Code Table'!A:A,0)),IF(M18="Critical",6,IF(M18="Significant",5,IF(M18="Moderate",3,2))))</f>
        <v>4</v>
      </c>
    </row>
    <row r="19" spans="1:27" ht="200" x14ac:dyDescent="0.25">
      <c r="A19" s="178" t="s">
        <v>602</v>
      </c>
      <c r="B19" s="178" t="s">
        <v>274</v>
      </c>
      <c r="C19" s="178" t="s">
        <v>275</v>
      </c>
      <c r="D19" s="178" t="s">
        <v>213</v>
      </c>
      <c r="E19" s="183" t="s">
        <v>349</v>
      </c>
      <c r="F19" s="183" t="s">
        <v>350</v>
      </c>
      <c r="G19" s="183" t="s">
        <v>351</v>
      </c>
      <c r="H19" s="183" t="s">
        <v>259</v>
      </c>
      <c r="I19" s="178"/>
      <c r="J19" s="158"/>
      <c r="K19" s="158" t="s">
        <v>352</v>
      </c>
      <c r="L19" s="158"/>
      <c r="M19" s="158" t="s">
        <v>135</v>
      </c>
      <c r="N19" s="179" t="s">
        <v>280</v>
      </c>
      <c r="O19" s="94" t="s">
        <v>554</v>
      </c>
      <c r="P19" s="202"/>
      <c r="Q19" s="183" t="s">
        <v>263</v>
      </c>
      <c r="R19" s="183" t="s">
        <v>353</v>
      </c>
      <c r="S19" s="183" t="s">
        <v>322</v>
      </c>
      <c r="T19" s="183" t="s">
        <v>354</v>
      </c>
      <c r="U19" s="243" t="s">
        <v>603</v>
      </c>
      <c r="V19" s="242" t="s">
        <v>604</v>
      </c>
      <c r="AA19" s="179">
        <f>IF(OR(J19="Fail",ISBLANK(J19)),INDEX('Issue Code Table'!C:C,MATCH(N:N,'Issue Code Table'!A:A,0)),IF(M19="Critical",6,IF(M19="Significant",5,IF(M19="Moderate",3,2))))</f>
        <v>4</v>
      </c>
    </row>
    <row r="20" spans="1:27" ht="103.5" x14ac:dyDescent="0.25">
      <c r="A20" s="178" t="s">
        <v>605</v>
      </c>
      <c r="B20" s="178" t="s">
        <v>356</v>
      </c>
      <c r="C20" s="178" t="s">
        <v>357</v>
      </c>
      <c r="D20" s="178" t="s">
        <v>213</v>
      </c>
      <c r="E20" s="183" t="s">
        <v>358</v>
      </c>
      <c r="F20" s="183" t="s">
        <v>359</v>
      </c>
      <c r="G20" s="183" t="s">
        <v>360</v>
      </c>
      <c r="H20" s="183" t="s">
        <v>361</v>
      </c>
      <c r="I20" s="178"/>
      <c r="J20" s="158"/>
      <c r="K20" s="158" t="s">
        <v>362</v>
      </c>
      <c r="L20" s="158"/>
      <c r="M20" s="158" t="s">
        <v>135</v>
      </c>
      <c r="N20" s="226" t="s">
        <v>374</v>
      </c>
      <c r="O20" s="228" t="s">
        <v>375</v>
      </c>
      <c r="P20" s="202"/>
      <c r="Q20" s="183" t="s">
        <v>365</v>
      </c>
      <c r="R20" s="183" t="s">
        <v>366</v>
      </c>
      <c r="S20" s="183" t="s">
        <v>367</v>
      </c>
      <c r="T20" s="183" t="s">
        <v>606</v>
      </c>
      <c r="U20" s="237" t="s">
        <v>368</v>
      </c>
      <c r="V20" s="236" t="s">
        <v>607</v>
      </c>
      <c r="AA20" s="179">
        <f>IF(OR(J20="Fail",ISBLANK(J20)),INDEX('Issue Code Table'!C:C,MATCH(N:N,'Issue Code Table'!A:A,0)),IF(M20="Critical",6,IF(M20="Significant",5,IF(M20="Moderate",3,2))))</f>
        <v>6</v>
      </c>
    </row>
    <row r="21" spans="1:27" ht="112.5" x14ac:dyDescent="0.25">
      <c r="A21" s="178" t="s">
        <v>608</v>
      </c>
      <c r="B21" s="178" t="s">
        <v>188</v>
      </c>
      <c r="C21" s="178" t="s">
        <v>189</v>
      </c>
      <c r="D21" s="178" t="s">
        <v>213</v>
      </c>
      <c r="E21" s="183" t="s">
        <v>369</v>
      </c>
      <c r="F21" s="183" t="s">
        <v>370</v>
      </c>
      <c r="G21" s="183" t="s">
        <v>371</v>
      </c>
      <c r="H21" s="183" t="s">
        <v>372</v>
      </c>
      <c r="I21" s="178"/>
      <c r="J21" s="158"/>
      <c r="K21" s="158" t="s">
        <v>373</v>
      </c>
      <c r="L21" s="158"/>
      <c r="M21" s="158" t="s">
        <v>167</v>
      </c>
      <c r="N21" s="226" t="s">
        <v>363</v>
      </c>
      <c r="O21" s="228" t="s">
        <v>364</v>
      </c>
      <c r="P21" s="202"/>
      <c r="Q21" s="183" t="s">
        <v>365</v>
      </c>
      <c r="R21" s="183" t="s">
        <v>376</v>
      </c>
      <c r="S21" s="183" t="s">
        <v>377</v>
      </c>
      <c r="T21" s="183" t="s">
        <v>378</v>
      </c>
      <c r="U21" s="237" t="s">
        <v>379</v>
      </c>
      <c r="V21" s="236"/>
      <c r="AA21" s="179">
        <f>IF(OR(J21="Fail",ISBLANK(J21)),INDEX('Issue Code Table'!C:C,MATCH(N:N,'Issue Code Table'!A:A,0)),IF(M21="Critical",6,IF(M21="Significant",5,IF(M21="Moderate",3,2))))</f>
        <v>4</v>
      </c>
    </row>
    <row r="22" spans="1:27" ht="125" x14ac:dyDescent="0.25">
      <c r="A22" s="178" t="s">
        <v>609</v>
      </c>
      <c r="B22" s="178" t="s">
        <v>356</v>
      </c>
      <c r="C22" s="178" t="s">
        <v>357</v>
      </c>
      <c r="D22" s="178" t="s">
        <v>213</v>
      </c>
      <c r="E22" s="183" t="s">
        <v>381</v>
      </c>
      <c r="F22" s="183" t="s">
        <v>382</v>
      </c>
      <c r="G22" s="183" t="s">
        <v>383</v>
      </c>
      <c r="H22" s="183" t="s">
        <v>384</v>
      </c>
      <c r="I22" s="178"/>
      <c r="J22" s="158"/>
      <c r="K22" s="158" t="s">
        <v>385</v>
      </c>
      <c r="L22" s="158"/>
      <c r="M22" s="158" t="s">
        <v>135</v>
      </c>
      <c r="N22" s="226" t="s">
        <v>208</v>
      </c>
      <c r="O22" s="228" t="s">
        <v>209</v>
      </c>
      <c r="P22" s="202"/>
      <c r="Q22" s="183" t="s">
        <v>365</v>
      </c>
      <c r="R22" s="183" t="s">
        <v>386</v>
      </c>
      <c r="S22" s="183" t="s">
        <v>387</v>
      </c>
      <c r="T22" s="183" t="s">
        <v>610</v>
      </c>
      <c r="U22" s="237" t="s">
        <v>611</v>
      </c>
      <c r="V22" s="236" t="s">
        <v>518</v>
      </c>
      <c r="AA22" s="179">
        <f>IF(OR(J22="Fail",ISBLANK(J22)),INDEX('Issue Code Table'!C:C,MATCH(N:N,'Issue Code Table'!A:A,0)),IF(M22="Critical",6,IF(M22="Significant",5,IF(M22="Moderate",3,2))))</f>
        <v>6</v>
      </c>
    </row>
    <row r="23" spans="1:27" ht="103.5" x14ac:dyDescent="0.25">
      <c r="A23" s="178" t="s">
        <v>612</v>
      </c>
      <c r="B23" s="178" t="s">
        <v>388</v>
      </c>
      <c r="C23" s="178" t="s">
        <v>389</v>
      </c>
      <c r="D23" s="178" t="s">
        <v>213</v>
      </c>
      <c r="E23" s="183" t="s">
        <v>390</v>
      </c>
      <c r="F23" s="183" t="s">
        <v>613</v>
      </c>
      <c r="G23" s="183" t="s">
        <v>391</v>
      </c>
      <c r="H23" s="183" t="s">
        <v>392</v>
      </c>
      <c r="I23" s="178"/>
      <c r="J23" s="158"/>
      <c r="K23" s="158" t="s">
        <v>393</v>
      </c>
      <c r="L23" s="158"/>
      <c r="M23" s="158" t="s">
        <v>135</v>
      </c>
      <c r="N23" s="179" t="s">
        <v>208</v>
      </c>
      <c r="O23" s="94" t="s">
        <v>614</v>
      </c>
      <c r="P23" s="202"/>
      <c r="Q23" s="183" t="s">
        <v>365</v>
      </c>
      <c r="R23" s="183" t="s">
        <v>394</v>
      </c>
      <c r="S23" s="183" t="s">
        <v>395</v>
      </c>
      <c r="T23" s="183" t="s">
        <v>615</v>
      </c>
      <c r="U23" s="237" t="s">
        <v>616</v>
      </c>
      <c r="V23" s="236" t="s">
        <v>380</v>
      </c>
      <c r="AA23" s="179">
        <f>IF(OR(J23="Fail",ISBLANK(J23)),INDEX('Issue Code Table'!C:C,MATCH(N:N,'Issue Code Table'!A:A,0)),IF(M23="Critical",6,IF(M23="Significant",5,IF(M23="Moderate",3,2))))</f>
        <v>6</v>
      </c>
    </row>
    <row r="24" spans="1:27" ht="150" x14ac:dyDescent="0.25">
      <c r="A24" s="178" t="s">
        <v>617</v>
      </c>
      <c r="B24" s="178" t="s">
        <v>396</v>
      </c>
      <c r="C24" s="178" t="s">
        <v>397</v>
      </c>
      <c r="D24" s="178" t="s">
        <v>213</v>
      </c>
      <c r="E24" s="183" t="s">
        <v>618</v>
      </c>
      <c r="F24" s="183" t="s">
        <v>398</v>
      </c>
      <c r="G24" s="183" t="s">
        <v>619</v>
      </c>
      <c r="H24" s="183" t="s">
        <v>399</v>
      </c>
      <c r="I24" s="178"/>
      <c r="J24" s="158"/>
      <c r="K24" s="158" t="s">
        <v>400</v>
      </c>
      <c r="L24" s="158"/>
      <c r="M24" s="158" t="s">
        <v>167</v>
      </c>
      <c r="N24" s="226" t="s">
        <v>291</v>
      </c>
      <c r="O24" s="228" t="s">
        <v>557</v>
      </c>
      <c r="P24" s="202"/>
      <c r="Q24" s="183" t="s">
        <v>401</v>
      </c>
      <c r="R24" s="183" t="s">
        <v>402</v>
      </c>
      <c r="S24" s="183" t="s">
        <v>403</v>
      </c>
      <c r="T24" s="183" t="s">
        <v>620</v>
      </c>
      <c r="U24" s="243" t="s">
        <v>621</v>
      </c>
      <c r="V24" s="242"/>
      <c r="AA24" s="179">
        <f>IF(OR(J24="Fail",ISBLANK(J24)),INDEX('Issue Code Table'!C:C,MATCH(N:N,'Issue Code Table'!A:A,0)),IF(M24="Critical",6,IF(M24="Significant",5,IF(M24="Moderate",3,2))))</f>
        <v>4</v>
      </c>
    </row>
    <row r="25" spans="1:27" ht="237.5" x14ac:dyDescent="0.25">
      <c r="A25" s="178" t="s">
        <v>622</v>
      </c>
      <c r="B25" s="178" t="s">
        <v>179</v>
      </c>
      <c r="C25" s="178" t="s">
        <v>286</v>
      </c>
      <c r="D25" s="178" t="s">
        <v>213</v>
      </c>
      <c r="E25" s="183" t="s">
        <v>404</v>
      </c>
      <c r="F25" s="183" t="s">
        <v>405</v>
      </c>
      <c r="G25" s="183" t="s">
        <v>406</v>
      </c>
      <c r="H25" s="183" t="s">
        <v>407</v>
      </c>
      <c r="I25" s="178"/>
      <c r="J25" s="158"/>
      <c r="K25" s="158" t="s">
        <v>408</v>
      </c>
      <c r="L25" s="158"/>
      <c r="M25" s="158" t="s">
        <v>167</v>
      </c>
      <c r="N25" s="226" t="s">
        <v>291</v>
      </c>
      <c r="O25" s="228" t="s">
        <v>557</v>
      </c>
      <c r="P25" s="202"/>
      <c r="Q25" s="183" t="s">
        <v>401</v>
      </c>
      <c r="R25" s="183" t="s">
        <v>409</v>
      </c>
      <c r="S25" s="183" t="s">
        <v>410</v>
      </c>
      <c r="T25" s="183" t="s">
        <v>411</v>
      </c>
      <c r="U25" s="243" t="s">
        <v>412</v>
      </c>
      <c r="V25" s="242"/>
      <c r="AA25" s="179">
        <f>IF(OR(J25="Fail",ISBLANK(J25)),INDEX('Issue Code Table'!C:C,MATCH(N:N,'Issue Code Table'!A:A,0)),IF(M25="Critical",6,IF(M25="Significant",5,IF(M25="Moderate",3,2))))</f>
        <v>4</v>
      </c>
    </row>
    <row r="26" spans="1:27" ht="150" x14ac:dyDescent="0.25">
      <c r="A26" s="178" t="s">
        <v>623</v>
      </c>
      <c r="B26" s="178" t="s">
        <v>162</v>
      </c>
      <c r="C26" s="178" t="s">
        <v>163</v>
      </c>
      <c r="D26" s="178" t="s">
        <v>213</v>
      </c>
      <c r="E26" s="183" t="s">
        <v>413</v>
      </c>
      <c r="F26" s="183" t="s">
        <v>624</v>
      </c>
      <c r="G26" s="183" t="s">
        <v>625</v>
      </c>
      <c r="H26" s="183" t="s">
        <v>414</v>
      </c>
      <c r="I26" s="178"/>
      <c r="J26" s="158"/>
      <c r="K26" s="158" t="s">
        <v>415</v>
      </c>
      <c r="L26" s="158"/>
      <c r="M26" s="158" t="s">
        <v>135</v>
      </c>
      <c r="N26" s="179" t="s">
        <v>416</v>
      </c>
      <c r="O26" s="94" t="s">
        <v>626</v>
      </c>
      <c r="P26" s="202"/>
      <c r="Q26" s="183" t="s">
        <v>401</v>
      </c>
      <c r="R26" s="183" t="s">
        <v>418</v>
      </c>
      <c r="S26" s="183" t="s">
        <v>419</v>
      </c>
      <c r="T26" s="183" t="s">
        <v>420</v>
      </c>
      <c r="U26" s="243" t="s">
        <v>421</v>
      </c>
      <c r="V26" s="242" t="s">
        <v>627</v>
      </c>
      <c r="AA26" s="179">
        <f>IF(OR(J26="Fail",ISBLANK(J26)),INDEX('Issue Code Table'!C:C,MATCH(N:N,'Issue Code Table'!A:A,0)),IF(M26="Critical",6,IF(M26="Significant",5,IF(M26="Moderate",3,2))))</f>
        <v>5</v>
      </c>
    </row>
    <row r="27" spans="1:27" ht="212.5" x14ac:dyDescent="0.25">
      <c r="A27" s="178" t="s">
        <v>628</v>
      </c>
      <c r="B27" s="178" t="s">
        <v>274</v>
      </c>
      <c r="C27" s="178" t="s">
        <v>275</v>
      </c>
      <c r="D27" s="178" t="s">
        <v>213</v>
      </c>
      <c r="E27" s="183" t="s">
        <v>629</v>
      </c>
      <c r="F27" s="183" t="s">
        <v>423</v>
      </c>
      <c r="G27" s="183" t="s">
        <v>630</v>
      </c>
      <c r="H27" s="183" t="s">
        <v>424</v>
      </c>
      <c r="I27" s="178"/>
      <c r="J27" s="158"/>
      <c r="K27" s="158" t="s">
        <v>631</v>
      </c>
      <c r="L27" s="158"/>
      <c r="M27" s="158" t="s">
        <v>167</v>
      </c>
      <c r="N27" s="226" t="s">
        <v>291</v>
      </c>
      <c r="O27" s="228" t="s">
        <v>557</v>
      </c>
      <c r="P27" s="202"/>
      <c r="Q27" s="183" t="s">
        <v>401</v>
      </c>
      <c r="R27" s="183" t="s">
        <v>426</v>
      </c>
      <c r="S27" s="183" t="s">
        <v>427</v>
      </c>
      <c r="T27" s="183" t="s">
        <v>632</v>
      </c>
      <c r="U27" s="243" t="s">
        <v>633</v>
      </c>
      <c r="V27" s="242"/>
      <c r="AA27" s="179">
        <f>IF(OR(J27="Fail",ISBLANK(J27)),INDEX('Issue Code Table'!C:C,MATCH(N:N,'Issue Code Table'!A:A,0)),IF(M27="Critical",6,IF(M27="Significant",5,IF(M27="Moderate",3,2))))</f>
        <v>4</v>
      </c>
    </row>
    <row r="28" spans="1:27" ht="87.5" x14ac:dyDescent="0.25">
      <c r="A28" s="178" t="s">
        <v>634</v>
      </c>
      <c r="B28" s="178" t="s">
        <v>139</v>
      </c>
      <c r="C28" s="178" t="s">
        <v>140</v>
      </c>
      <c r="D28" s="178" t="s">
        <v>213</v>
      </c>
      <c r="E28" s="183" t="s">
        <v>428</v>
      </c>
      <c r="F28" s="183" t="s">
        <v>635</v>
      </c>
      <c r="G28" s="183" t="s">
        <v>636</v>
      </c>
      <c r="H28" s="183" t="s">
        <v>637</v>
      </c>
      <c r="I28" s="178"/>
      <c r="J28" s="158"/>
      <c r="K28" s="158" t="s">
        <v>638</v>
      </c>
      <c r="L28" s="158"/>
      <c r="M28" s="158" t="s">
        <v>135</v>
      </c>
      <c r="N28" s="179" t="s">
        <v>261</v>
      </c>
      <c r="O28" s="94" t="s">
        <v>547</v>
      </c>
      <c r="P28" s="202"/>
      <c r="Q28" s="183" t="s">
        <v>431</v>
      </c>
      <c r="R28" s="183" t="s">
        <v>432</v>
      </c>
      <c r="S28" s="183" t="s">
        <v>433</v>
      </c>
      <c r="T28" s="183" t="s">
        <v>639</v>
      </c>
      <c r="U28" s="243" t="s">
        <v>640</v>
      </c>
      <c r="V28" s="242" t="s">
        <v>435</v>
      </c>
      <c r="AA28" s="179">
        <f>IF(OR(J28="Fail",ISBLANK(J28)),INDEX('Issue Code Table'!C:C,MATCH(N:N,'Issue Code Table'!A:A,0)),IF(M28="Critical",6,IF(M28="Significant",5,IF(M28="Moderate",3,2))))</f>
        <v>5</v>
      </c>
    </row>
    <row r="29" spans="1:27" ht="137.5" x14ac:dyDescent="0.25">
      <c r="A29" s="178" t="s">
        <v>641</v>
      </c>
      <c r="B29" s="178" t="s">
        <v>254</v>
      </c>
      <c r="C29" s="178" t="s">
        <v>255</v>
      </c>
      <c r="D29" s="178" t="s">
        <v>213</v>
      </c>
      <c r="E29" s="183" t="s">
        <v>436</v>
      </c>
      <c r="F29" s="183" t="s">
        <v>437</v>
      </c>
      <c r="G29" s="183" t="s">
        <v>642</v>
      </c>
      <c r="H29" s="183" t="s">
        <v>438</v>
      </c>
      <c r="I29" s="178"/>
      <c r="J29" s="158"/>
      <c r="K29" s="158" t="s">
        <v>439</v>
      </c>
      <c r="L29" s="158"/>
      <c r="M29" s="158" t="s">
        <v>135</v>
      </c>
      <c r="N29" s="179" t="s">
        <v>261</v>
      </c>
      <c r="O29" s="94" t="s">
        <v>547</v>
      </c>
      <c r="P29" s="202"/>
      <c r="Q29" s="183" t="s">
        <v>442</v>
      </c>
      <c r="R29" s="183" t="s">
        <v>443</v>
      </c>
      <c r="S29" s="183" t="s">
        <v>444</v>
      </c>
      <c r="T29" s="183" t="s">
        <v>643</v>
      </c>
      <c r="U29" s="241" t="s">
        <v>445</v>
      </c>
      <c r="V29" s="183" t="s">
        <v>644</v>
      </c>
      <c r="AA29" s="179">
        <f>IF(OR(J29="Fail",ISBLANK(J29)),INDEX('Issue Code Table'!C:C,MATCH(N:N,'Issue Code Table'!A:A,0)),IF(M29="Critical",6,IF(M29="Significant",5,IF(M29="Moderate",3,2))))</f>
        <v>5</v>
      </c>
    </row>
    <row r="30" spans="1:27" ht="125" x14ac:dyDescent="0.25">
      <c r="A30" s="178" t="s">
        <v>645</v>
      </c>
      <c r="B30" s="178" t="s">
        <v>447</v>
      </c>
      <c r="C30" s="178" t="s">
        <v>448</v>
      </c>
      <c r="D30" s="178" t="s">
        <v>213</v>
      </c>
      <c r="E30" s="183" t="s">
        <v>449</v>
      </c>
      <c r="F30" s="183" t="s">
        <v>450</v>
      </c>
      <c r="G30" s="183" t="s">
        <v>646</v>
      </c>
      <c r="H30" s="183" t="s">
        <v>451</v>
      </c>
      <c r="I30" s="178"/>
      <c r="J30" s="158"/>
      <c r="K30" s="158" t="s">
        <v>452</v>
      </c>
      <c r="L30" s="158"/>
      <c r="M30" s="158" t="s">
        <v>135</v>
      </c>
      <c r="N30" s="179" t="s">
        <v>440</v>
      </c>
      <c r="O30" s="94" t="s">
        <v>647</v>
      </c>
      <c r="P30" s="202"/>
      <c r="Q30" s="183" t="s">
        <v>453</v>
      </c>
      <c r="R30" s="183" t="s">
        <v>454</v>
      </c>
      <c r="S30" s="183" t="s">
        <v>648</v>
      </c>
      <c r="T30" s="183" t="s">
        <v>455</v>
      </c>
      <c r="U30" s="240" t="s">
        <v>649</v>
      </c>
      <c r="V30" s="183" t="s">
        <v>456</v>
      </c>
      <c r="AA30" s="179">
        <f>IF(OR(J30="Fail",ISBLANK(J30)),INDEX('Issue Code Table'!C:C,MATCH(N:N,'Issue Code Table'!A:A,0)),IF(M30="Critical",6,IF(M30="Significant",5,IF(M30="Moderate",3,2))))</f>
        <v>5</v>
      </c>
    </row>
    <row r="31" spans="1:27" ht="125" x14ac:dyDescent="0.25">
      <c r="A31" s="178" t="s">
        <v>650</v>
      </c>
      <c r="B31" s="178" t="s">
        <v>457</v>
      </c>
      <c r="C31" s="178" t="s">
        <v>458</v>
      </c>
      <c r="D31" s="178" t="s">
        <v>213</v>
      </c>
      <c r="E31" s="183" t="s">
        <v>459</v>
      </c>
      <c r="F31" s="183" t="s">
        <v>460</v>
      </c>
      <c r="G31" s="183" t="s">
        <v>461</v>
      </c>
      <c r="H31" s="183" t="s">
        <v>462</v>
      </c>
      <c r="I31" s="178"/>
      <c r="J31" s="158"/>
      <c r="K31" s="158" t="s">
        <v>463</v>
      </c>
      <c r="L31" s="158"/>
      <c r="M31" s="244" t="s">
        <v>135</v>
      </c>
      <c r="N31" s="179" t="s">
        <v>440</v>
      </c>
      <c r="O31" s="94" t="s">
        <v>647</v>
      </c>
      <c r="P31" s="202"/>
      <c r="Q31" s="183" t="s">
        <v>453</v>
      </c>
      <c r="R31" s="183" t="s">
        <v>464</v>
      </c>
      <c r="S31" s="183" t="s">
        <v>465</v>
      </c>
      <c r="T31" s="183" t="s">
        <v>651</v>
      </c>
      <c r="U31" s="240" t="s">
        <v>466</v>
      </c>
      <c r="V31" s="183" t="s">
        <v>652</v>
      </c>
      <c r="AA31" s="179">
        <f>IF(OR(J31="Fail",ISBLANK(J31)),INDEX('Issue Code Table'!C:C,MATCH(N:N,'Issue Code Table'!A:A,0)),IF(M31="Critical",6,IF(M31="Significant",5,IF(M31="Moderate",3,2))))</f>
        <v>5</v>
      </c>
    </row>
    <row r="32" spans="1:27" ht="75" x14ac:dyDescent="0.25">
      <c r="A32" s="178" t="s">
        <v>653</v>
      </c>
      <c r="B32" s="178" t="s">
        <v>188</v>
      </c>
      <c r="C32" s="178" t="s">
        <v>189</v>
      </c>
      <c r="D32" s="178" t="s">
        <v>213</v>
      </c>
      <c r="E32" s="183" t="s">
        <v>468</v>
      </c>
      <c r="F32" s="183" t="s">
        <v>469</v>
      </c>
      <c r="G32" s="183" t="s">
        <v>654</v>
      </c>
      <c r="H32" s="183" t="s">
        <v>470</v>
      </c>
      <c r="I32" s="178"/>
      <c r="J32" s="158"/>
      <c r="K32" s="158" t="s">
        <v>471</v>
      </c>
      <c r="L32" s="158"/>
      <c r="M32" s="158" t="s">
        <v>135</v>
      </c>
      <c r="N32" s="179" t="s">
        <v>231</v>
      </c>
      <c r="O32" s="179" t="s">
        <v>535</v>
      </c>
      <c r="P32" s="202"/>
      <c r="Q32" s="183" t="s">
        <v>453</v>
      </c>
      <c r="R32" s="183" t="s">
        <v>472</v>
      </c>
      <c r="S32" s="183" t="s">
        <v>473</v>
      </c>
      <c r="T32" s="183" t="s">
        <v>474</v>
      </c>
      <c r="U32" s="240" t="s">
        <v>475</v>
      </c>
      <c r="V32" s="183" t="s">
        <v>476</v>
      </c>
      <c r="AA32" s="179">
        <f>IF(OR(J32="Fail",ISBLANK(J32)),INDEX('Issue Code Table'!C:C,MATCH(N:N,'Issue Code Table'!A:A,0)),IF(M32="Critical",6,IF(M32="Significant",5,IF(M32="Moderate",3,2))))</f>
        <v>5</v>
      </c>
    </row>
    <row r="33" spans="1:27" ht="87.5" x14ac:dyDescent="0.25">
      <c r="A33" s="178" t="s">
        <v>655</v>
      </c>
      <c r="B33" s="178" t="s">
        <v>477</v>
      </c>
      <c r="C33" s="178" t="s">
        <v>478</v>
      </c>
      <c r="D33" s="178" t="s">
        <v>213</v>
      </c>
      <c r="E33" s="183" t="s">
        <v>656</v>
      </c>
      <c r="F33" s="183" t="s">
        <v>480</v>
      </c>
      <c r="G33" s="183" t="s">
        <v>654</v>
      </c>
      <c r="H33" s="183" t="s">
        <v>481</v>
      </c>
      <c r="I33" s="178"/>
      <c r="J33" s="158"/>
      <c r="K33" s="158" t="s">
        <v>482</v>
      </c>
      <c r="L33" s="158"/>
      <c r="M33" s="158" t="s">
        <v>135</v>
      </c>
      <c r="N33" s="179" t="s">
        <v>231</v>
      </c>
      <c r="O33" s="179" t="s">
        <v>535</v>
      </c>
      <c r="P33" s="202"/>
      <c r="Q33" s="183" t="s">
        <v>453</v>
      </c>
      <c r="R33" s="183" t="s">
        <v>483</v>
      </c>
      <c r="S33" s="183" t="s">
        <v>484</v>
      </c>
      <c r="T33" s="183" t="s">
        <v>485</v>
      </c>
      <c r="U33" s="240" t="s">
        <v>486</v>
      </c>
      <c r="V33" s="183" t="s">
        <v>467</v>
      </c>
      <c r="AA33" s="179">
        <f>IF(OR(J33="Fail",ISBLANK(J33)),INDEX('Issue Code Table'!C:C,MATCH(N:N,'Issue Code Table'!A:A,0)),IF(M33="Critical",6,IF(M33="Significant",5,IF(M33="Moderate",3,2))))</f>
        <v>5</v>
      </c>
    </row>
    <row r="34" spans="1:27" ht="100" x14ac:dyDescent="0.25">
      <c r="A34" s="178" t="s">
        <v>657</v>
      </c>
      <c r="B34" s="178" t="s">
        <v>274</v>
      </c>
      <c r="C34" s="178" t="s">
        <v>275</v>
      </c>
      <c r="D34" s="178" t="s">
        <v>213</v>
      </c>
      <c r="E34" s="183" t="s">
        <v>487</v>
      </c>
      <c r="F34" s="183" t="s">
        <v>488</v>
      </c>
      <c r="G34" s="183" t="s">
        <v>489</v>
      </c>
      <c r="H34" s="183" t="s">
        <v>490</v>
      </c>
      <c r="I34" s="178"/>
      <c r="J34" s="158"/>
      <c r="K34" s="158" t="s">
        <v>658</v>
      </c>
      <c r="L34" s="158"/>
      <c r="M34" s="158" t="s">
        <v>167</v>
      </c>
      <c r="N34" s="226" t="s">
        <v>491</v>
      </c>
      <c r="O34" s="228" t="s">
        <v>659</v>
      </c>
      <c r="P34" s="202"/>
      <c r="Q34" s="183" t="s">
        <v>453</v>
      </c>
      <c r="R34" s="183" t="s">
        <v>660</v>
      </c>
      <c r="S34" s="183" t="s">
        <v>494</v>
      </c>
      <c r="T34" s="183" t="s">
        <v>661</v>
      </c>
      <c r="U34" s="240" t="s">
        <v>495</v>
      </c>
      <c r="V34" s="183"/>
      <c r="AA34" s="179">
        <f>IF(OR(J34="Fail",ISBLANK(J34)),INDEX('Issue Code Table'!C:C,MATCH(N:N,'Issue Code Table'!A:A,0)),IF(M34="Critical",6,IF(M34="Significant",5,IF(M34="Moderate",3,2))))</f>
        <v>4</v>
      </c>
    </row>
    <row r="35" spans="1:27" ht="62.5" x14ac:dyDescent="0.25">
      <c r="A35" s="178" t="s">
        <v>662</v>
      </c>
      <c r="B35" s="178" t="s">
        <v>139</v>
      </c>
      <c r="C35" s="178" t="s">
        <v>140</v>
      </c>
      <c r="D35" s="178" t="s">
        <v>213</v>
      </c>
      <c r="E35" s="183" t="s">
        <v>496</v>
      </c>
      <c r="F35" s="183" t="s">
        <v>497</v>
      </c>
      <c r="G35" s="183" t="s">
        <v>498</v>
      </c>
      <c r="H35" s="183" t="s">
        <v>663</v>
      </c>
      <c r="I35" s="178"/>
      <c r="J35" s="158"/>
      <c r="K35" s="158" t="s">
        <v>664</v>
      </c>
      <c r="L35" s="158"/>
      <c r="M35" s="158" t="s">
        <v>135</v>
      </c>
      <c r="N35" s="179" t="s">
        <v>261</v>
      </c>
      <c r="O35" s="94" t="s">
        <v>547</v>
      </c>
      <c r="P35" s="202"/>
      <c r="Q35" s="183" t="s">
        <v>453</v>
      </c>
      <c r="R35" s="183" t="s">
        <v>493</v>
      </c>
      <c r="S35" s="183" t="s">
        <v>502</v>
      </c>
      <c r="T35" s="183" t="s">
        <v>665</v>
      </c>
      <c r="U35" s="240" t="s">
        <v>503</v>
      </c>
      <c r="V35" s="183" t="s">
        <v>627</v>
      </c>
      <c r="AA35" s="179">
        <f>IF(OR(J35="Fail",ISBLANK(J35)),INDEX('Issue Code Table'!C:C,MATCH(N:N,'Issue Code Table'!A:A,0)),IF(M35="Critical",6,IF(M35="Significant",5,IF(M35="Moderate",3,2))))</f>
        <v>5</v>
      </c>
    </row>
    <row r="36" spans="1:27" ht="62.5" x14ac:dyDescent="0.25">
      <c r="A36" s="178" t="s">
        <v>666</v>
      </c>
      <c r="B36" s="178" t="s">
        <v>203</v>
      </c>
      <c r="C36" s="178" t="s">
        <v>504</v>
      </c>
      <c r="D36" s="178" t="s">
        <v>213</v>
      </c>
      <c r="E36" s="183" t="s">
        <v>505</v>
      </c>
      <c r="F36" s="183" t="s">
        <v>667</v>
      </c>
      <c r="G36" s="183" t="s">
        <v>668</v>
      </c>
      <c r="H36" s="183" t="s">
        <v>499</v>
      </c>
      <c r="I36" s="178"/>
      <c r="J36" s="158"/>
      <c r="K36" s="158" t="s">
        <v>500</v>
      </c>
      <c r="L36" s="158"/>
      <c r="M36" s="158" t="s">
        <v>167</v>
      </c>
      <c r="N36" s="226" t="s">
        <v>491</v>
      </c>
      <c r="O36" s="228" t="s">
        <v>659</v>
      </c>
      <c r="P36" s="202"/>
      <c r="Q36" s="183" t="s">
        <v>453</v>
      </c>
      <c r="R36" s="183" t="s">
        <v>501</v>
      </c>
      <c r="S36" s="183" t="s">
        <v>669</v>
      </c>
      <c r="T36" s="183" t="s">
        <v>670</v>
      </c>
      <c r="U36" s="240" t="s">
        <v>671</v>
      </c>
      <c r="V36" s="183"/>
      <c r="AA36" s="179">
        <f>IF(OR(J36="Fail",ISBLANK(J36)),INDEX('Issue Code Table'!C:C,MATCH(N:N,'Issue Code Table'!A:A,0)),IF(M36="Critical",6,IF(M36="Significant",5,IF(M36="Moderate",3,2))))</f>
        <v>4</v>
      </c>
    </row>
    <row r="37" spans="1:27" ht="112.5" x14ac:dyDescent="0.25">
      <c r="A37" s="178" t="s">
        <v>672</v>
      </c>
      <c r="B37" s="178" t="s">
        <v>507</v>
      </c>
      <c r="C37" s="178" t="s">
        <v>508</v>
      </c>
      <c r="D37" s="178" t="s">
        <v>213</v>
      </c>
      <c r="E37" s="183" t="s">
        <v>509</v>
      </c>
      <c r="F37" s="183" t="s">
        <v>510</v>
      </c>
      <c r="G37" s="183" t="s">
        <v>511</v>
      </c>
      <c r="H37" s="183" t="s">
        <v>512</v>
      </c>
      <c r="I37" s="178"/>
      <c r="J37" s="158"/>
      <c r="K37" s="158" t="s">
        <v>513</v>
      </c>
      <c r="L37" s="158"/>
      <c r="M37" s="158" t="s">
        <v>135</v>
      </c>
      <c r="N37" s="179" t="s">
        <v>231</v>
      </c>
      <c r="O37" s="179" t="s">
        <v>535</v>
      </c>
      <c r="P37" s="202"/>
      <c r="Q37" s="183" t="s">
        <v>453</v>
      </c>
      <c r="R37" s="183" t="s">
        <v>673</v>
      </c>
      <c r="S37" s="183" t="s">
        <v>515</v>
      </c>
      <c r="T37" s="183" t="s">
        <v>516</v>
      </c>
      <c r="U37" s="240" t="s">
        <v>517</v>
      </c>
      <c r="V37" s="183" t="s">
        <v>674</v>
      </c>
      <c r="AA37" s="179">
        <f>IF(OR(J37="Fail",ISBLANK(J37)),INDEX('Issue Code Table'!C:C,MATCH(N:N,'Issue Code Table'!A:A,0)),IF(M37="Critical",6,IF(M37="Significant",5,IF(M37="Moderate",3,2))))</f>
        <v>5</v>
      </c>
    </row>
    <row r="38" spans="1:27" ht="237.5" x14ac:dyDescent="0.25">
      <c r="A38" s="178" t="s">
        <v>675</v>
      </c>
      <c r="B38" s="178" t="s">
        <v>274</v>
      </c>
      <c r="C38" s="178" t="s">
        <v>275</v>
      </c>
      <c r="D38" s="178" t="s">
        <v>213</v>
      </c>
      <c r="E38" s="183" t="s">
        <v>519</v>
      </c>
      <c r="F38" s="183" t="s">
        <v>520</v>
      </c>
      <c r="G38" s="183" t="s">
        <v>676</v>
      </c>
      <c r="H38" s="183" t="s">
        <v>677</v>
      </c>
      <c r="I38" s="178"/>
      <c r="J38" s="158"/>
      <c r="K38" s="158" t="s">
        <v>678</v>
      </c>
      <c r="L38" s="158"/>
      <c r="M38" s="158" t="s">
        <v>135</v>
      </c>
      <c r="N38" s="179" t="s">
        <v>231</v>
      </c>
      <c r="O38" s="179" t="s">
        <v>535</v>
      </c>
      <c r="P38" s="202"/>
      <c r="Q38" s="183" t="s">
        <v>453</v>
      </c>
      <c r="R38" s="183" t="s">
        <v>514</v>
      </c>
      <c r="S38" s="183" t="s">
        <v>525</v>
      </c>
      <c r="T38" s="183" t="s">
        <v>679</v>
      </c>
      <c r="U38" s="240" t="s">
        <v>680</v>
      </c>
      <c r="V38" s="183" t="s">
        <v>674</v>
      </c>
      <c r="AA38" s="179">
        <f>IF(OR(J38="Fail",ISBLANK(J38)),INDEX('Issue Code Table'!C:C,MATCH(N:N,'Issue Code Table'!A:A,0)),IF(M38="Critical",6,IF(M38="Significant",5,IF(M38="Moderate",3,2))))</f>
        <v>5</v>
      </c>
    </row>
    <row r="39" spans="1:27" ht="225" x14ac:dyDescent="0.25">
      <c r="A39" s="178" t="s">
        <v>681</v>
      </c>
      <c r="B39" s="178" t="s">
        <v>162</v>
      </c>
      <c r="C39" s="178" t="s">
        <v>163</v>
      </c>
      <c r="D39" s="178" t="s">
        <v>213</v>
      </c>
      <c r="E39" s="183" t="s">
        <v>682</v>
      </c>
      <c r="F39" s="183" t="s">
        <v>527</v>
      </c>
      <c r="G39" s="183" t="s">
        <v>683</v>
      </c>
      <c r="H39" s="183" t="s">
        <v>684</v>
      </c>
      <c r="I39" s="178"/>
      <c r="J39" s="158"/>
      <c r="K39" s="158" t="s">
        <v>521</v>
      </c>
      <c r="L39" s="158"/>
      <c r="M39" s="158" t="s">
        <v>135</v>
      </c>
      <c r="N39" s="179" t="s">
        <v>416</v>
      </c>
      <c r="O39" s="94" t="s">
        <v>626</v>
      </c>
      <c r="P39" s="202"/>
      <c r="Q39" s="183" t="s">
        <v>453</v>
      </c>
      <c r="R39" s="183" t="s">
        <v>524</v>
      </c>
      <c r="S39" s="183" t="s">
        <v>530</v>
      </c>
      <c r="T39" s="183" t="s">
        <v>685</v>
      </c>
      <c r="U39" s="240" t="s">
        <v>531</v>
      </c>
      <c r="V39" s="183" t="s">
        <v>686</v>
      </c>
      <c r="AA39" s="179">
        <f>IF(OR(J39="Fail",ISBLANK(J39)),INDEX('Issue Code Table'!C:C,MATCH(N:N,'Issue Code Table'!A:A,0)),IF(M39="Critical",6,IF(M39="Significant",5,IF(M39="Moderate",3,2))))</f>
        <v>5</v>
      </c>
    </row>
    <row r="40" spans="1:27" ht="14.15" customHeight="1" x14ac:dyDescent="0.25">
      <c r="A40" s="170"/>
      <c r="B40" s="190"/>
      <c r="C40" s="170"/>
      <c r="D40" s="170"/>
      <c r="E40" s="170"/>
      <c r="F40" s="170"/>
      <c r="G40" s="170"/>
      <c r="H40" s="170"/>
      <c r="I40" s="170"/>
      <c r="J40" s="170"/>
      <c r="K40" s="170"/>
      <c r="L40" s="170"/>
      <c r="M40" s="170"/>
      <c r="N40" s="170"/>
      <c r="O40" s="170"/>
      <c r="P40" s="203"/>
      <c r="Q40" s="170"/>
      <c r="R40" s="170"/>
      <c r="S40" s="170"/>
      <c r="T40" s="170"/>
      <c r="U40" s="170"/>
      <c r="V40" s="170"/>
      <c r="AA40" s="170"/>
    </row>
    <row r="42" spans="1:27" ht="37.5" hidden="1" customHeight="1" x14ac:dyDescent="0.25"/>
    <row r="43" spans="1:27" ht="37.5" hidden="1" customHeight="1" x14ac:dyDescent="0.25">
      <c r="I43" s="239" t="s">
        <v>210</v>
      </c>
    </row>
    <row r="44" spans="1:27" ht="37.5" hidden="1" customHeight="1" x14ac:dyDescent="0.25">
      <c r="I44" s="239" t="s">
        <v>56</v>
      </c>
    </row>
    <row r="45" spans="1:27" ht="37.5" hidden="1" customHeight="1" x14ac:dyDescent="0.25">
      <c r="I45" s="239" t="s">
        <v>57</v>
      </c>
    </row>
    <row r="46" spans="1:27" ht="37.5" hidden="1" customHeight="1" x14ac:dyDescent="0.25">
      <c r="I46" s="239" t="s">
        <v>45</v>
      </c>
    </row>
    <row r="47" spans="1:27" ht="37.5" hidden="1" customHeight="1" x14ac:dyDescent="0.25">
      <c r="I47" s="239" t="s">
        <v>211</v>
      </c>
    </row>
    <row r="48" spans="1:27" ht="37.5" hidden="1" customHeight="1" x14ac:dyDescent="0.25">
      <c r="I48" s="239" t="s">
        <v>212</v>
      </c>
    </row>
    <row r="49" spans="9:9" ht="37.5" hidden="1" customHeight="1" x14ac:dyDescent="0.25">
      <c r="I49" s="239" t="s">
        <v>213</v>
      </c>
    </row>
    <row r="50" spans="9:9" ht="37.5" hidden="1" customHeight="1" x14ac:dyDescent="0.25"/>
    <row r="51" spans="9:9" ht="37.5" hidden="1" customHeight="1" x14ac:dyDescent="0.25">
      <c r="I51" s="192" t="s">
        <v>214</v>
      </c>
    </row>
    <row r="52" spans="9:9" ht="37.5" hidden="1" customHeight="1" x14ac:dyDescent="0.25">
      <c r="I52" s="192" t="s">
        <v>126</v>
      </c>
    </row>
    <row r="53" spans="9:9" ht="37.5" hidden="1" customHeight="1" x14ac:dyDescent="0.25">
      <c r="I53" s="192" t="s">
        <v>135</v>
      </c>
    </row>
    <row r="54" spans="9:9" ht="37.5" hidden="1" customHeight="1" x14ac:dyDescent="0.25">
      <c r="I54" s="192" t="s">
        <v>167</v>
      </c>
    </row>
    <row r="55" spans="9:9" ht="37.5" hidden="1" customHeight="1" x14ac:dyDescent="0.25">
      <c r="I55" s="192" t="s">
        <v>158</v>
      </c>
    </row>
  </sheetData>
  <protectedRanges>
    <protectedRange password="E1A2" sqref="Z3:Z39" name="Range1_1_1"/>
    <protectedRange password="E1A2" sqref="N2:O2" name="Range1_5_1_1"/>
    <protectedRange password="E1A2" sqref="Z2" name="Range1_1_2"/>
    <protectedRange password="E1A2" sqref="U2" name="Range1"/>
    <protectedRange password="E1A2" sqref="N27" name="Range1_2_3"/>
    <protectedRange password="E1A2" sqref="N20" name="Range1_2_4"/>
    <protectedRange password="E1A2" sqref="N21" name="Range1_2_5"/>
    <protectedRange password="E1A2" sqref="N22" name="Range1_2_6"/>
    <protectedRange password="E1A2" sqref="N24:N25" name="Range1_2_6_2"/>
  </protectedRanges>
  <autoFilter ref="A2:AA39" xr:uid="{00000000-0009-0000-0000-000005000000}"/>
  <conditionalFormatting sqref="J3 L3:L18">
    <cfRule type="cellIs" dxfId="49" priority="40" stopIfTrue="1" operator="equal">
      <formula>"Pass"</formula>
    </cfRule>
    <cfRule type="cellIs" dxfId="48" priority="41" stopIfTrue="1" operator="equal">
      <formula>"Fail"</formula>
    </cfRule>
    <cfRule type="cellIs" dxfId="47" priority="42" stopIfTrue="1" operator="equal">
      <formula>"Info"</formula>
    </cfRule>
  </conditionalFormatting>
  <conditionalFormatting sqref="L19:L39">
    <cfRule type="cellIs" dxfId="46" priority="36" stopIfTrue="1" operator="equal">
      <formula>"Pass"</formula>
    </cfRule>
    <cfRule type="cellIs" dxfId="45" priority="37" stopIfTrue="1" operator="equal">
      <formula>"Fail"</formula>
    </cfRule>
    <cfRule type="cellIs" dxfId="44" priority="38" stopIfTrue="1" operator="equal">
      <formula>"Info"</formula>
    </cfRule>
  </conditionalFormatting>
  <conditionalFormatting sqref="N3:N39">
    <cfRule type="expression" dxfId="43" priority="34" stopIfTrue="1">
      <formula>ISERROR(AA3)</formula>
    </cfRule>
  </conditionalFormatting>
  <conditionalFormatting sqref="K3:K18">
    <cfRule type="cellIs" dxfId="42" priority="30" stopIfTrue="1" operator="equal">
      <formula>"Pass"</formula>
    </cfRule>
    <cfRule type="cellIs" dxfId="41" priority="31" stopIfTrue="1" operator="equal">
      <formula>"Fail"</formula>
    </cfRule>
    <cfRule type="cellIs" dxfId="40" priority="32" stopIfTrue="1" operator="equal">
      <formula>"Info"</formula>
    </cfRule>
  </conditionalFormatting>
  <conditionalFormatting sqref="K19:K39">
    <cfRule type="cellIs" dxfId="39" priority="27" stopIfTrue="1" operator="equal">
      <formula>"Pass"</formula>
    </cfRule>
    <cfRule type="cellIs" dxfId="38" priority="28" stopIfTrue="1" operator="equal">
      <formula>"Fail"</formula>
    </cfRule>
    <cfRule type="cellIs" dxfId="37" priority="29" stopIfTrue="1" operator="equal">
      <formula>"Info"</formula>
    </cfRule>
  </conditionalFormatting>
  <conditionalFormatting sqref="J4:J39">
    <cfRule type="cellIs" dxfId="36" priority="24" stopIfTrue="1" operator="equal">
      <formula>"Pass"</formula>
    </cfRule>
    <cfRule type="cellIs" dxfId="35" priority="25" stopIfTrue="1" operator="equal">
      <formula>"Fail"</formula>
    </cfRule>
    <cfRule type="cellIs" dxfId="34" priority="26" stopIfTrue="1" operator="equal">
      <formula>"Info"</formula>
    </cfRule>
  </conditionalFormatting>
  <dataValidations count="2">
    <dataValidation type="list" allowBlank="1" showInputMessage="1" showErrorMessage="1" sqref="J3:J39" xr:uid="{00000000-0002-0000-0500-000000000000}">
      <formula1>$I$44:$I$47</formula1>
    </dataValidation>
    <dataValidation type="list" allowBlank="1" showInputMessage="1" showErrorMessage="1" sqref="M3:M39" xr:uid="{00000000-0002-0000-0500-000001000000}">
      <formula1>$I$52:$I$55</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58"/>
  <sheetViews>
    <sheetView showGridLines="0" zoomScale="80" zoomScaleNormal="80" workbookViewId="0">
      <pane ySplit="2" topLeftCell="A3" activePane="bottomLeft" state="frozen"/>
      <selection pane="bottomLeft" activeCell="J3" sqref="J3:L6"/>
    </sheetView>
  </sheetViews>
  <sheetFormatPr defaultColWidth="9.1796875" defaultRowHeight="37.5" customHeight="1" x14ac:dyDescent="0.25"/>
  <cols>
    <col min="1" max="1" width="15.453125" style="171" customWidth="1"/>
    <col min="2" max="2" width="9.453125" style="171" customWidth="1"/>
    <col min="3" max="3" width="17.453125" style="171" customWidth="1"/>
    <col min="4" max="4" width="16.453125" style="171" customWidth="1"/>
    <col min="5" max="5" width="17.1796875" style="171" customWidth="1"/>
    <col min="6" max="6" width="53.1796875" style="171" customWidth="1"/>
    <col min="7" max="7" width="62.81640625" style="171" bestFit="1" customWidth="1"/>
    <col min="8" max="8" width="43.26953125" style="171" customWidth="1"/>
    <col min="9" max="9" width="17.26953125" style="171" bestFit="1" customWidth="1"/>
    <col min="10" max="10" width="9.81640625" style="171" customWidth="1"/>
    <col min="11" max="11" width="39.81640625" style="171" hidden="1" customWidth="1"/>
    <col min="12" max="12" width="18.54296875" style="171" bestFit="1" customWidth="1"/>
    <col min="13" max="13" width="11.81640625" style="191" bestFit="1" customWidth="1"/>
    <col min="14" max="14" width="13.453125" style="191" customWidth="1"/>
    <col min="15" max="15" width="51.7265625" style="171" customWidth="1"/>
    <col min="16" max="16" width="4" style="171" customWidth="1"/>
    <col min="17" max="17" width="16.453125" style="171" bestFit="1" customWidth="1"/>
    <col min="18" max="18" width="21.26953125" style="171" bestFit="1" customWidth="1"/>
    <col min="19" max="19" width="30.1796875" style="171" customWidth="1"/>
    <col min="20" max="20" width="53.453125" style="171" bestFit="1" customWidth="1"/>
    <col min="21" max="21" width="36.54296875" style="171" hidden="1" customWidth="1"/>
    <col min="22" max="22" width="37.453125" style="171" hidden="1" customWidth="1"/>
    <col min="23" max="24" width="9.1796875" style="171"/>
    <col min="25" max="25" width="11.453125" style="171" customWidth="1"/>
    <col min="26" max="26" width="18.453125" style="230" customWidth="1"/>
    <col min="27" max="27" width="18.81640625" style="171" hidden="1" customWidth="1"/>
    <col min="28" max="16384" width="9.1796875" style="171"/>
  </cols>
  <sheetData>
    <row r="1" spans="1:27" ht="13" x14ac:dyDescent="0.25">
      <c r="A1" s="185" t="s">
        <v>55</v>
      </c>
      <c r="B1" s="185"/>
      <c r="C1" s="185"/>
      <c r="D1" s="185"/>
      <c r="E1" s="185"/>
      <c r="F1" s="185"/>
      <c r="G1" s="185"/>
      <c r="H1" s="185"/>
      <c r="I1" s="185"/>
      <c r="J1" s="185"/>
      <c r="K1" s="185"/>
      <c r="L1" s="185"/>
      <c r="M1" s="185"/>
      <c r="N1" s="185"/>
      <c r="O1" s="185"/>
      <c r="P1" s="185"/>
      <c r="Q1" s="185"/>
      <c r="R1" s="185"/>
      <c r="S1" s="185"/>
      <c r="T1" s="185"/>
      <c r="U1" s="185"/>
      <c r="V1" s="185"/>
      <c r="AA1" s="169"/>
    </row>
    <row r="2" spans="1:27" ht="41.15" customHeight="1" x14ac:dyDescent="0.25">
      <c r="A2" s="222" t="s">
        <v>104</v>
      </c>
      <c r="B2" s="222" t="s">
        <v>105</v>
      </c>
      <c r="C2" s="222" t="s">
        <v>106</v>
      </c>
      <c r="D2" s="222" t="s">
        <v>107</v>
      </c>
      <c r="E2" s="222" t="s">
        <v>215</v>
      </c>
      <c r="F2" s="222" t="s">
        <v>216</v>
      </c>
      <c r="G2" s="222" t="s">
        <v>109</v>
      </c>
      <c r="H2" s="222" t="s">
        <v>110</v>
      </c>
      <c r="I2" s="222" t="s">
        <v>111</v>
      </c>
      <c r="J2" s="222" t="s">
        <v>112</v>
      </c>
      <c r="K2" s="234" t="s">
        <v>217</v>
      </c>
      <c r="L2" s="222" t="s">
        <v>113</v>
      </c>
      <c r="M2" s="223" t="s">
        <v>114</v>
      </c>
      <c r="N2" s="222" t="s">
        <v>115</v>
      </c>
      <c r="O2" s="222" t="s">
        <v>218</v>
      </c>
      <c r="P2" s="202"/>
      <c r="Q2" s="222" t="s">
        <v>687</v>
      </c>
      <c r="R2" s="222" t="s">
        <v>688</v>
      </c>
      <c r="S2" s="222" t="s">
        <v>221</v>
      </c>
      <c r="T2" s="222" t="s">
        <v>222</v>
      </c>
      <c r="U2" s="235" t="s">
        <v>223</v>
      </c>
      <c r="V2" s="235" t="s">
        <v>224</v>
      </c>
      <c r="AA2" s="224" t="s">
        <v>117</v>
      </c>
    </row>
    <row r="3" spans="1:27" ht="169.5" customHeight="1" x14ac:dyDescent="0.25">
      <c r="A3" s="178" t="s">
        <v>689</v>
      </c>
      <c r="B3" s="94" t="s">
        <v>225</v>
      </c>
      <c r="C3" s="94" t="s">
        <v>226</v>
      </c>
      <c r="D3" s="178" t="s">
        <v>213</v>
      </c>
      <c r="E3" s="94" t="s">
        <v>227</v>
      </c>
      <c r="F3" s="183" t="s">
        <v>228</v>
      </c>
      <c r="G3" s="183" t="s">
        <v>690</v>
      </c>
      <c r="H3" s="183" t="s">
        <v>691</v>
      </c>
      <c r="I3" s="178"/>
      <c r="J3" s="158"/>
      <c r="K3" s="158"/>
      <c r="L3" s="158"/>
      <c r="M3" s="158" t="s">
        <v>135</v>
      </c>
      <c r="N3" s="226" t="s">
        <v>231</v>
      </c>
      <c r="O3" s="227" t="s">
        <v>535</v>
      </c>
      <c r="P3" s="202"/>
      <c r="Q3" s="243">
        <v>2</v>
      </c>
      <c r="R3" s="243">
        <v>2.5</v>
      </c>
      <c r="S3" s="240" t="s">
        <v>692</v>
      </c>
      <c r="T3" s="240" t="s">
        <v>693</v>
      </c>
      <c r="U3" s="183" t="s">
        <v>694</v>
      </c>
      <c r="V3" s="183" t="s">
        <v>236</v>
      </c>
      <c r="AA3" s="225">
        <f>IF(OR(J3="Fail",ISBLANK(J3)),INDEX('Issue Code Table'!C:C,MATCH(N:N,'Issue Code Table'!A:A,0)),IF(M3="Critical",6,IF(M3="Significant",5,IF(M3="Moderate",3,2))))</f>
        <v>5</v>
      </c>
    </row>
    <row r="4" spans="1:27" ht="125" x14ac:dyDescent="0.25">
      <c r="A4" s="178" t="s">
        <v>695</v>
      </c>
      <c r="B4" s="94" t="s">
        <v>225</v>
      </c>
      <c r="C4" s="94" t="s">
        <v>226</v>
      </c>
      <c r="D4" s="178" t="s">
        <v>213</v>
      </c>
      <c r="E4" s="94" t="s">
        <v>237</v>
      </c>
      <c r="F4" s="183" t="s">
        <v>696</v>
      </c>
      <c r="G4" s="183" t="s">
        <v>697</v>
      </c>
      <c r="H4" s="183" t="s">
        <v>239</v>
      </c>
      <c r="I4" s="178"/>
      <c r="J4" s="158"/>
      <c r="K4" s="158"/>
      <c r="L4" s="158"/>
      <c r="M4" s="158" t="s">
        <v>135</v>
      </c>
      <c r="N4" s="226" t="s">
        <v>231</v>
      </c>
      <c r="O4" s="227" t="s">
        <v>535</v>
      </c>
      <c r="P4" s="202"/>
      <c r="Q4" s="243">
        <v>2</v>
      </c>
      <c r="R4" s="243">
        <v>2.6</v>
      </c>
      <c r="S4" s="240" t="s">
        <v>698</v>
      </c>
      <c r="T4" s="240" t="s">
        <v>699</v>
      </c>
      <c r="U4" s="240" t="s">
        <v>700</v>
      </c>
      <c r="V4" s="183" t="s">
        <v>243</v>
      </c>
      <c r="AA4" s="225">
        <f>IF(OR(J4="Fail",ISBLANK(J4)),INDEX('Issue Code Table'!C:C,MATCH(N:N,'Issue Code Table'!A:A,0)),IF(M4="Critical",6,IF(M4="Significant",5,IF(M4="Moderate",3,2))))</f>
        <v>5</v>
      </c>
    </row>
    <row r="5" spans="1:27" ht="112.5" x14ac:dyDescent="0.25">
      <c r="A5" s="178" t="s">
        <v>701</v>
      </c>
      <c r="B5" s="178" t="s">
        <v>188</v>
      </c>
      <c r="C5" s="178" t="s">
        <v>189</v>
      </c>
      <c r="D5" s="178" t="s">
        <v>213</v>
      </c>
      <c r="E5" s="94" t="s">
        <v>244</v>
      </c>
      <c r="F5" s="183" t="s">
        <v>702</v>
      </c>
      <c r="G5" s="183" t="s">
        <v>703</v>
      </c>
      <c r="H5" s="183" t="s">
        <v>246</v>
      </c>
      <c r="I5" s="178"/>
      <c r="J5" s="158"/>
      <c r="K5" s="158"/>
      <c r="L5" s="158"/>
      <c r="M5" s="158" t="s">
        <v>135</v>
      </c>
      <c r="N5" s="226" t="s">
        <v>248</v>
      </c>
      <c r="O5" s="228" t="s">
        <v>544</v>
      </c>
      <c r="P5" s="202"/>
      <c r="Q5" s="243">
        <v>3</v>
      </c>
      <c r="R5" s="243">
        <v>3.1</v>
      </c>
      <c r="S5" s="240" t="s">
        <v>251</v>
      </c>
      <c r="T5" s="240" t="s">
        <v>704</v>
      </c>
      <c r="U5" s="240" t="s">
        <v>252</v>
      </c>
      <c r="V5" s="183" t="s">
        <v>253</v>
      </c>
      <c r="AA5" s="225">
        <f>IF(OR(J5="Fail",ISBLANK(J5)),INDEX('Issue Code Table'!C:C,MATCH(N:N,'Issue Code Table'!A:A,0)),IF(M5="Critical",6,IF(M5="Significant",5,IF(M5="Moderate",3,2))))</f>
        <v>6</v>
      </c>
    </row>
    <row r="6" spans="1:27" ht="212.5" x14ac:dyDescent="0.25">
      <c r="A6" s="178" t="s">
        <v>705</v>
      </c>
      <c r="B6" s="178" t="s">
        <v>254</v>
      </c>
      <c r="C6" s="178" t="s">
        <v>255</v>
      </c>
      <c r="D6" s="178" t="s">
        <v>213</v>
      </c>
      <c r="E6" s="94" t="s">
        <v>256</v>
      </c>
      <c r="F6" s="183" t="s">
        <v>706</v>
      </c>
      <c r="G6" s="183" t="s">
        <v>707</v>
      </c>
      <c r="H6" s="183" t="s">
        <v>259</v>
      </c>
      <c r="I6" s="178"/>
      <c r="J6" s="158"/>
      <c r="K6" s="158"/>
      <c r="L6" s="158"/>
      <c r="M6" s="158" t="s">
        <v>135</v>
      </c>
      <c r="N6" s="226" t="s">
        <v>261</v>
      </c>
      <c r="O6" s="228" t="s">
        <v>547</v>
      </c>
      <c r="P6" s="202"/>
      <c r="Q6" s="243">
        <v>4</v>
      </c>
      <c r="R6" s="243">
        <v>4.0999999999999996</v>
      </c>
      <c r="S6" s="240" t="s">
        <v>708</v>
      </c>
      <c r="T6" s="240" t="s">
        <v>709</v>
      </c>
      <c r="U6" s="240" t="s">
        <v>710</v>
      </c>
      <c r="V6" s="183" t="s">
        <v>266</v>
      </c>
      <c r="AA6" s="225">
        <f>IF(OR(J6="Fail",ISBLANK(J6)),INDEX('Issue Code Table'!C:C,MATCH(N:N,'Issue Code Table'!A:A,0)),IF(M6="Critical",6,IF(M6="Significant",5,IF(M6="Moderate",3,2))))</f>
        <v>5</v>
      </c>
    </row>
    <row r="7" spans="1:27" ht="187.5" x14ac:dyDescent="0.25">
      <c r="A7" s="178" t="s">
        <v>711</v>
      </c>
      <c r="B7" s="178" t="s">
        <v>254</v>
      </c>
      <c r="C7" s="178" t="s">
        <v>255</v>
      </c>
      <c r="D7" s="178" t="s">
        <v>213</v>
      </c>
      <c r="E7" s="94" t="s">
        <v>267</v>
      </c>
      <c r="F7" s="183" t="s">
        <v>712</v>
      </c>
      <c r="G7" s="183" t="s">
        <v>713</v>
      </c>
      <c r="H7" s="183" t="s">
        <v>259</v>
      </c>
      <c r="I7" s="178"/>
      <c r="J7" s="158"/>
      <c r="K7" s="158" t="s">
        <v>269</v>
      </c>
      <c r="L7" s="158"/>
      <c r="M7" s="158" t="s">
        <v>135</v>
      </c>
      <c r="N7" s="226" t="s">
        <v>261</v>
      </c>
      <c r="O7" s="228" t="s">
        <v>547</v>
      </c>
      <c r="P7" s="202"/>
      <c r="Q7" s="243">
        <v>4</v>
      </c>
      <c r="R7" s="243">
        <v>4.2</v>
      </c>
      <c r="S7" s="240" t="s">
        <v>714</v>
      </c>
      <c r="T7" s="240" t="s">
        <v>715</v>
      </c>
      <c r="U7" s="240" t="s">
        <v>716</v>
      </c>
      <c r="V7" s="183" t="s">
        <v>273</v>
      </c>
      <c r="AA7" s="225">
        <f>IF(OR(J7="Fail",ISBLANK(J7)),INDEX('Issue Code Table'!C:C,MATCH(N:N,'Issue Code Table'!A:A,0)),IF(M7="Critical",6,IF(M7="Significant",5,IF(M7="Moderate",3,2))))</f>
        <v>5</v>
      </c>
    </row>
    <row r="8" spans="1:27" ht="225" x14ac:dyDescent="0.25">
      <c r="A8" s="178" t="s">
        <v>717</v>
      </c>
      <c r="B8" s="178" t="s">
        <v>274</v>
      </c>
      <c r="C8" s="178" t="s">
        <v>275</v>
      </c>
      <c r="D8" s="178" t="s">
        <v>213</v>
      </c>
      <c r="E8" s="94" t="s">
        <v>276</v>
      </c>
      <c r="F8" s="183" t="s">
        <v>718</v>
      </c>
      <c r="G8" s="183" t="s">
        <v>719</v>
      </c>
      <c r="H8" s="183" t="s">
        <v>259</v>
      </c>
      <c r="I8" s="178"/>
      <c r="J8" s="158"/>
      <c r="K8" s="158" t="s">
        <v>279</v>
      </c>
      <c r="L8" s="158"/>
      <c r="M8" s="158" t="s">
        <v>135</v>
      </c>
      <c r="N8" s="226" t="s">
        <v>280</v>
      </c>
      <c r="O8" s="228" t="s">
        <v>554</v>
      </c>
      <c r="P8" s="202"/>
      <c r="Q8" s="243">
        <v>4</v>
      </c>
      <c r="R8" s="243">
        <v>4.3</v>
      </c>
      <c r="S8" s="240" t="s">
        <v>720</v>
      </c>
      <c r="T8" s="240" t="s">
        <v>721</v>
      </c>
      <c r="U8" s="240" t="s">
        <v>285</v>
      </c>
      <c r="V8" s="183" t="s">
        <v>722</v>
      </c>
      <c r="AA8" s="225">
        <f>IF(OR(J8="Fail",ISBLANK(J8)),INDEX('Issue Code Table'!C:C,MATCH(N:N,'Issue Code Table'!A:A,0)),IF(M8="Critical",6,IF(M8="Significant",5,IF(M8="Moderate",3,2))))</f>
        <v>4</v>
      </c>
    </row>
    <row r="9" spans="1:27" ht="200" x14ac:dyDescent="0.25">
      <c r="A9" s="178" t="s">
        <v>723</v>
      </c>
      <c r="B9" s="178" t="s">
        <v>179</v>
      </c>
      <c r="C9" s="178" t="s">
        <v>286</v>
      </c>
      <c r="D9" s="178" t="s">
        <v>213</v>
      </c>
      <c r="E9" s="94" t="s">
        <v>287</v>
      </c>
      <c r="F9" s="183" t="s">
        <v>724</v>
      </c>
      <c r="G9" s="183" t="s">
        <v>725</v>
      </c>
      <c r="H9" s="183" t="s">
        <v>259</v>
      </c>
      <c r="I9" s="178"/>
      <c r="J9" s="158"/>
      <c r="K9" s="158" t="s">
        <v>290</v>
      </c>
      <c r="L9" s="158"/>
      <c r="M9" s="158" t="s">
        <v>135</v>
      </c>
      <c r="N9" s="226" t="s">
        <v>291</v>
      </c>
      <c r="O9" s="228" t="s">
        <v>557</v>
      </c>
      <c r="P9" s="202"/>
      <c r="Q9" s="243">
        <v>4</v>
      </c>
      <c r="R9" s="243">
        <v>4.4000000000000004</v>
      </c>
      <c r="S9" s="240" t="s">
        <v>726</v>
      </c>
      <c r="T9" s="240" t="s">
        <v>727</v>
      </c>
      <c r="U9" s="240" t="s">
        <v>296</v>
      </c>
      <c r="V9" s="183" t="s">
        <v>297</v>
      </c>
      <c r="AA9" s="225">
        <f>IF(OR(J9="Fail",ISBLANK(J9)),INDEX('Issue Code Table'!C:C,MATCH(N:N,'Issue Code Table'!A:A,0)),IF(M9="Critical",6,IF(M9="Significant",5,IF(M9="Moderate",3,2))))</f>
        <v>4</v>
      </c>
    </row>
    <row r="10" spans="1:27" ht="200" x14ac:dyDescent="0.25">
      <c r="A10" s="178" t="s">
        <v>728</v>
      </c>
      <c r="B10" s="178" t="s">
        <v>274</v>
      </c>
      <c r="C10" s="178" t="s">
        <v>275</v>
      </c>
      <c r="D10" s="178" t="s">
        <v>213</v>
      </c>
      <c r="E10" s="94" t="s">
        <v>298</v>
      </c>
      <c r="F10" s="183" t="s">
        <v>729</v>
      </c>
      <c r="G10" s="183" t="s">
        <v>730</v>
      </c>
      <c r="H10" s="183" t="s">
        <v>259</v>
      </c>
      <c r="I10" s="178"/>
      <c r="J10" s="158"/>
      <c r="K10" s="158" t="s">
        <v>301</v>
      </c>
      <c r="L10" s="158"/>
      <c r="M10" s="158" t="s">
        <v>135</v>
      </c>
      <c r="N10" s="226" t="s">
        <v>280</v>
      </c>
      <c r="O10" s="228" t="s">
        <v>554</v>
      </c>
      <c r="P10" s="202"/>
      <c r="Q10" s="243">
        <v>4</v>
      </c>
      <c r="R10" s="243">
        <v>4.5</v>
      </c>
      <c r="S10" s="240" t="s">
        <v>303</v>
      </c>
      <c r="T10" s="240" t="s">
        <v>731</v>
      </c>
      <c r="U10" s="240" t="s">
        <v>304</v>
      </c>
      <c r="V10" s="183" t="s">
        <v>305</v>
      </c>
      <c r="AA10" s="225">
        <f>IF(OR(J10="Fail",ISBLANK(J10)),INDEX('Issue Code Table'!C:C,MATCH(N:N,'Issue Code Table'!A:A,0)),IF(M10="Critical",6,IF(M10="Significant",5,IF(M10="Moderate",3,2))))</f>
        <v>4</v>
      </c>
    </row>
    <row r="11" spans="1:27" ht="200" x14ac:dyDescent="0.25">
      <c r="A11" s="178" t="s">
        <v>732</v>
      </c>
      <c r="B11" s="178" t="s">
        <v>274</v>
      </c>
      <c r="C11" s="178" t="s">
        <v>275</v>
      </c>
      <c r="D11" s="178" t="s">
        <v>213</v>
      </c>
      <c r="E11" s="94" t="s">
        <v>306</v>
      </c>
      <c r="F11" s="183" t="s">
        <v>733</v>
      </c>
      <c r="G11" s="183" t="s">
        <v>734</v>
      </c>
      <c r="H11" s="183" t="s">
        <v>259</v>
      </c>
      <c r="I11" s="178"/>
      <c r="J11" s="158"/>
      <c r="K11" s="158" t="s">
        <v>735</v>
      </c>
      <c r="L11" s="158"/>
      <c r="M11" s="158" t="s">
        <v>135</v>
      </c>
      <c r="N11" s="226" t="s">
        <v>280</v>
      </c>
      <c r="O11" s="228" t="s">
        <v>554</v>
      </c>
      <c r="P11" s="202"/>
      <c r="Q11" s="243">
        <v>4</v>
      </c>
      <c r="R11" s="243">
        <v>4.5999999999999996</v>
      </c>
      <c r="S11" s="240" t="s">
        <v>303</v>
      </c>
      <c r="T11" s="240" t="s">
        <v>736</v>
      </c>
      <c r="U11" s="240" t="s">
        <v>567</v>
      </c>
      <c r="V11" s="183" t="s">
        <v>309</v>
      </c>
      <c r="AA11" s="225">
        <f>IF(OR(J11="Fail",ISBLANK(J11)),INDEX('Issue Code Table'!C:C,MATCH(N:N,'Issue Code Table'!A:A,0)),IF(M11="Critical",6,IF(M11="Significant",5,IF(M11="Moderate",3,2))))</f>
        <v>4</v>
      </c>
    </row>
    <row r="12" spans="1:27" ht="212.5" x14ac:dyDescent="0.25">
      <c r="A12" s="178" t="s">
        <v>737</v>
      </c>
      <c r="B12" s="178" t="s">
        <v>274</v>
      </c>
      <c r="C12" s="178" t="s">
        <v>275</v>
      </c>
      <c r="D12" s="178" t="s">
        <v>213</v>
      </c>
      <c r="E12" s="94" t="s">
        <v>310</v>
      </c>
      <c r="F12" s="183" t="s">
        <v>738</v>
      </c>
      <c r="G12" s="183" t="s">
        <v>739</v>
      </c>
      <c r="H12" s="183" t="s">
        <v>259</v>
      </c>
      <c r="I12" s="178"/>
      <c r="J12" s="158"/>
      <c r="K12" s="158" t="s">
        <v>313</v>
      </c>
      <c r="L12" s="158"/>
      <c r="M12" s="158" t="s">
        <v>135</v>
      </c>
      <c r="N12" s="226" t="s">
        <v>280</v>
      </c>
      <c r="O12" s="228" t="s">
        <v>554</v>
      </c>
      <c r="P12" s="202"/>
      <c r="Q12" s="243">
        <v>4</v>
      </c>
      <c r="R12" s="243">
        <v>4.7</v>
      </c>
      <c r="S12" s="240" t="s">
        <v>315</v>
      </c>
      <c r="T12" s="240" t="s">
        <v>740</v>
      </c>
      <c r="U12" s="240" t="s">
        <v>741</v>
      </c>
      <c r="V12" s="183" t="s">
        <v>316</v>
      </c>
      <c r="AA12" s="225">
        <f>IF(OR(J12="Fail",ISBLANK(J12)),INDEX('Issue Code Table'!C:C,MATCH(N:N,'Issue Code Table'!A:A,0)),IF(M12="Critical",6,IF(M12="Significant",5,IF(M12="Moderate",3,2))))</f>
        <v>4</v>
      </c>
    </row>
    <row r="13" spans="1:27" ht="250" x14ac:dyDescent="0.25">
      <c r="A13" s="178" t="s">
        <v>742</v>
      </c>
      <c r="B13" s="178" t="s">
        <v>274</v>
      </c>
      <c r="C13" s="178" t="s">
        <v>275</v>
      </c>
      <c r="D13" s="178" t="s">
        <v>213</v>
      </c>
      <c r="E13" s="94" t="s">
        <v>578</v>
      </c>
      <c r="F13" s="183" t="s">
        <v>743</v>
      </c>
      <c r="G13" s="183" t="s">
        <v>744</v>
      </c>
      <c r="H13" s="183" t="s">
        <v>259</v>
      </c>
      <c r="I13" s="178"/>
      <c r="J13" s="158"/>
      <c r="K13" s="158" t="s">
        <v>320</v>
      </c>
      <c r="L13" s="158"/>
      <c r="M13" s="158" t="s">
        <v>135</v>
      </c>
      <c r="N13" s="226" t="s">
        <v>280</v>
      </c>
      <c r="O13" s="228" t="s">
        <v>554</v>
      </c>
      <c r="P13" s="202"/>
      <c r="Q13" s="243">
        <v>4</v>
      </c>
      <c r="R13" s="243">
        <v>4.8</v>
      </c>
      <c r="S13" s="240" t="s">
        <v>745</v>
      </c>
      <c r="T13" s="240" t="s">
        <v>746</v>
      </c>
      <c r="U13" s="240" t="s">
        <v>583</v>
      </c>
      <c r="V13" s="183" t="s">
        <v>747</v>
      </c>
      <c r="AA13" s="225">
        <f>IF(OR(J13="Fail",ISBLANK(J13)),INDEX('Issue Code Table'!C:C,MATCH(N:N,'Issue Code Table'!A:A,0)),IF(M13="Critical",6,IF(M13="Significant",5,IF(M13="Moderate",3,2))))</f>
        <v>4</v>
      </c>
    </row>
    <row r="14" spans="1:27" ht="237.5" x14ac:dyDescent="0.25">
      <c r="A14" s="178" t="s">
        <v>748</v>
      </c>
      <c r="B14" s="178" t="s">
        <v>274</v>
      </c>
      <c r="C14" s="178" t="s">
        <v>275</v>
      </c>
      <c r="D14" s="178" t="s">
        <v>213</v>
      </c>
      <c r="E14" s="94" t="s">
        <v>317</v>
      </c>
      <c r="F14" s="183" t="s">
        <v>749</v>
      </c>
      <c r="G14" s="183" t="s">
        <v>750</v>
      </c>
      <c r="H14" s="183" t="s">
        <v>259</v>
      </c>
      <c r="I14" s="178"/>
      <c r="J14" s="158"/>
      <c r="K14" s="158" t="s">
        <v>581</v>
      </c>
      <c r="L14" s="158"/>
      <c r="M14" s="158" t="s">
        <v>135</v>
      </c>
      <c r="N14" s="226" t="s">
        <v>280</v>
      </c>
      <c r="O14" s="228" t="s">
        <v>554</v>
      </c>
      <c r="P14" s="202"/>
      <c r="Q14" s="243">
        <v>4</v>
      </c>
      <c r="R14" s="243">
        <v>4.9000000000000004</v>
      </c>
      <c r="S14" s="240" t="s">
        <v>745</v>
      </c>
      <c r="T14" s="240" t="s">
        <v>751</v>
      </c>
      <c r="U14" s="240" t="s">
        <v>323</v>
      </c>
      <c r="V14" s="183" t="s">
        <v>752</v>
      </c>
      <c r="AA14" s="225">
        <f>IF(OR(J14="Fail",ISBLANK(J14)),INDEX('Issue Code Table'!C:C,MATCH(N:N,'Issue Code Table'!A:A,0)),IF(M14="Critical",6,IF(M14="Significant",5,IF(M14="Moderate",3,2))))</f>
        <v>4</v>
      </c>
    </row>
    <row r="15" spans="1:27" ht="212.5" x14ac:dyDescent="0.25">
      <c r="A15" s="178" t="s">
        <v>753</v>
      </c>
      <c r="B15" s="178" t="s">
        <v>274</v>
      </c>
      <c r="C15" s="178" t="s">
        <v>275</v>
      </c>
      <c r="D15" s="178" t="s">
        <v>213</v>
      </c>
      <c r="E15" s="94" t="s">
        <v>325</v>
      </c>
      <c r="F15" s="183" t="s">
        <v>754</v>
      </c>
      <c r="G15" s="183" t="s">
        <v>755</v>
      </c>
      <c r="H15" s="183" t="s">
        <v>259</v>
      </c>
      <c r="I15" s="178"/>
      <c r="J15" s="158"/>
      <c r="K15" s="158" t="s">
        <v>328</v>
      </c>
      <c r="L15" s="158"/>
      <c r="M15" s="158" t="s">
        <v>135</v>
      </c>
      <c r="N15" s="226" t="s">
        <v>280</v>
      </c>
      <c r="O15" s="228" t="s">
        <v>554</v>
      </c>
      <c r="P15" s="202"/>
      <c r="Q15" s="243">
        <v>4</v>
      </c>
      <c r="R15" s="245" t="s">
        <v>756</v>
      </c>
      <c r="S15" s="240" t="s">
        <v>745</v>
      </c>
      <c r="T15" s="240" t="s">
        <v>757</v>
      </c>
      <c r="U15" s="240" t="s">
        <v>329</v>
      </c>
      <c r="V15" s="183" t="s">
        <v>330</v>
      </c>
      <c r="AA15" s="225">
        <f>IF(OR(J15="Fail",ISBLANK(J15)),INDEX('Issue Code Table'!C:C,MATCH(N:N,'Issue Code Table'!A:A,0)),IF(M15="Critical",6,IF(M15="Significant",5,IF(M15="Moderate",3,2))))</f>
        <v>4</v>
      </c>
    </row>
    <row r="16" spans="1:27" ht="225" x14ac:dyDescent="0.25">
      <c r="A16" s="178" t="s">
        <v>758</v>
      </c>
      <c r="B16" s="178" t="s">
        <v>274</v>
      </c>
      <c r="C16" s="178" t="s">
        <v>275</v>
      </c>
      <c r="D16" s="178" t="s">
        <v>213</v>
      </c>
      <c r="E16" s="94" t="s">
        <v>589</v>
      </c>
      <c r="F16" s="183" t="s">
        <v>759</v>
      </c>
      <c r="G16" s="183" t="s">
        <v>760</v>
      </c>
      <c r="H16" s="183" t="s">
        <v>259</v>
      </c>
      <c r="I16" s="178"/>
      <c r="J16" s="158"/>
      <c r="K16" s="158" t="s">
        <v>592</v>
      </c>
      <c r="L16" s="158"/>
      <c r="M16" s="158" t="s">
        <v>135</v>
      </c>
      <c r="N16" s="226" t="s">
        <v>280</v>
      </c>
      <c r="O16" s="228" t="s">
        <v>554</v>
      </c>
      <c r="P16" s="202"/>
      <c r="Q16" s="243">
        <v>4</v>
      </c>
      <c r="R16" s="243">
        <v>4.1100000000000003</v>
      </c>
      <c r="S16" s="240" t="s">
        <v>745</v>
      </c>
      <c r="T16" s="240" t="s">
        <v>761</v>
      </c>
      <c r="U16" s="240" t="s">
        <v>762</v>
      </c>
      <c r="V16" s="183" t="s">
        <v>332</v>
      </c>
      <c r="AA16" s="225">
        <f>IF(OR(J16="Fail",ISBLANK(J16)),INDEX('Issue Code Table'!C:C,MATCH(N:N,'Issue Code Table'!A:A,0)),IF(M16="Critical",6,IF(M16="Significant",5,IF(M16="Moderate",3,2))))</f>
        <v>4</v>
      </c>
    </row>
    <row r="17" spans="1:27" ht="212.5" x14ac:dyDescent="0.25">
      <c r="A17" s="178" t="s">
        <v>763</v>
      </c>
      <c r="B17" s="178" t="s">
        <v>274</v>
      </c>
      <c r="C17" s="178" t="s">
        <v>275</v>
      </c>
      <c r="D17" s="178" t="s">
        <v>213</v>
      </c>
      <c r="E17" s="94" t="s">
        <v>333</v>
      </c>
      <c r="F17" s="183" t="s">
        <v>764</v>
      </c>
      <c r="G17" s="183" t="s">
        <v>765</v>
      </c>
      <c r="H17" s="183" t="s">
        <v>259</v>
      </c>
      <c r="I17" s="178"/>
      <c r="J17" s="158"/>
      <c r="K17" s="158" t="s">
        <v>336</v>
      </c>
      <c r="L17" s="158"/>
      <c r="M17" s="158" t="s">
        <v>135</v>
      </c>
      <c r="N17" s="226" t="s">
        <v>280</v>
      </c>
      <c r="O17" s="228" t="s">
        <v>554</v>
      </c>
      <c r="P17" s="202"/>
      <c r="Q17" s="243">
        <v>4</v>
      </c>
      <c r="R17" s="243">
        <v>4.12</v>
      </c>
      <c r="S17" s="240" t="s">
        <v>745</v>
      </c>
      <c r="T17" s="240" t="s">
        <v>766</v>
      </c>
      <c r="U17" s="240" t="s">
        <v>339</v>
      </c>
      <c r="V17" s="183" t="s">
        <v>340</v>
      </c>
      <c r="AA17" s="225">
        <f>IF(OR(J17="Fail",ISBLANK(J17)),INDEX('Issue Code Table'!C:C,MATCH(N:N,'Issue Code Table'!A:A,0)),IF(M17="Critical",6,IF(M17="Significant",5,IF(M17="Moderate",3,2))))</f>
        <v>4</v>
      </c>
    </row>
    <row r="18" spans="1:27" ht="225" x14ac:dyDescent="0.25">
      <c r="A18" s="178" t="s">
        <v>767</v>
      </c>
      <c r="B18" s="178" t="s">
        <v>274</v>
      </c>
      <c r="C18" s="178" t="s">
        <v>275</v>
      </c>
      <c r="D18" s="178" t="s">
        <v>213</v>
      </c>
      <c r="E18" s="94" t="s">
        <v>341</v>
      </c>
      <c r="F18" s="183" t="s">
        <v>768</v>
      </c>
      <c r="G18" s="183" t="s">
        <v>769</v>
      </c>
      <c r="H18" s="183" t="s">
        <v>259</v>
      </c>
      <c r="I18" s="178"/>
      <c r="J18" s="158"/>
      <c r="K18" s="158" t="s">
        <v>344</v>
      </c>
      <c r="L18" s="158"/>
      <c r="M18" s="158" t="s">
        <v>135</v>
      </c>
      <c r="N18" s="226" t="s">
        <v>280</v>
      </c>
      <c r="O18" s="228" t="s">
        <v>554</v>
      </c>
      <c r="P18" s="202"/>
      <c r="Q18" s="243">
        <v>4</v>
      </c>
      <c r="R18" s="243">
        <v>4.13</v>
      </c>
      <c r="S18" s="240" t="s">
        <v>745</v>
      </c>
      <c r="T18" s="240" t="s">
        <v>770</v>
      </c>
      <c r="U18" s="240" t="s">
        <v>347</v>
      </c>
      <c r="V18" s="183" t="s">
        <v>348</v>
      </c>
      <c r="AA18" s="225">
        <f>IF(OR(J18="Fail",ISBLANK(J18)),INDEX('Issue Code Table'!C:C,MATCH(N:N,'Issue Code Table'!A:A,0)),IF(M18="Critical",6,IF(M18="Significant",5,IF(M18="Moderate",3,2))))</f>
        <v>4</v>
      </c>
    </row>
    <row r="19" spans="1:27" ht="212.5" x14ac:dyDescent="0.25">
      <c r="A19" s="178" t="s">
        <v>771</v>
      </c>
      <c r="B19" s="178" t="s">
        <v>274</v>
      </c>
      <c r="C19" s="178" t="s">
        <v>275</v>
      </c>
      <c r="D19" s="178" t="s">
        <v>213</v>
      </c>
      <c r="E19" s="94" t="s">
        <v>349</v>
      </c>
      <c r="F19" s="183" t="s">
        <v>772</v>
      </c>
      <c r="G19" s="183" t="s">
        <v>773</v>
      </c>
      <c r="H19" s="183" t="s">
        <v>259</v>
      </c>
      <c r="I19" s="178"/>
      <c r="J19" s="158"/>
      <c r="K19" s="158" t="s">
        <v>352</v>
      </c>
      <c r="L19" s="158"/>
      <c r="M19" s="158" t="s">
        <v>135</v>
      </c>
      <c r="N19" s="226" t="s">
        <v>280</v>
      </c>
      <c r="O19" s="228" t="s">
        <v>554</v>
      </c>
      <c r="P19" s="202"/>
      <c r="Q19" s="243">
        <v>4</v>
      </c>
      <c r="R19" s="243">
        <v>4.1399999999999997</v>
      </c>
      <c r="S19" s="240" t="s">
        <v>745</v>
      </c>
      <c r="T19" s="240" t="s">
        <v>774</v>
      </c>
      <c r="U19" s="240" t="s">
        <v>775</v>
      </c>
      <c r="V19" s="183" t="s">
        <v>355</v>
      </c>
      <c r="AA19" s="225">
        <f>IF(OR(J19="Fail",ISBLANK(J19)),INDEX('Issue Code Table'!C:C,MATCH(N:N,'Issue Code Table'!A:A,0)),IF(M19="Critical",6,IF(M19="Significant",5,IF(M19="Moderate",3,2))))</f>
        <v>4</v>
      </c>
    </row>
    <row r="20" spans="1:27" ht="262.5" x14ac:dyDescent="0.25">
      <c r="A20" s="178" t="s">
        <v>776</v>
      </c>
      <c r="B20" s="178" t="s">
        <v>188</v>
      </c>
      <c r="C20" s="178" t="s">
        <v>189</v>
      </c>
      <c r="D20" s="178" t="s">
        <v>213</v>
      </c>
      <c r="E20" s="94" t="s">
        <v>777</v>
      </c>
      <c r="F20" s="183" t="s">
        <v>778</v>
      </c>
      <c r="G20" s="183" t="s">
        <v>779</v>
      </c>
      <c r="H20" s="183" t="s">
        <v>361</v>
      </c>
      <c r="I20" s="178"/>
      <c r="J20" s="158"/>
      <c r="K20" s="158" t="s">
        <v>362</v>
      </c>
      <c r="L20" s="158"/>
      <c r="M20" s="158" t="s">
        <v>167</v>
      </c>
      <c r="N20" s="226" t="s">
        <v>363</v>
      </c>
      <c r="O20" s="228" t="s">
        <v>364</v>
      </c>
      <c r="P20" s="202"/>
      <c r="Q20" s="243">
        <v>4</v>
      </c>
      <c r="R20" s="243">
        <v>4.1500000000000004</v>
      </c>
      <c r="S20" s="240" t="s">
        <v>745</v>
      </c>
      <c r="T20" s="240" t="s">
        <v>780</v>
      </c>
      <c r="U20" s="240" t="s">
        <v>781</v>
      </c>
      <c r="V20" s="183"/>
      <c r="AA20" s="225">
        <f>IF(OR(J20="Fail",ISBLANK(J20)),INDEX('Issue Code Table'!C:C,MATCH(N:N,'Issue Code Table'!A:A,0)),IF(M20="Critical",6,IF(M20="Significant",5,IF(M20="Moderate",3,2))))</f>
        <v>4</v>
      </c>
    </row>
    <row r="21" spans="1:27" ht="137.5" x14ac:dyDescent="0.25">
      <c r="A21" s="178" t="s">
        <v>782</v>
      </c>
      <c r="B21" s="178" t="s">
        <v>356</v>
      </c>
      <c r="C21" s="178" t="s">
        <v>357</v>
      </c>
      <c r="D21" s="178" t="s">
        <v>213</v>
      </c>
      <c r="E21" s="94" t="s">
        <v>358</v>
      </c>
      <c r="F21" s="183" t="s">
        <v>783</v>
      </c>
      <c r="G21" s="183" t="s">
        <v>784</v>
      </c>
      <c r="H21" s="183" t="s">
        <v>372</v>
      </c>
      <c r="I21" s="178"/>
      <c r="J21" s="158"/>
      <c r="K21" s="158" t="s">
        <v>373</v>
      </c>
      <c r="L21" s="158"/>
      <c r="M21" s="158" t="s">
        <v>135</v>
      </c>
      <c r="N21" s="226" t="s">
        <v>374</v>
      </c>
      <c r="O21" s="228" t="s">
        <v>375</v>
      </c>
      <c r="P21" s="202"/>
      <c r="Q21" s="243">
        <v>6</v>
      </c>
      <c r="R21" s="243">
        <v>6.2</v>
      </c>
      <c r="S21" s="240" t="s">
        <v>785</v>
      </c>
      <c r="T21" s="240" t="s">
        <v>786</v>
      </c>
      <c r="U21" s="240" t="s">
        <v>368</v>
      </c>
      <c r="V21" s="183" t="s">
        <v>607</v>
      </c>
      <c r="AA21" s="225">
        <f>IF(OR(J21="Fail",ISBLANK(J21)),INDEX('Issue Code Table'!C:C,MATCH(N:N,'Issue Code Table'!A:A,0)),IF(M21="Critical",6,IF(M21="Significant",5,IF(M21="Moderate",3,2))))</f>
        <v>6</v>
      </c>
    </row>
    <row r="22" spans="1:27" ht="112.5" x14ac:dyDescent="0.25">
      <c r="A22" s="178" t="s">
        <v>787</v>
      </c>
      <c r="B22" s="178" t="s">
        <v>188</v>
      </c>
      <c r="C22" s="178" t="s">
        <v>189</v>
      </c>
      <c r="D22" s="178" t="s">
        <v>213</v>
      </c>
      <c r="E22" s="94" t="s">
        <v>369</v>
      </c>
      <c r="F22" s="183" t="s">
        <v>788</v>
      </c>
      <c r="G22" s="183" t="s">
        <v>789</v>
      </c>
      <c r="H22" s="183" t="s">
        <v>384</v>
      </c>
      <c r="I22" s="178"/>
      <c r="J22" s="158"/>
      <c r="K22" s="158" t="s">
        <v>385</v>
      </c>
      <c r="L22" s="158"/>
      <c r="M22" s="158" t="s">
        <v>167</v>
      </c>
      <c r="N22" s="226" t="s">
        <v>363</v>
      </c>
      <c r="O22" s="228" t="s">
        <v>364</v>
      </c>
      <c r="P22" s="202"/>
      <c r="Q22" s="243">
        <v>6</v>
      </c>
      <c r="R22" s="243">
        <v>6.3</v>
      </c>
      <c r="S22" s="240" t="s">
        <v>790</v>
      </c>
      <c r="T22" s="240" t="s">
        <v>791</v>
      </c>
      <c r="U22" s="240" t="s">
        <v>379</v>
      </c>
      <c r="V22" s="183"/>
      <c r="AA22" s="225">
        <f>IF(OR(J22="Fail",ISBLANK(J22)),INDEX('Issue Code Table'!C:C,MATCH(N:N,'Issue Code Table'!A:A,0)),IF(M22="Critical",6,IF(M22="Significant",5,IF(M22="Moderate",3,2))))</f>
        <v>4</v>
      </c>
    </row>
    <row r="23" spans="1:27" ht="125" x14ac:dyDescent="0.25">
      <c r="A23" s="178" t="s">
        <v>792</v>
      </c>
      <c r="B23" s="178" t="s">
        <v>356</v>
      </c>
      <c r="C23" s="178" t="s">
        <v>357</v>
      </c>
      <c r="D23" s="178" t="s">
        <v>213</v>
      </c>
      <c r="E23" s="94" t="s">
        <v>381</v>
      </c>
      <c r="F23" s="183" t="s">
        <v>793</v>
      </c>
      <c r="G23" s="183" t="s">
        <v>794</v>
      </c>
      <c r="H23" s="183" t="s">
        <v>392</v>
      </c>
      <c r="I23" s="178"/>
      <c r="J23" s="158"/>
      <c r="K23" s="158" t="s">
        <v>393</v>
      </c>
      <c r="L23" s="158" t="s">
        <v>795</v>
      </c>
      <c r="M23" s="158" t="s">
        <v>135</v>
      </c>
      <c r="N23" s="226" t="s">
        <v>208</v>
      </c>
      <c r="O23" s="228" t="s">
        <v>209</v>
      </c>
      <c r="P23" s="202"/>
      <c r="Q23" s="243">
        <v>6</v>
      </c>
      <c r="R23" s="243">
        <v>6.4</v>
      </c>
      <c r="S23" s="240" t="s">
        <v>387</v>
      </c>
      <c r="T23" s="240" t="s">
        <v>796</v>
      </c>
      <c r="U23" s="240" t="s">
        <v>611</v>
      </c>
      <c r="V23" s="183" t="s">
        <v>518</v>
      </c>
      <c r="AA23" s="225">
        <f>IF(OR(J23="Fail",ISBLANK(J23)),INDEX('Issue Code Table'!C:C,MATCH(N:N,'Issue Code Table'!A:A,0)),IF(M23="Critical",6,IF(M23="Significant",5,IF(M23="Moderate",3,2))))</f>
        <v>6</v>
      </c>
    </row>
    <row r="24" spans="1:27" ht="125" x14ac:dyDescent="0.25">
      <c r="A24" s="178" t="s">
        <v>797</v>
      </c>
      <c r="B24" s="178" t="s">
        <v>388</v>
      </c>
      <c r="C24" s="178" t="s">
        <v>389</v>
      </c>
      <c r="D24" s="178" t="s">
        <v>213</v>
      </c>
      <c r="E24" s="94" t="s">
        <v>798</v>
      </c>
      <c r="F24" s="183" t="s">
        <v>799</v>
      </c>
      <c r="G24" s="183" t="s">
        <v>800</v>
      </c>
      <c r="H24" s="183" t="s">
        <v>399</v>
      </c>
      <c r="I24" s="178"/>
      <c r="J24" s="158"/>
      <c r="K24" s="158" t="s">
        <v>400</v>
      </c>
      <c r="L24" s="158"/>
      <c r="M24" s="158" t="s">
        <v>135</v>
      </c>
      <c r="N24" s="226" t="s">
        <v>374</v>
      </c>
      <c r="O24" s="228" t="s">
        <v>375</v>
      </c>
      <c r="P24" s="202"/>
      <c r="Q24" s="243">
        <v>6</v>
      </c>
      <c r="R24" s="243">
        <v>6.5</v>
      </c>
      <c r="S24" s="240" t="s">
        <v>801</v>
      </c>
      <c r="T24" s="240" t="s">
        <v>802</v>
      </c>
      <c r="U24" s="240" t="s">
        <v>616</v>
      </c>
      <c r="V24" s="183" t="s">
        <v>380</v>
      </c>
      <c r="AA24" s="225">
        <f>IF(OR(J24="Fail",ISBLANK(J24)),INDEX('Issue Code Table'!C:C,MATCH(N:N,'Issue Code Table'!A:A,0)),IF(M24="Critical",6,IF(M24="Significant",5,IF(M24="Moderate",3,2))))</f>
        <v>6</v>
      </c>
    </row>
    <row r="25" spans="1:27" ht="150" x14ac:dyDescent="0.25">
      <c r="A25" s="178" t="s">
        <v>803</v>
      </c>
      <c r="B25" s="178" t="s">
        <v>396</v>
      </c>
      <c r="C25" s="178" t="s">
        <v>397</v>
      </c>
      <c r="D25" s="178" t="s">
        <v>213</v>
      </c>
      <c r="E25" s="94" t="s">
        <v>618</v>
      </c>
      <c r="F25" s="183" t="s">
        <v>398</v>
      </c>
      <c r="G25" s="183" t="s">
        <v>804</v>
      </c>
      <c r="H25" s="183" t="s">
        <v>407</v>
      </c>
      <c r="I25" s="178"/>
      <c r="J25" s="158"/>
      <c r="K25" s="158" t="s">
        <v>408</v>
      </c>
      <c r="L25" s="158"/>
      <c r="M25" s="158" t="s">
        <v>167</v>
      </c>
      <c r="N25" s="226" t="s">
        <v>291</v>
      </c>
      <c r="O25" s="228" t="s">
        <v>557</v>
      </c>
      <c r="P25" s="202"/>
      <c r="Q25" s="243">
        <v>7</v>
      </c>
      <c r="R25" s="243">
        <v>7.2</v>
      </c>
      <c r="S25" s="240" t="s">
        <v>403</v>
      </c>
      <c r="T25" s="240" t="s">
        <v>805</v>
      </c>
      <c r="U25" s="240" t="s">
        <v>621</v>
      </c>
      <c r="V25" s="183"/>
      <c r="AA25" s="225">
        <f>IF(OR(J25="Fail",ISBLANK(J25)),INDEX('Issue Code Table'!C:C,MATCH(N:N,'Issue Code Table'!A:A,0)),IF(M25="Critical",6,IF(M25="Significant",5,IF(M25="Moderate",3,2))))</f>
        <v>4</v>
      </c>
    </row>
    <row r="26" spans="1:27" ht="137.5" x14ac:dyDescent="0.25">
      <c r="A26" s="178" t="s">
        <v>806</v>
      </c>
      <c r="B26" s="178" t="s">
        <v>179</v>
      </c>
      <c r="C26" s="178" t="s">
        <v>286</v>
      </c>
      <c r="D26" s="178" t="s">
        <v>213</v>
      </c>
      <c r="E26" s="94" t="s">
        <v>404</v>
      </c>
      <c r="F26" s="183" t="s">
        <v>807</v>
      </c>
      <c r="G26" s="183" t="s">
        <v>808</v>
      </c>
      <c r="H26" s="183" t="s">
        <v>414</v>
      </c>
      <c r="I26" s="178"/>
      <c r="J26" s="158"/>
      <c r="K26" s="158" t="s">
        <v>415</v>
      </c>
      <c r="L26" s="158"/>
      <c r="M26" s="158" t="s">
        <v>167</v>
      </c>
      <c r="N26" s="226" t="s">
        <v>291</v>
      </c>
      <c r="O26" s="228" t="s">
        <v>557</v>
      </c>
      <c r="P26" s="202"/>
      <c r="Q26" s="243">
        <v>7</v>
      </c>
      <c r="R26" s="243">
        <v>7.4</v>
      </c>
      <c r="S26" s="240" t="s">
        <v>410</v>
      </c>
      <c r="T26" s="240" t="s">
        <v>809</v>
      </c>
      <c r="U26" s="240" t="s">
        <v>412</v>
      </c>
      <c r="V26" s="183"/>
      <c r="AA26" s="225">
        <f>IF(OR(J26="Fail",ISBLANK(J26)),INDEX('Issue Code Table'!C:C,MATCH(N:N,'Issue Code Table'!A:A,0)),IF(M26="Critical",6,IF(M26="Significant",5,IF(M26="Moderate",3,2))))</f>
        <v>4</v>
      </c>
    </row>
    <row r="27" spans="1:27" ht="212.5" x14ac:dyDescent="0.25">
      <c r="A27" s="178" t="s">
        <v>810</v>
      </c>
      <c r="B27" s="178" t="s">
        <v>162</v>
      </c>
      <c r="C27" s="178" t="s">
        <v>163</v>
      </c>
      <c r="D27" s="178" t="s">
        <v>213</v>
      </c>
      <c r="E27" s="94" t="s">
        <v>413</v>
      </c>
      <c r="F27" s="183" t="s">
        <v>811</v>
      </c>
      <c r="G27" s="183" t="s">
        <v>812</v>
      </c>
      <c r="H27" s="183" t="s">
        <v>424</v>
      </c>
      <c r="I27" s="178"/>
      <c r="J27" s="158"/>
      <c r="K27" s="158" t="s">
        <v>425</v>
      </c>
      <c r="L27" s="158"/>
      <c r="M27" s="158" t="s">
        <v>167</v>
      </c>
      <c r="N27" s="226" t="s">
        <v>291</v>
      </c>
      <c r="O27" s="228" t="s">
        <v>557</v>
      </c>
      <c r="P27" s="202"/>
      <c r="Q27" s="243">
        <v>7</v>
      </c>
      <c r="R27" s="243">
        <v>7.5</v>
      </c>
      <c r="S27" s="240" t="s">
        <v>419</v>
      </c>
      <c r="T27" s="240" t="s">
        <v>813</v>
      </c>
      <c r="U27" s="240" t="s">
        <v>421</v>
      </c>
      <c r="V27" s="183"/>
      <c r="AA27" s="225">
        <f>IF(OR(J27="Fail",ISBLANK(J27)),INDEX('Issue Code Table'!C:C,MATCH(N:N,'Issue Code Table'!A:A,0)),IF(M27="Critical",6,IF(M27="Significant",5,IF(M27="Moderate",3,2))))</f>
        <v>4</v>
      </c>
    </row>
    <row r="28" spans="1:27" ht="225" x14ac:dyDescent="0.25">
      <c r="A28" s="178" t="s">
        <v>814</v>
      </c>
      <c r="B28" s="178" t="s">
        <v>274</v>
      </c>
      <c r="C28" s="178" t="s">
        <v>275</v>
      </c>
      <c r="D28" s="178" t="s">
        <v>213</v>
      </c>
      <c r="E28" s="94" t="s">
        <v>629</v>
      </c>
      <c r="F28" s="183" t="s">
        <v>423</v>
      </c>
      <c r="G28" s="183" t="s">
        <v>815</v>
      </c>
      <c r="H28" s="183" t="s">
        <v>429</v>
      </c>
      <c r="I28" s="178"/>
      <c r="J28" s="158"/>
      <c r="K28" s="158" t="s">
        <v>430</v>
      </c>
      <c r="L28" s="158"/>
      <c r="M28" s="158" t="s">
        <v>167</v>
      </c>
      <c r="N28" s="226" t="s">
        <v>291</v>
      </c>
      <c r="O28" s="228" t="s">
        <v>557</v>
      </c>
      <c r="P28" s="202"/>
      <c r="Q28" s="243">
        <v>7</v>
      </c>
      <c r="R28" s="243">
        <v>7.6</v>
      </c>
      <c r="S28" s="240" t="s">
        <v>427</v>
      </c>
      <c r="T28" s="240" t="s">
        <v>816</v>
      </c>
      <c r="U28" s="240" t="s">
        <v>817</v>
      </c>
      <c r="V28" s="183"/>
      <c r="AA28" s="225">
        <f>IF(OR(J28="Fail",ISBLANK(J28)),INDEX('Issue Code Table'!C:C,MATCH(N:N,'Issue Code Table'!A:A,0)),IF(M28="Critical",6,IF(M28="Significant",5,IF(M28="Moderate",3,2))))</f>
        <v>4</v>
      </c>
    </row>
    <row r="29" spans="1:27" ht="100" x14ac:dyDescent="0.25">
      <c r="A29" s="178" t="s">
        <v>818</v>
      </c>
      <c r="B29" s="178" t="s">
        <v>139</v>
      </c>
      <c r="C29" s="178" t="s">
        <v>140</v>
      </c>
      <c r="D29" s="178" t="s">
        <v>213</v>
      </c>
      <c r="E29" s="94" t="s">
        <v>428</v>
      </c>
      <c r="F29" s="183" t="s">
        <v>819</v>
      </c>
      <c r="G29" s="183" t="s">
        <v>820</v>
      </c>
      <c r="H29" s="183" t="s">
        <v>438</v>
      </c>
      <c r="I29" s="178"/>
      <c r="J29" s="158"/>
      <c r="K29" s="158" t="s">
        <v>439</v>
      </c>
      <c r="L29" s="158"/>
      <c r="M29" s="158" t="s">
        <v>135</v>
      </c>
      <c r="N29" s="226" t="s">
        <v>261</v>
      </c>
      <c r="O29" s="228" t="s">
        <v>547</v>
      </c>
      <c r="P29" s="202"/>
      <c r="Q29" s="243">
        <v>8</v>
      </c>
      <c r="R29" s="243">
        <v>8.1</v>
      </c>
      <c r="S29" s="240" t="s">
        <v>433</v>
      </c>
      <c r="T29" s="240" t="s">
        <v>821</v>
      </c>
      <c r="U29" s="240" t="s">
        <v>434</v>
      </c>
      <c r="V29" s="183" t="s">
        <v>435</v>
      </c>
      <c r="AA29" s="225">
        <f>IF(OR(J29="Fail",ISBLANK(J29)),INDEX('Issue Code Table'!C:C,MATCH(N:N,'Issue Code Table'!A:A,0)),IF(M29="Critical",6,IF(M29="Significant",5,IF(M29="Moderate",3,2))))</f>
        <v>5</v>
      </c>
    </row>
    <row r="30" spans="1:27" s="232" customFormat="1" ht="175" x14ac:dyDescent="0.25">
      <c r="A30" s="178" t="s">
        <v>822</v>
      </c>
      <c r="B30" s="178" t="s">
        <v>254</v>
      </c>
      <c r="C30" s="178" t="s">
        <v>255</v>
      </c>
      <c r="D30" s="178" t="s">
        <v>213</v>
      </c>
      <c r="E30" s="94" t="s">
        <v>436</v>
      </c>
      <c r="F30" s="183" t="s">
        <v>823</v>
      </c>
      <c r="G30" s="183" t="s">
        <v>824</v>
      </c>
      <c r="H30" s="183" t="s">
        <v>451</v>
      </c>
      <c r="I30" s="178"/>
      <c r="J30" s="158"/>
      <c r="K30" s="158" t="s">
        <v>452</v>
      </c>
      <c r="L30" s="158"/>
      <c r="M30" s="158" t="s">
        <v>135</v>
      </c>
      <c r="N30" s="226" t="s">
        <v>440</v>
      </c>
      <c r="O30" s="228" t="s">
        <v>647</v>
      </c>
      <c r="P30" s="202"/>
      <c r="Q30" s="94">
        <v>9</v>
      </c>
      <c r="R30" s="94">
        <v>9.1</v>
      </c>
      <c r="S30" s="240" t="s">
        <v>444</v>
      </c>
      <c r="T30" s="241" t="s">
        <v>825</v>
      </c>
      <c r="U30" s="241" t="s">
        <v>445</v>
      </c>
      <c r="V30" s="183" t="s">
        <v>446</v>
      </c>
      <c r="Z30" s="233"/>
      <c r="AA30" s="225">
        <f>IF(OR(J30="Fail",ISBLANK(J30)),INDEX('Issue Code Table'!C:C,MATCH(N:N,'Issue Code Table'!A:A,0)),IF(M30="Critical",6,IF(M30="Significant",5,IF(M30="Moderate",3,2))))</f>
        <v>5</v>
      </c>
    </row>
    <row r="31" spans="1:27" ht="212.5" x14ac:dyDescent="0.25">
      <c r="A31" s="178" t="s">
        <v>826</v>
      </c>
      <c r="B31" s="178" t="s">
        <v>447</v>
      </c>
      <c r="C31" s="178" t="s">
        <v>448</v>
      </c>
      <c r="D31" s="178" t="s">
        <v>213</v>
      </c>
      <c r="E31" s="94" t="s">
        <v>449</v>
      </c>
      <c r="F31" s="183" t="s">
        <v>450</v>
      </c>
      <c r="G31" s="183" t="s">
        <v>827</v>
      </c>
      <c r="H31" s="183" t="s">
        <v>828</v>
      </c>
      <c r="I31" s="178"/>
      <c r="J31" s="158"/>
      <c r="K31" s="158" t="s">
        <v>829</v>
      </c>
      <c r="L31" s="158"/>
      <c r="M31" s="158" t="s">
        <v>135</v>
      </c>
      <c r="N31" s="226" t="s">
        <v>440</v>
      </c>
      <c r="O31" s="228" t="s">
        <v>647</v>
      </c>
      <c r="P31" s="202"/>
      <c r="Q31" s="243">
        <v>10</v>
      </c>
      <c r="R31" s="243">
        <v>10.1</v>
      </c>
      <c r="S31" s="240" t="s">
        <v>830</v>
      </c>
      <c r="T31" s="240" t="s">
        <v>455</v>
      </c>
      <c r="U31" s="240" t="s">
        <v>649</v>
      </c>
      <c r="V31" s="183" t="s">
        <v>456</v>
      </c>
      <c r="AA31" s="225">
        <f>IF(OR(J31="Fail",ISBLANK(J31)),INDEX('Issue Code Table'!C:C,MATCH(N:N,'Issue Code Table'!A:A,0)),IF(M31="Critical",6,IF(M31="Significant",5,IF(M31="Moderate",3,2))))</f>
        <v>5</v>
      </c>
    </row>
    <row r="32" spans="1:27" ht="150" x14ac:dyDescent="0.25">
      <c r="A32" s="178" t="s">
        <v>831</v>
      </c>
      <c r="B32" s="178" t="s">
        <v>188</v>
      </c>
      <c r="C32" s="178" t="s">
        <v>189</v>
      </c>
      <c r="D32" s="178" t="s">
        <v>213</v>
      </c>
      <c r="E32" s="94" t="s">
        <v>832</v>
      </c>
      <c r="F32" s="183" t="s">
        <v>833</v>
      </c>
      <c r="G32" s="183" t="s">
        <v>834</v>
      </c>
      <c r="H32" s="183" t="s">
        <v>470</v>
      </c>
      <c r="I32" s="178"/>
      <c r="J32" s="158"/>
      <c r="K32" s="158" t="s">
        <v>471</v>
      </c>
      <c r="L32" s="158"/>
      <c r="M32" s="158" t="s">
        <v>135</v>
      </c>
      <c r="N32" s="226" t="s">
        <v>231</v>
      </c>
      <c r="O32" s="227" t="s">
        <v>535</v>
      </c>
      <c r="P32" s="202"/>
      <c r="Q32" s="243">
        <v>10</v>
      </c>
      <c r="R32" s="243">
        <v>10.199999999999999</v>
      </c>
      <c r="S32" s="240" t="s">
        <v>835</v>
      </c>
      <c r="T32" s="240" t="s">
        <v>836</v>
      </c>
      <c r="U32" s="240" t="s">
        <v>837</v>
      </c>
      <c r="V32" s="183" t="s">
        <v>518</v>
      </c>
      <c r="AA32" s="225">
        <f>IF(OR(J32="Fail",ISBLANK(J32)),INDEX('Issue Code Table'!C:C,MATCH(N:N,'Issue Code Table'!A:A,0)),IF(M32="Critical",6,IF(M32="Significant",5,IF(M32="Moderate",3,2))))</f>
        <v>5</v>
      </c>
    </row>
    <row r="33" spans="1:27" ht="150" x14ac:dyDescent="0.25">
      <c r="A33" s="178" t="s">
        <v>838</v>
      </c>
      <c r="B33" s="178" t="s">
        <v>457</v>
      </c>
      <c r="C33" s="178" t="s">
        <v>458</v>
      </c>
      <c r="D33" s="178" t="s">
        <v>213</v>
      </c>
      <c r="E33" s="94" t="s">
        <v>459</v>
      </c>
      <c r="F33" s="183" t="s">
        <v>460</v>
      </c>
      <c r="G33" s="183" t="s">
        <v>839</v>
      </c>
      <c r="H33" s="183" t="s">
        <v>481</v>
      </c>
      <c r="I33" s="178"/>
      <c r="J33" s="158"/>
      <c r="K33" s="158" t="s">
        <v>482</v>
      </c>
      <c r="L33" s="158"/>
      <c r="M33" s="158" t="s">
        <v>135</v>
      </c>
      <c r="N33" s="226" t="s">
        <v>231</v>
      </c>
      <c r="O33" s="227" t="s">
        <v>535</v>
      </c>
      <c r="P33" s="202"/>
      <c r="Q33" s="243">
        <v>10</v>
      </c>
      <c r="R33" s="243">
        <v>10.4</v>
      </c>
      <c r="S33" s="240" t="s">
        <v>840</v>
      </c>
      <c r="T33" s="240" t="s">
        <v>841</v>
      </c>
      <c r="U33" s="240" t="s">
        <v>466</v>
      </c>
      <c r="V33" s="183" t="s">
        <v>467</v>
      </c>
      <c r="AA33" s="225">
        <f>IF(OR(J33="Fail",ISBLANK(J33)),INDEX('Issue Code Table'!C:C,MATCH(N:N,'Issue Code Table'!A:A,0)),IF(M33="Critical",6,IF(M33="Significant",5,IF(M33="Moderate",3,2))))</f>
        <v>5</v>
      </c>
    </row>
    <row r="34" spans="1:27" ht="150" x14ac:dyDescent="0.25">
      <c r="A34" s="178" t="s">
        <v>842</v>
      </c>
      <c r="B34" s="178" t="s">
        <v>188</v>
      </c>
      <c r="C34" s="178" t="s">
        <v>189</v>
      </c>
      <c r="D34" s="178" t="s">
        <v>213</v>
      </c>
      <c r="E34" s="94" t="s">
        <v>468</v>
      </c>
      <c r="F34" s="183" t="s">
        <v>843</v>
      </c>
      <c r="G34" s="183" t="s">
        <v>844</v>
      </c>
      <c r="H34" s="183" t="s">
        <v>490</v>
      </c>
      <c r="I34" s="178"/>
      <c r="J34" s="158"/>
      <c r="K34" s="158" t="s">
        <v>658</v>
      </c>
      <c r="L34" s="158"/>
      <c r="M34" s="158" t="s">
        <v>135</v>
      </c>
      <c r="N34" s="226" t="s">
        <v>231</v>
      </c>
      <c r="O34" s="227" t="s">
        <v>535</v>
      </c>
      <c r="P34" s="202"/>
      <c r="Q34" s="243">
        <v>10</v>
      </c>
      <c r="R34" s="243">
        <v>10.6</v>
      </c>
      <c r="S34" s="240" t="s">
        <v>845</v>
      </c>
      <c r="T34" s="240" t="s">
        <v>846</v>
      </c>
      <c r="U34" s="240" t="s">
        <v>847</v>
      </c>
      <c r="V34" s="183" t="s">
        <v>476</v>
      </c>
      <c r="AA34" s="225">
        <f>IF(OR(J34="Fail",ISBLANK(J34)),INDEX('Issue Code Table'!C:C,MATCH(N:N,'Issue Code Table'!A:A,0)),IF(M34="Critical",6,IF(M34="Significant",5,IF(M34="Moderate",3,2))))</f>
        <v>5</v>
      </c>
    </row>
    <row r="35" spans="1:27" ht="100" x14ac:dyDescent="0.25">
      <c r="A35" s="178" t="s">
        <v>848</v>
      </c>
      <c r="B35" s="178" t="s">
        <v>477</v>
      </c>
      <c r="C35" s="178" t="s">
        <v>478</v>
      </c>
      <c r="D35" s="178" t="s">
        <v>213</v>
      </c>
      <c r="E35" s="94" t="s">
        <v>479</v>
      </c>
      <c r="F35" s="183" t="s">
        <v>849</v>
      </c>
      <c r="G35" s="183" t="s">
        <v>850</v>
      </c>
      <c r="H35" s="183" t="s">
        <v>663</v>
      </c>
      <c r="I35" s="178"/>
      <c r="J35" s="158"/>
      <c r="K35" s="158" t="s">
        <v>664</v>
      </c>
      <c r="L35" s="158"/>
      <c r="M35" s="158" t="s">
        <v>135</v>
      </c>
      <c r="N35" s="226" t="s">
        <v>231</v>
      </c>
      <c r="O35" s="227" t="s">
        <v>535</v>
      </c>
      <c r="P35" s="202"/>
      <c r="Q35" s="243">
        <v>10</v>
      </c>
      <c r="R35" s="243">
        <v>10.7</v>
      </c>
      <c r="S35" s="240" t="s">
        <v>851</v>
      </c>
      <c r="T35" s="240" t="s">
        <v>852</v>
      </c>
      <c r="U35" s="240" t="s">
        <v>486</v>
      </c>
      <c r="V35" s="183" t="s">
        <v>476</v>
      </c>
      <c r="AA35" s="225">
        <f>IF(OR(J35="Fail",ISBLANK(J35)),INDEX('Issue Code Table'!C:C,MATCH(N:N,'Issue Code Table'!A:A,0)),IF(M35="Critical",6,IF(M35="Significant",5,IF(M35="Moderate",3,2))))</f>
        <v>5</v>
      </c>
    </row>
    <row r="36" spans="1:27" ht="112.5" x14ac:dyDescent="0.25">
      <c r="A36" s="178" t="s">
        <v>853</v>
      </c>
      <c r="B36" s="178" t="s">
        <v>274</v>
      </c>
      <c r="C36" s="178" t="s">
        <v>275</v>
      </c>
      <c r="D36" s="178" t="s">
        <v>213</v>
      </c>
      <c r="E36" s="94" t="s">
        <v>487</v>
      </c>
      <c r="F36" s="183" t="s">
        <v>854</v>
      </c>
      <c r="G36" s="183" t="s">
        <v>855</v>
      </c>
      <c r="H36" s="183" t="s">
        <v>499</v>
      </c>
      <c r="I36" s="178"/>
      <c r="J36" s="158"/>
      <c r="K36" s="158" t="s">
        <v>500</v>
      </c>
      <c r="L36" s="158"/>
      <c r="M36" s="158" t="s">
        <v>167</v>
      </c>
      <c r="N36" s="226" t="s">
        <v>491</v>
      </c>
      <c r="O36" s="228" t="s">
        <v>659</v>
      </c>
      <c r="P36" s="202"/>
      <c r="Q36" s="243">
        <v>10</v>
      </c>
      <c r="R36" s="243">
        <v>10.119999999999999</v>
      </c>
      <c r="S36" s="240" t="s">
        <v>856</v>
      </c>
      <c r="T36" s="240" t="s">
        <v>857</v>
      </c>
      <c r="U36" s="240" t="s">
        <v>495</v>
      </c>
      <c r="V36" s="183"/>
      <c r="AA36" s="225">
        <f>IF(OR(J36="Fail",ISBLANK(J36)),INDEX('Issue Code Table'!C:C,MATCH(N:N,'Issue Code Table'!A:A,0)),IF(M36="Critical",6,IF(M36="Significant",5,IF(M36="Moderate",3,2))))</f>
        <v>4</v>
      </c>
    </row>
    <row r="37" spans="1:27" ht="62.5" x14ac:dyDescent="0.25">
      <c r="A37" s="178" t="s">
        <v>858</v>
      </c>
      <c r="B37" s="178" t="s">
        <v>139</v>
      </c>
      <c r="C37" s="178" t="s">
        <v>140</v>
      </c>
      <c r="D37" s="178" t="s">
        <v>213</v>
      </c>
      <c r="E37" s="94" t="s">
        <v>496</v>
      </c>
      <c r="F37" s="183" t="s">
        <v>859</v>
      </c>
      <c r="G37" s="183" t="s">
        <v>860</v>
      </c>
      <c r="H37" s="183" t="s">
        <v>512</v>
      </c>
      <c r="I37" s="178"/>
      <c r="J37" s="158"/>
      <c r="K37" s="158" t="s">
        <v>513</v>
      </c>
      <c r="L37" s="158"/>
      <c r="M37" s="158" t="s">
        <v>135</v>
      </c>
      <c r="N37" s="226" t="s">
        <v>231</v>
      </c>
      <c r="O37" s="227" t="s">
        <v>535</v>
      </c>
      <c r="P37" s="202"/>
      <c r="Q37" s="243">
        <v>10</v>
      </c>
      <c r="R37" s="243">
        <v>10.130000000000001</v>
      </c>
      <c r="S37" s="240" t="s">
        <v>502</v>
      </c>
      <c r="T37" s="240" t="s">
        <v>861</v>
      </c>
      <c r="U37" s="240" t="s">
        <v>503</v>
      </c>
      <c r="V37" s="183" t="s">
        <v>422</v>
      </c>
      <c r="AA37" s="225">
        <f>IF(OR(J37="Fail",ISBLANK(J37)),INDEX('Issue Code Table'!C:C,MATCH(N:N,'Issue Code Table'!A:A,0)),IF(M37="Critical",6,IF(M37="Significant",5,IF(M37="Moderate",3,2))))</f>
        <v>5</v>
      </c>
    </row>
    <row r="38" spans="1:27" ht="62.5" x14ac:dyDescent="0.25">
      <c r="A38" s="178" t="s">
        <v>862</v>
      </c>
      <c r="B38" s="178" t="s">
        <v>203</v>
      </c>
      <c r="C38" s="178" t="s">
        <v>504</v>
      </c>
      <c r="D38" s="178" t="s">
        <v>213</v>
      </c>
      <c r="E38" s="94" t="s">
        <v>505</v>
      </c>
      <c r="F38" s="183" t="s">
        <v>863</v>
      </c>
      <c r="G38" s="183" t="s">
        <v>864</v>
      </c>
      <c r="H38" s="183" t="s">
        <v>677</v>
      </c>
      <c r="I38" s="178"/>
      <c r="J38" s="158"/>
      <c r="K38" s="158" t="s">
        <v>678</v>
      </c>
      <c r="L38" s="158"/>
      <c r="M38" s="158" t="s">
        <v>135</v>
      </c>
      <c r="N38" s="226" t="s">
        <v>231</v>
      </c>
      <c r="O38" s="227" t="s">
        <v>535</v>
      </c>
      <c r="P38" s="202"/>
      <c r="Q38" s="243">
        <v>10</v>
      </c>
      <c r="R38" s="243">
        <v>10.14</v>
      </c>
      <c r="S38" s="240" t="s">
        <v>865</v>
      </c>
      <c r="T38" s="240" t="s">
        <v>866</v>
      </c>
      <c r="U38" s="240" t="s">
        <v>506</v>
      </c>
      <c r="V38" s="183" t="s">
        <v>422</v>
      </c>
      <c r="AA38" s="225">
        <f>IF(OR(J38="Fail",ISBLANK(J38)),INDEX('Issue Code Table'!C:C,MATCH(N:N,'Issue Code Table'!A:A,0)),IF(M38="Critical",6,IF(M38="Significant",5,IF(M38="Moderate",3,2))))</f>
        <v>5</v>
      </c>
    </row>
    <row r="39" spans="1:27" ht="112.5" x14ac:dyDescent="0.25">
      <c r="A39" s="178" t="s">
        <v>867</v>
      </c>
      <c r="B39" s="178" t="s">
        <v>507</v>
      </c>
      <c r="C39" s="178" t="s">
        <v>508</v>
      </c>
      <c r="D39" s="178" t="s">
        <v>213</v>
      </c>
      <c r="E39" s="94" t="s">
        <v>509</v>
      </c>
      <c r="F39" s="183" t="s">
        <v>868</v>
      </c>
      <c r="G39" s="183" t="s">
        <v>869</v>
      </c>
      <c r="H39" s="183" t="s">
        <v>512</v>
      </c>
      <c r="I39" s="178"/>
      <c r="J39" s="158"/>
      <c r="K39" s="158" t="s">
        <v>513</v>
      </c>
      <c r="L39" s="158"/>
      <c r="M39" s="158" t="s">
        <v>135</v>
      </c>
      <c r="N39" s="226" t="s">
        <v>231</v>
      </c>
      <c r="O39" s="227" t="s">
        <v>535</v>
      </c>
      <c r="P39" s="202"/>
      <c r="Q39" s="243">
        <v>10</v>
      </c>
      <c r="R39" s="243">
        <v>10.16</v>
      </c>
      <c r="S39" s="240" t="s">
        <v>870</v>
      </c>
      <c r="T39" s="240" t="s">
        <v>871</v>
      </c>
      <c r="U39" s="240" t="s">
        <v>517</v>
      </c>
      <c r="V39" s="183" t="s">
        <v>518</v>
      </c>
      <c r="AA39" s="225">
        <f>IF(OR(J39="Fail",ISBLANK(J39)),INDEX('Issue Code Table'!C:C,MATCH(N:N,'Issue Code Table'!A:A,0)),IF(M39="Critical",6,IF(M39="Significant",5,IF(M39="Moderate",3,2))))</f>
        <v>5</v>
      </c>
    </row>
    <row r="40" spans="1:27" ht="162.5" x14ac:dyDescent="0.25">
      <c r="A40" s="178" t="s">
        <v>872</v>
      </c>
      <c r="B40" s="178" t="s">
        <v>274</v>
      </c>
      <c r="C40" s="178" t="s">
        <v>275</v>
      </c>
      <c r="D40" s="178" t="s">
        <v>213</v>
      </c>
      <c r="E40" s="94" t="s">
        <v>519</v>
      </c>
      <c r="F40" s="183" t="s">
        <v>520</v>
      </c>
      <c r="G40" s="183" t="s">
        <v>873</v>
      </c>
      <c r="H40" s="183" t="s">
        <v>677</v>
      </c>
      <c r="I40" s="178"/>
      <c r="J40" s="158"/>
      <c r="K40" s="158" t="s">
        <v>678</v>
      </c>
      <c r="L40" s="158"/>
      <c r="M40" s="158" t="s">
        <v>135</v>
      </c>
      <c r="N40" s="226" t="s">
        <v>231</v>
      </c>
      <c r="O40" s="227" t="s">
        <v>535</v>
      </c>
      <c r="P40" s="202"/>
      <c r="Q40" s="243">
        <v>10</v>
      </c>
      <c r="R40" s="243">
        <v>10.17</v>
      </c>
      <c r="S40" s="240" t="s">
        <v>874</v>
      </c>
      <c r="T40" s="240" t="s">
        <v>875</v>
      </c>
      <c r="U40" s="240" t="s">
        <v>876</v>
      </c>
      <c r="V40" s="183" t="s">
        <v>518</v>
      </c>
      <c r="AA40" s="225">
        <f>IF(OR(J40="Fail",ISBLANK(J40)),INDEX('Issue Code Table'!C:C,MATCH(N:N,'Issue Code Table'!A:A,0)),IF(M40="Critical",6,IF(M40="Significant",5,IF(M40="Moderate",3,2))))</f>
        <v>5</v>
      </c>
    </row>
    <row r="41" spans="1:27" ht="162.5" x14ac:dyDescent="0.25">
      <c r="A41" s="178" t="s">
        <v>877</v>
      </c>
      <c r="B41" s="178" t="s">
        <v>162</v>
      </c>
      <c r="C41" s="178" t="s">
        <v>163</v>
      </c>
      <c r="D41" s="178" t="s">
        <v>213</v>
      </c>
      <c r="E41" s="94" t="s">
        <v>526</v>
      </c>
      <c r="F41" s="183" t="s">
        <v>878</v>
      </c>
      <c r="G41" s="183" t="s">
        <v>879</v>
      </c>
      <c r="H41" s="183" t="s">
        <v>684</v>
      </c>
      <c r="I41" s="178"/>
      <c r="J41" s="158"/>
      <c r="K41" s="158" t="s">
        <v>521</v>
      </c>
      <c r="L41" s="158"/>
      <c r="M41" s="158" t="s">
        <v>135</v>
      </c>
      <c r="N41" s="179" t="s">
        <v>416</v>
      </c>
      <c r="O41" s="94" t="s">
        <v>626</v>
      </c>
      <c r="P41" s="202"/>
      <c r="Q41" s="243">
        <v>10</v>
      </c>
      <c r="R41" s="243">
        <v>10.18</v>
      </c>
      <c r="S41" s="240" t="s">
        <v>880</v>
      </c>
      <c r="T41" s="240" t="s">
        <v>881</v>
      </c>
      <c r="U41" s="240" t="s">
        <v>531</v>
      </c>
      <c r="V41" s="183" t="s">
        <v>532</v>
      </c>
      <c r="AA41" s="225">
        <f>IF(OR(J41="Fail",ISBLANK(J41)),INDEX('Issue Code Table'!C:C,MATCH(N:N,'Issue Code Table'!A:A,0)),IF(M41="Critical",6,IF(M41="Significant",5,IF(M41="Moderate",3,2))))</f>
        <v>5</v>
      </c>
    </row>
    <row r="42" spans="1:27" ht="14.15" customHeight="1" x14ac:dyDescent="0.25">
      <c r="A42" s="170"/>
      <c r="B42" s="170"/>
      <c r="C42" s="170"/>
      <c r="D42" s="170"/>
      <c r="E42" s="170"/>
      <c r="F42" s="170"/>
      <c r="G42" s="170"/>
      <c r="H42" s="170"/>
      <c r="I42" s="170"/>
      <c r="J42" s="170"/>
      <c r="K42" s="170"/>
      <c r="L42" s="170"/>
      <c r="M42" s="170"/>
      <c r="N42" s="170"/>
      <c r="O42" s="170"/>
      <c r="P42" s="170"/>
      <c r="Q42" s="170"/>
      <c r="R42" s="170"/>
      <c r="S42" s="170"/>
      <c r="T42" s="170"/>
      <c r="U42" s="170"/>
      <c r="V42" s="170"/>
      <c r="AA42" s="170"/>
    </row>
    <row r="43" spans="1:27" ht="37.5" hidden="1" customHeight="1" x14ac:dyDescent="0.25">
      <c r="Q43" s="231"/>
      <c r="R43" s="231"/>
      <c r="S43" s="229"/>
      <c r="T43" s="229"/>
    </row>
    <row r="44" spans="1:27" ht="37.5" hidden="1" customHeight="1" x14ac:dyDescent="0.25">
      <c r="I44" s="171" t="s">
        <v>210</v>
      </c>
      <c r="Q44" s="231"/>
      <c r="R44" s="231"/>
      <c r="S44" s="229"/>
      <c r="T44" s="229"/>
    </row>
    <row r="45" spans="1:27" ht="37.5" hidden="1" customHeight="1" x14ac:dyDescent="0.25">
      <c r="I45" s="171" t="s">
        <v>56</v>
      </c>
      <c r="Q45" s="231"/>
      <c r="R45" s="231"/>
      <c r="S45" s="229"/>
      <c r="T45" s="229"/>
    </row>
    <row r="46" spans="1:27" ht="37.5" hidden="1" customHeight="1" x14ac:dyDescent="0.25">
      <c r="I46" s="171" t="s">
        <v>57</v>
      </c>
      <c r="Q46" s="231"/>
      <c r="R46" s="231"/>
      <c r="S46" s="229"/>
      <c r="T46" s="229"/>
    </row>
    <row r="47" spans="1:27" ht="37.5" hidden="1" customHeight="1" x14ac:dyDescent="0.25">
      <c r="I47" s="171" t="s">
        <v>45</v>
      </c>
      <c r="Q47" s="231"/>
      <c r="R47" s="231"/>
      <c r="S47" s="229"/>
      <c r="T47" s="229"/>
    </row>
    <row r="48" spans="1:27" ht="37.5" hidden="1" customHeight="1" x14ac:dyDescent="0.25">
      <c r="I48" s="171" t="s">
        <v>211</v>
      </c>
      <c r="Q48" s="229"/>
      <c r="R48" s="229"/>
      <c r="S48" s="229"/>
      <c r="T48" s="229"/>
    </row>
    <row r="49" spans="9:20" ht="37.5" hidden="1" customHeight="1" x14ac:dyDescent="0.25">
      <c r="I49" s="171" t="s">
        <v>212</v>
      </c>
      <c r="Q49" s="229"/>
      <c r="R49" s="229"/>
      <c r="S49" s="229"/>
      <c r="T49" s="229"/>
    </row>
    <row r="50" spans="9:20" ht="37.5" hidden="1" customHeight="1" x14ac:dyDescent="0.25">
      <c r="I50" s="171" t="s">
        <v>213</v>
      </c>
      <c r="Q50" s="229"/>
      <c r="R50" s="229"/>
      <c r="S50" s="229"/>
      <c r="T50" s="229"/>
    </row>
    <row r="51" spans="9:20" ht="37.5" hidden="1" customHeight="1" x14ac:dyDescent="0.25">
      <c r="Q51" s="229"/>
      <c r="R51" s="229"/>
      <c r="S51" s="229"/>
      <c r="T51" s="229"/>
    </row>
    <row r="52" spans="9:20" ht="37.5" hidden="1" customHeight="1" x14ac:dyDescent="0.25">
      <c r="I52" s="191" t="s">
        <v>214</v>
      </c>
      <c r="Q52" s="229"/>
      <c r="R52" s="229"/>
      <c r="S52" s="229"/>
      <c r="T52" s="229"/>
    </row>
    <row r="53" spans="9:20" ht="37.5" hidden="1" customHeight="1" x14ac:dyDescent="0.25">
      <c r="I53" s="192" t="s">
        <v>126</v>
      </c>
      <c r="Q53" s="229"/>
      <c r="R53" s="229"/>
      <c r="S53" s="229"/>
      <c r="T53" s="229"/>
    </row>
    <row r="54" spans="9:20" ht="37.5" hidden="1" customHeight="1" x14ac:dyDescent="0.25">
      <c r="I54" s="191" t="s">
        <v>135</v>
      </c>
      <c r="Q54" s="229"/>
      <c r="R54" s="229"/>
      <c r="S54" s="229"/>
      <c r="T54" s="229"/>
    </row>
    <row r="55" spans="9:20" ht="37.5" hidden="1" customHeight="1" x14ac:dyDescent="0.25">
      <c r="I55" s="191" t="s">
        <v>167</v>
      </c>
      <c r="Q55" s="229"/>
      <c r="R55" s="229"/>
      <c r="S55" s="229"/>
      <c r="T55" s="229"/>
    </row>
    <row r="56" spans="9:20" ht="37.5" hidden="1" customHeight="1" x14ac:dyDescent="0.25">
      <c r="I56" s="191" t="s">
        <v>158</v>
      </c>
      <c r="Q56" s="229"/>
      <c r="R56" s="229"/>
      <c r="S56" s="229"/>
      <c r="T56" s="229"/>
    </row>
    <row r="57" spans="9:20" ht="37.5" hidden="1" customHeight="1" x14ac:dyDescent="0.25"/>
    <row r="58" spans="9:20" ht="37.5" hidden="1" customHeight="1" x14ac:dyDescent="0.25"/>
  </sheetData>
  <protectedRanges>
    <protectedRange password="E1A2" sqref="Z3:Z38 Z41" name="Range1_1_1"/>
    <protectedRange password="E1A2" sqref="N2:O2" name="Range1_5_1_1"/>
    <protectedRange password="E1A2" sqref="Z2" name="Range1_1_2"/>
    <protectedRange password="E1A2" sqref="N5:N23 N29" name="Range1_2"/>
    <protectedRange password="E1A2" sqref="N3:O4 N32:O35 N37:O40" name="Range1_2_1_1"/>
    <protectedRange password="E1A2" sqref="U2" name="Range1"/>
    <protectedRange password="E1A2" sqref="Z39:Z40" name="Range1_1_1_1"/>
    <protectedRange password="E1A2" sqref="N24" name="Range1_2_3"/>
  </protectedRanges>
  <autoFilter ref="A2:AA41" xr:uid="{00000000-0009-0000-0000-000006000000}"/>
  <conditionalFormatting sqref="J3 L3:L18">
    <cfRule type="cellIs" dxfId="33" priority="63" stopIfTrue="1" operator="equal">
      <formula>"Pass"</formula>
    </cfRule>
    <cfRule type="cellIs" dxfId="32" priority="64" stopIfTrue="1" operator="equal">
      <formula>"Fail"</formula>
    </cfRule>
    <cfRule type="cellIs" dxfId="31" priority="65" stopIfTrue="1" operator="equal">
      <formula>"Info"</formula>
    </cfRule>
  </conditionalFormatting>
  <conditionalFormatting sqref="L19:L38">
    <cfRule type="cellIs" dxfId="30" priority="60" stopIfTrue="1" operator="equal">
      <formula>"Pass"</formula>
    </cfRule>
    <cfRule type="cellIs" dxfId="29" priority="61" stopIfTrue="1" operator="equal">
      <formula>"Fail"</formula>
    </cfRule>
    <cfRule type="cellIs" dxfId="28" priority="62" stopIfTrue="1" operator="equal">
      <formula>"Info"</formula>
    </cfRule>
  </conditionalFormatting>
  <conditionalFormatting sqref="N3:N41">
    <cfRule type="expression" dxfId="27" priority="59" stopIfTrue="1">
      <formula>ISERROR(AA3)</formula>
    </cfRule>
  </conditionalFormatting>
  <conditionalFormatting sqref="K3:K18">
    <cfRule type="cellIs" dxfId="26" priority="56" stopIfTrue="1" operator="equal">
      <formula>"Pass"</formula>
    </cfRule>
    <cfRule type="cellIs" dxfId="25" priority="57" stopIfTrue="1" operator="equal">
      <formula>"Fail"</formula>
    </cfRule>
    <cfRule type="cellIs" dxfId="24" priority="58" stopIfTrue="1" operator="equal">
      <formula>"Info"</formula>
    </cfRule>
  </conditionalFormatting>
  <conditionalFormatting sqref="K19:K38">
    <cfRule type="cellIs" dxfId="23" priority="53" stopIfTrue="1" operator="equal">
      <formula>"Pass"</formula>
    </cfRule>
    <cfRule type="cellIs" dxfId="22" priority="54" stopIfTrue="1" operator="equal">
      <formula>"Fail"</formula>
    </cfRule>
    <cfRule type="cellIs" dxfId="21" priority="55" stopIfTrue="1" operator="equal">
      <formula>"Info"</formula>
    </cfRule>
  </conditionalFormatting>
  <conditionalFormatting sqref="J4:J38">
    <cfRule type="cellIs" dxfId="20" priority="50" stopIfTrue="1" operator="equal">
      <formula>"Pass"</formula>
    </cfRule>
    <cfRule type="cellIs" dxfId="19" priority="51" stopIfTrue="1" operator="equal">
      <formula>"Fail"</formula>
    </cfRule>
    <cfRule type="cellIs" dxfId="18" priority="52" stopIfTrue="1" operator="equal">
      <formula>"Info"</formula>
    </cfRule>
  </conditionalFormatting>
  <conditionalFormatting sqref="L39:L40">
    <cfRule type="cellIs" dxfId="17" priority="47" stopIfTrue="1" operator="equal">
      <formula>"Pass"</formula>
    </cfRule>
    <cfRule type="cellIs" dxfId="16" priority="48" stopIfTrue="1" operator="equal">
      <formula>"Fail"</formula>
    </cfRule>
    <cfRule type="cellIs" dxfId="15" priority="49" stopIfTrue="1" operator="equal">
      <formula>"Info"</formula>
    </cfRule>
  </conditionalFormatting>
  <conditionalFormatting sqref="J39:J40">
    <cfRule type="cellIs" dxfId="14" priority="43" stopIfTrue="1" operator="equal">
      <formula>"Pass"</formula>
    </cfRule>
    <cfRule type="cellIs" dxfId="13" priority="44" stopIfTrue="1" operator="equal">
      <formula>"Fail"</formula>
    </cfRule>
    <cfRule type="cellIs" dxfId="12" priority="45" stopIfTrue="1" operator="equal">
      <formula>"Info"</formula>
    </cfRule>
  </conditionalFormatting>
  <conditionalFormatting sqref="K39">
    <cfRule type="cellIs" dxfId="11" priority="40" stopIfTrue="1" operator="equal">
      <formula>"Pass"</formula>
    </cfRule>
    <cfRule type="cellIs" dxfId="10" priority="41" stopIfTrue="1" operator="equal">
      <formula>"Fail"</formula>
    </cfRule>
    <cfRule type="cellIs" dxfId="9" priority="42" stopIfTrue="1" operator="equal">
      <formula>"Info"</formula>
    </cfRule>
  </conditionalFormatting>
  <conditionalFormatting sqref="K40:K41">
    <cfRule type="cellIs" dxfId="8" priority="37" stopIfTrue="1" operator="equal">
      <formula>"Pass"</formula>
    </cfRule>
    <cfRule type="cellIs" dxfId="7" priority="38" stopIfTrue="1" operator="equal">
      <formula>"Fail"</formula>
    </cfRule>
    <cfRule type="cellIs" dxfId="6" priority="39" stopIfTrue="1" operator="equal">
      <formula>"Info"</formula>
    </cfRule>
  </conditionalFormatting>
  <conditionalFormatting sqref="J41">
    <cfRule type="cellIs" dxfId="5" priority="34" stopIfTrue="1" operator="equal">
      <formula>"Pass"</formula>
    </cfRule>
    <cfRule type="cellIs" dxfId="4" priority="35" stopIfTrue="1" operator="equal">
      <formula>"Fail"</formula>
    </cfRule>
    <cfRule type="cellIs" dxfId="3" priority="36" stopIfTrue="1" operator="equal">
      <formula>"Info"</formula>
    </cfRule>
  </conditionalFormatting>
  <conditionalFormatting sqref="L41">
    <cfRule type="cellIs" dxfId="2" priority="31" stopIfTrue="1" operator="equal">
      <formula>"Pass"</formula>
    </cfRule>
    <cfRule type="cellIs" dxfId="1" priority="32" stopIfTrue="1" operator="equal">
      <formula>"Fail"</formula>
    </cfRule>
    <cfRule type="cellIs" dxfId="0" priority="33" stopIfTrue="1" operator="equal">
      <formula>"Info"</formula>
    </cfRule>
  </conditionalFormatting>
  <dataValidations count="2">
    <dataValidation type="list" allowBlank="1" showInputMessage="1" showErrorMessage="1" sqref="J3:J41" xr:uid="{00000000-0002-0000-0600-000000000000}">
      <formula1>$I$45:$I$48</formula1>
    </dataValidation>
    <dataValidation type="list" allowBlank="1" showInputMessage="1" showErrorMessage="1" sqref="M3:M41" xr:uid="{00000000-0002-0000-0600-000001000000}">
      <formula1>$I$53:$I$56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1"/>
  <sheetViews>
    <sheetView showGridLines="0" zoomScale="80" zoomScaleNormal="80" workbookViewId="0">
      <pane ySplit="1" topLeftCell="A2" activePane="bottomLeft" state="frozen"/>
      <selection pane="bottomLeft" activeCell="K31" sqref="K31"/>
    </sheetView>
  </sheetViews>
  <sheetFormatPr defaultRowHeight="12.5" x14ac:dyDescent="0.25"/>
  <cols>
    <col min="2" max="2" width="13.1796875" customWidth="1"/>
    <col min="3" max="3" width="84.453125" customWidth="1"/>
    <col min="4" max="4" width="22.453125" customWidth="1"/>
  </cols>
  <sheetData>
    <row r="1" spans="1:4" ht="13" x14ac:dyDescent="0.3">
      <c r="A1" s="8" t="s">
        <v>882</v>
      </c>
      <c r="B1" s="9"/>
      <c r="C1" s="9"/>
      <c r="D1" s="9"/>
    </row>
    <row r="2" spans="1:4" ht="12.75" customHeight="1" x14ac:dyDescent="0.25">
      <c r="A2" s="21" t="s">
        <v>883</v>
      </c>
      <c r="B2" s="21" t="s">
        <v>884</v>
      </c>
      <c r="C2" s="21" t="s">
        <v>885</v>
      </c>
      <c r="D2" s="21" t="s">
        <v>886</v>
      </c>
    </row>
    <row r="3" spans="1:4" x14ac:dyDescent="0.25">
      <c r="A3" s="2">
        <v>1</v>
      </c>
      <c r="B3" s="3">
        <v>43373</v>
      </c>
      <c r="C3" s="4" t="s">
        <v>887</v>
      </c>
      <c r="D3" s="69" t="s">
        <v>888</v>
      </c>
    </row>
    <row r="4" spans="1:4" x14ac:dyDescent="0.25">
      <c r="A4" s="216">
        <v>1</v>
      </c>
      <c r="B4" s="217">
        <v>43555</v>
      </c>
      <c r="C4" s="82" t="s">
        <v>889</v>
      </c>
      <c r="D4" s="218" t="s">
        <v>888</v>
      </c>
    </row>
    <row r="5" spans="1:4" x14ac:dyDescent="0.25">
      <c r="A5" s="2">
        <v>1</v>
      </c>
      <c r="B5" s="3">
        <v>43738</v>
      </c>
      <c r="C5" s="82" t="s">
        <v>889</v>
      </c>
      <c r="D5" s="218" t="s">
        <v>888</v>
      </c>
    </row>
    <row r="6" spans="1:4" x14ac:dyDescent="0.25">
      <c r="A6" s="2">
        <v>1.1000000000000001</v>
      </c>
      <c r="B6" s="84">
        <v>43921</v>
      </c>
      <c r="C6" s="82" t="s">
        <v>890</v>
      </c>
      <c r="D6" s="218" t="s">
        <v>888</v>
      </c>
    </row>
    <row r="7" spans="1:4" x14ac:dyDescent="0.25">
      <c r="A7" s="2">
        <v>2</v>
      </c>
      <c r="B7" s="151">
        <v>44104</v>
      </c>
      <c r="C7" s="69" t="s">
        <v>891</v>
      </c>
      <c r="D7" s="218" t="s">
        <v>888</v>
      </c>
    </row>
    <row r="8" spans="1:4" ht="28" customHeight="1" x14ac:dyDescent="0.25">
      <c r="A8" s="150">
        <v>2.1</v>
      </c>
      <c r="B8" s="152">
        <v>44469</v>
      </c>
      <c r="C8" s="82" t="s">
        <v>1902</v>
      </c>
      <c r="D8" s="218" t="s">
        <v>888</v>
      </c>
    </row>
    <row r="9" spans="1:4" x14ac:dyDescent="0.25">
      <c r="A9" s="2">
        <v>2.2000000000000002</v>
      </c>
      <c r="B9" s="6">
        <v>44469</v>
      </c>
      <c r="C9" s="82" t="s">
        <v>889</v>
      </c>
      <c r="D9" s="218" t="s">
        <v>888</v>
      </c>
    </row>
    <row r="10" spans="1:4" x14ac:dyDescent="0.25">
      <c r="A10" s="2"/>
      <c r="B10" s="3"/>
      <c r="C10" s="5"/>
      <c r="D10" s="5"/>
    </row>
    <row r="11" spans="1:4" x14ac:dyDescent="0.25">
      <c r="A11" s="2"/>
      <c r="B11" s="3"/>
      <c r="C11" s="4"/>
      <c r="D11" s="4"/>
    </row>
    <row r="14" spans="1:4" x14ac:dyDescent="0.25">
      <c r="B14" s="7"/>
    </row>
    <row r="15" spans="1:4" x14ac:dyDescent="0.25">
      <c r="B15" s="7"/>
    </row>
    <row r="16" spans="1:4" x14ac:dyDescent="0.25">
      <c r="B16" s="7"/>
    </row>
    <row r="17" spans="2:2" x14ac:dyDescent="0.25">
      <c r="B17" s="7"/>
    </row>
    <row r="18" spans="2:2" x14ac:dyDescent="0.25">
      <c r="B18" s="7"/>
    </row>
    <row r="19" spans="2:2" x14ac:dyDescent="0.25">
      <c r="B19" s="7"/>
    </row>
    <row r="20" spans="2:2" x14ac:dyDescent="0.25">
      <c r="B20" s="7"/>
    </row>
    <row r="21" spans="2:2" x14ac:dyDescent="0.25">
      <c r="B21" s="7"/>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U527"/>
  <sheetViews>
    <sheetView zoomScale="80" zoomScaleNormal="80" workbookViewId="0">
      <pane ySplit="1" topLeftCell="A2" activePane="bottomLeft" state="frozen"/>
      <selection pane="bottomLeft"/>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81"/>
    <col min="22" max="16384" width="9.1796875" style="182"/>
  </cols>
  <sheetData>
    <row r="1" spans="1:4" ht="29" x14ac:dyDescent="0.35">
      <c r="A1" s="219" t="s">
        <v>115</v>
      </c>
      <c r="B1" s="219" t="s">
        <v>216</v>
      </c>
      <c r="C1" s="219" t="s">
        <v>58</v>
      </c>
      <c r="D1" s="7">
        <v>44469</v>
      </c>
    </row>
    <row r="2" spans="1:4" ht="15.5" x14ac:dyDescent="0.35">
      <c r="A2" s="220" t="s">
        <v>892</v>
      </c>
      <c r="B2" s="220" t="s">
        <v>893</v>
      </c>
      <c r="C2" s="221">
        <v>6</v>
      </c>
    </row>
    <row r="3" spans="1:4" ht="15.5" x14ac:dyDescent="0.35">
      <c r="A3" s="220" t="s">
        <v>894</v>
      </c>
      <c r="B3" s="220" t="s">
        <v>895</v>
      </c>
      <c r="C3" s="221">
        <v>4</v>
      </c>
    </row>
    <row r="4" spans="1:4" ht="15.5" x14ac:dyDescent="0.35">
      <c r="A4" s="220" t="s">
        <v>896</v>
      </c>
      <c r="B4" s="220" t="s">
        <v>897</v>
      </c>
      <c r="C4" s="221">
        <v>1</v>
      </c>
    </row>
    <row r="5" spans="1:4" ht="15.5" x14ac:dyDescent="0.35">
      <c r="A5" s="220" t="s">
        <v>898</v>
      </c>
      <c r="B5" s="220" t="s">
        <v>899</v>
      </c>
      <c r="C5" s="221">
        <v>2</v>
      </c>
    </row>
    <row r="6" spans="1:4" ht="15.5" x14ac:dyDescent="0.35">
      <c r="A6" s="220" t="s">
        <v>900</v>
      </c>
      <c r="B6" s="220" t="s">
        <v>901</v>
      </c>
      <c r="C6" s="221">
        <v>2</v>
      </c>
    </row>
    <row r="7" spans="1:4" ht="15.5" x14ac:dyDescent="0.35">
      <c r="A7" s="220" t="s">
        <v>902</v>
      </c>
      <c r="B7" s="220" t="s">
        <v>903</v>
      </c>
      <c r="C7" s="221">
        <v>4</v>
      </c>
    </row>
    <row r="8" spans="1:4" ht="15.5" x14ac:dyDescent="0.35">
      <c r="A8" s="220" t="s">
        <v>904</v>
      </c>
      <c r="B8" s="220" t="s">
        <v>905</v>
      </c>
      <c r="C8" s="221">
        <v>2</v>
      </c>
    </row>
    <row r="9" spans="1:4" ht="15.5" x14ac:dyDescent="0.35">
      <c r="A9" s="220" t="s">
        <v>906</v>
      </c>
      <c r="B9" s="220" t="s">
        <v>907</v>
      </c>
      <c r="C9" s="221">
        <v>5</v>
      </c>
    </row>
    <row r="10" spans="1:4" ht="15.5" x14ac:dyDescent="0.35">
      <c r="A10" s="220" t="s">
        <v>908</v>
      </c>
      <c r="B10" s="220" t="s">
        <v>909</v>
      </c>
      <c r="C10" s="221">
        <v>5</v>
      </c>
    </row>
    <row r="11" spans="1:4" ht="15.5" x14ac:dyDescent="0.35">
      <c r="A11" s="220" t="s">
        <v>910</v>
      </c>
      <c r="B11" s="220" t="s">
        <v>911</v>
      </c>
      <c r="C11" s="221">
        <v>5</v>
      </c>
    </row>
    <row r="12" spans="1:4" ht="15.5" x14ac:dyDescent="0.35">
      <c r="A12" s="220" t="s">
        <v>912</v>
      </c>
      <c r="B12" s="220" t="s">
        <v>913</v>
      </c>
      <c r="C12" s="221">
        <v>2</v>
      </c>
    </row>
    <row r="13" spans="1:4" ht="15.5" x14ac:dyDescent="0.35">
      <c r="A13" s="220" t="s">
        <v>145</v>
      </c>
      <c r="B13" s="220" t="s">
        <v>914</v>
      </c>
      <c r="C13" s="221">
        <v>5</v>
      </c>
    </row>
    <row r="14" spans="1:4" ht="15.5" x14ac:dyDescent="0.35">
      <c r="A14" s="220" t="s">
        <v>915</v>
      </c>
      <c r="B14" s="220" t="s">
        <v>916</v>
      </c>
      <c r="C14" s="221">
        <v>4</v>
      </c>
    </row>
    <row r="15" spans="1:4" ht="15.5" x14ac:dyDescent="0.35">
      <c r="A15" s="220" t="s">
        <v>280</v>
      </c>
      <c r="B15" s="220" t="s">
        <v>281</v>
      </c>
      <c r="C15" s="221">
        <v>4</v>
      </c>
    </row>
    <row r="16" spans="1:4" ht="15.5" x14ac:dyDescent="0.35">
      <c r="A16" s="220" t="s">
        <v>917</v>
      </c>
      <c r="B16" s="220" t="s">
        <v>918</v>
      </c>
      <c r="C16" s="221">
        <v>1</v>
      </c>
    </row>
    <row r="17" spans="1:3" ht="15.5" x14ac:dyDescent="0.35">
      <c r="A17" s="220" t="s">
        <v>919</v>
      </c>
      <c r="B17" s="220" t="s">
        <v>920</v>
      </c>
      <c r="C17" s="221">
        <v>5</v>
      </c>
    </row>
    <row r="18" spans="1:3" ht="15.5" x14ac:dyDescent="0.35">
      <c r="A18" s="220" t="s">
        <v>921</v>
      </c>
      <c r="B18" s="220" t="s">
        <v>922</v>
      </c>
      <c r="C18" s="221">
        <v>8</v>
      </c>
    </row>
    <row r="19" spans="1:3" ht="15.5" x14ac:dyDescent="0.35">
      <c r="A19" s="220" t="s">
        <v>923</v>
      </c>
      <c r="B19" s="220" t="s">
        <v>924</v>
      </c>
      <c r="C19" s="221">
        <v>1</v>
      </c>
    </row>
    <row r="20" spans="1:3" ht="15.5" x14ac:dyDescent="0.35">
      <c r="A20" s="220" t="s">
        <v>925</v>
      </c>
      <c r="B20" s="220" t="s">
        <v>926</v>
      </c>
      <c r="C20" s="221">
        <v>8</v>
      </c>
    </row>
    <row r="21" spans="1:3" ht="15.5" x14ac:dyDescent="0.35">
      <c r="A21" s="220" t="s">
        <v>927</v>
      </c>
      <c r="B21" s="220" t="s">
        <v>928</v>
      </c>
      <c r="C21" s="221">
        <v>6</v>
      </c>
    </row>
    <row r="22" spans="1:3" ht="15.5" x14ac:dyDescent="0.35">
      <c r="A22" s="220" t="s">
        <v>929</v>
      </c>
      <c r="B22" s="220" t="s">
        <v>930</v>
      </c>
      <c r="C22" s="221">
        <v>7</v>
      </c>
    </row>
    <row r="23" spans="1:3" ht="15.5" x14ac:dyDescent="0.35">
      <c r="A23" s="220" t="s">
        <v>931</v>
      </c>
      <c r="B23" s="220" t="s">
        <v>932</v>
      </c>
      <c r="C23" s="221">
        <v>7</v>
      </c>
    </row>
    <row r="24" spans="1:3" ht="15.5" x14ac:dyDescent="0.35">
      <c r="A24" s="220" t="s">
        <v>933</v>
      </c>
      <c r="B24" s="220" t="s">
        <v>934</v>
      </c>
      <c r="C24" s="221">
        <v>7</v>
      </c>
    </row>
    <row r="25" spans="1:3" ht="15.5" x14ac:dyDescent="0.35">
      <c r="A25" s="220" t="s">
        <v>935</v>
      </c>
      <c r="B25" s="220" t="s">
        <v>936</v>
      </c>
      <c r="C25" s="221">
        <v>5</v>
      </c>
    </row>
    <row r="26" spans="1:3" ht="15.5" x14ac:dyDescent="0.35">
      <c r="A26" s="220" t="s">
        <v>937</v>
      </c>
      <c r="B26" s="220" t="s">
        <v>938</v>
      </c>
      <c r="C26" s="221">
        <v>5</v>
      </c>
    </row>
    <row r="27" spans="1:3" ht="15.5" x14ac:dyDescent="0.35">
      <c r="A27" s="220" t="s">
        <v>939</v>
      </c>
      <c r="B27" s="220" t="s">
        <v>940</v>
      </c>
      <c r="C27" s="221">
        <v>5</v>
      </c>
    </row>
    <row r="28" spans="1:3" ht="15.5" x14ac:dyDescent="0.35">
      <c r="A28" s="220" t="s">
        <v>941</v>
      </c>
      <c r="B28" s="220" t="s">
        <v>942</v>
      </c>
      <c r="C28" s="221">
        <v>6</v>
      </c>
    </row>
    <row r="29" spans="1:3" ht="15.5" x14ac:dyDescent="0.35">
      <c r="A29" s="220" t="s">
        <v>943</v>
      </c>
      <c r="B29" s="220" t="s">
        <v>944</v>
      </c>
      <c r="C29" s="221">
        <v>6</v>
      </c>
    </row>
    <row r="30" spans="1:3" ht="15.5" x14ac:dyDescent="0.35">
      <c r="A30" s="220" t="s">
        <v>945</v>
      </c>
      <c r="B30" s="220" t="s">
        <v>946</v>
      </c>
      <c r="C30" s="221">
        <v>4</v>
      </c>
    </row>
    <row r="31" spans="1:3" ht="15.5" x14ac:dyDescent="0.35">
      <c r="A31" s="220" t="s">
        <v>947</v>
      </c>
      <c r="B31" s="220" t="s">
        <v>948</v>
      </c>
      <c r="C31" s="221">
        <v>7</v>
      </c>
    </row>
    <row r="32" spans="1:3" ht="15.5" x14ac:dyDescent="0.35">
      <c r="A32" s="220" t="s">
        <v>949</v>
      </c>
      <c r="B32" s="220" t="s">
        <v>950</v>
      </c>
      <c r="C32" s="221">
        <v>5</v>
      </c>
    </row>
    <row r="33" spans="1:3" ht="15.5" x14ac:dyDescent="0.35">
      <c r="A33" s="220" t="s">
        <v>951</v>
      </c>
      <c r="B33" s="220" t="s">
        <v>952</v>
      </c>
      <c r="C33" s="221">
        <v>5</v>
      </c>
    </row>
    <row r="34" spans="1:3" ht="15.5" x14ac:dyDescent="0.35">
      <c r="A34" s="220" t="s">
        <v>953</v>
      </c>
      <c r="B34" s="220" t="s">
        <v>954</v>
      </c>
      <c r="C34" s="221">
        <v>8</v>
      </c>
    </row>
    <row r="35" spans="1:3" ht="15.5" x14ac:dyDescent="0.35">
      <c r="A35" s="220" t="s">
        <v>955</v>
      </c>
      <c r="B35" s="220" t="s">
        <v>956</v>
      </c>
      <c r="C35" s="221">
        <v>1</v>
      </c>
    </row>
    <row r="36" spans="1:3" ht="15.5" x14ac:dyDescent="0.35">
      <c r="A36" s="220" t="s">
        <v>957</v>
      </c>
      <c r="B36" s="220" t="s">
        <v>958</v>
      </c>
      <c r="C36" s="221">
        <v>5</v>
      </c>
    </row>
    <row r="37" spans="1:3" ht="15.5" x14ac:dyDescent="0.35">
      <c r="A37" s="220" t="s">
        <v>959</v>
      </c>
      <c r="B37" s="220" t="s">
        <v>960</v>
      </c>
      <c r="C37" s="221">
        <v>8</v>
      </c>
    </row>
    <row r="38" spans="1:3" ht="15.5" x14ac:dyDescent="0.35">
      <c r="A38" s="220" t="s">
        <v>961</v>
      </c>
      <c r="B38" s="220" t="s">
        <v>962</v>
      </c>
      <c r="C38" s="221">
        <v>5</v>
      </c>
    </row>
    <row r="39" spans="1:3" ht="15.5" x14ac:dyDescent="0.35">
      <c r="A39" s="220" t="s">
        <v>963</v>
      </c>
      <c r="B39" s="220" t="s">
        <v>964</v>
      </c>
      <c r="C39" s="221">
        <v>5</v>
      </c>
    </row>
    <row r="40" spans="1:3" ht="15.5" x14ac:dyDescent="0.35">
      <c r="A40" s="220" t="s">
        <v>965</v>
      </c>
      <c r="B40" s="220" t="s">
        <v>966</v>
      </c>
      <c r="C40" s="221">
        <v>2</v>
      </c>
    </row>
    <row r="41" spans="1:3" ht="15.5" x14ac:dyDescent="0.35">
      <c r="A41" s="220" t="s">
        <v>967</v>
      </c>
      <c r="B41" s="220" t="s">
        <v>968</v>
      </c>
      <c r="C41" s="221">
        <v>4</v>
      </c>
    </row>
    <row r="42" spans="1:3" ht="15.5" x14ac:dyDescent="0.35">
      <c r="A42" s="220" t="s">
        <v>969</v>
      </c>
      <c r="B42" s="220" t="s">
        <v>970</v>
      </c>
      <c r="C42" s="221">
        <v>5</v>
      </c>
    </row>
    <row r="43" spans="1:3" ht="15.5" x14ac:dyDescent="0.35">
      <c r="A43" s="220" t="s">
        <v>971</v>
      </c>
      <c r="B43" s="220" t="s">
        <v>972</v>
      </c>
      <c r="C43" s="221">
        <v>5</v>
      </c>
    </row>
    <row r="44" spans="1:3" ht="15.5" x14ac:dyDescent="0.35">
      <c r="A44" s="220" t="s">
        <v>973</v>
      </c>
      <c r="B44" s="220" t="s">
        <v>974</v>
      </c>
      <c r="C44" s="221">
        <v>6</v>
      </c>
    </row>
    <row r="45" spans="1:3" ht="15.5" x14ac:dyDescent="0.35">
      <c r="A45" s="220" t="s">
        <v>975</v>
      </c>
      <c r="B45" s="220" t="s">
        <v>976</v>
      </c>
      <c r="C45" s="221">
        <v>5</v>
      </c>
    </row>
    <row r="46" spans="1:3" ht="15.5" x14ac:dyDescent="0.35">
      <c r="A46" s="220" t="s">
        <v>977</v>
      </c>
      <c r="B46" s="220" t="s">
        <v>978</v>
      </c>
      <c r="C46" s="221">
        <v>4</v>
      </c>
    </row>
    <row r="47" spans="1:3" ht="15.5" x14ac:dyDescent="0.35">
      <c r="A47" s="220" t="s">
        <v>979</v>
      </c>
      <c r="B47" s="220" t="s">
        <v>980</v>
      </c>
      <c r="C47" s="221">
        <v>5</v>
      </c>
    </row>
    <row r="48" spans="1:3" ht="15.5" x14ac:dyDescent="0.35">
      <c r="A48" s="220" t="s">
        <v>981</v>
      </c>
      <c r="B48" s="220" t="s">
        <v>982</v>
      </c>
      <c r="C48" s="221">
        <v>6</v>
      </c>
    </row>
    <row r="49" spans="1:3" ht="15.5" x14ac:dyDescent="0.35">
      <c r="A49" s="220" t="s">
        <v>983</v>
      </c>
      <c r="B49" s="220" t="s">
        <v>984</v>
      </c>
      <c r="C49" s="221">
        <v>7</v>
      </c>
    </row>
    <row r="50" spans="1:3" ht="15.5" x14ac:dyDescent="0.35">
      <c r="A50" s="220" t="s">
        <v>985</v>
      </c>
      <c r="B50" s="220" t="s">
        <v>986</v>
      </c>
      <c r="C50" s="221">
        <v>3</v>
      </c>
    </row>
    <row r="51" spans="1:3" ht="15.5" x14ac:dyDescent="0.35">
      <c r="A51" s="220" t="s">
        <v>987</v>
      </c>
      <c r="B51" s="220" t="s">
        <v>988</v>
      </c>
      <c r="C51" s="221">
        <v>6</v>
      </c>
    </row>
    <row r="52" spans="1:3" ht="15.5" x14ac:dyDescent="0.35">
      <c r="A52" s="220" t="s">
        <v>989</v>
      </c>
      <c r="B52" s="220" t="s">
        <v>990</v>
      </c>
      <c r="C52" s="221">
        <v>4</v>
      </c>
    </row>
    <row r="53" spans="1:3" ht="15.5" x14ac:dyDescent="0.35">
      <c r="A53" s="220" t="s">
        <v>991</v>
      </c>
      <c r="B53" s="220" t="s">
        <v>992</v>
      </c>
      <c r="C53" s="221">
        <v>5</v>
      </c>
    </row>
    <row r="54" spans="1:3" ht="15.5" x14ac:dyDescent="0.35">
      <c r="A54" s="220" t="s">
        <v>993</v>
      </c>
      <c r="B54" s="220" t="s">
        <v>994</v>
      </c>
      <c r="C54" s="221">
        <v>2</v>
      </c>
    </row>
    <row r="55" spans="1:3" ht="15.5" x14ac:dyDescent="0.35">
      <c r="A55" s="220" t="s">
        <v>995</v>
      </c>
      <c r="B55" s="220" t="s">
        <v>996</v>
      </c>
      <c r="C55" s="221">
        <v>2</v>
      </c>
    </row>
    <row r="56" spans="1:3" ht="15.5" x14ac:dyDescent="0.35">
      <c r="A56" s="220" t="s">
        <v>997</v>
      </c>
      <c r="B56" s="220" t="s">
        <v>998</v>
      </c>
      <c r="C56" s="221">
        <v>5</v>
      </c>
    </row>
    <row r="57" spans="1:3" ht="15.5" x14ac:dyDescent="0.35">
      <c r="A57" s="220" t="s">
        <v>999</v>
      </c>
      <c r="B57" s="220" t="s">
        <v>1000</v>
      </c>
      <c r="C57" s="221">
        <v>5</v>
      </c>
    </row>
    <row r="58" spans="1:3" ht="31" x14ac:dyDescent="0.35">
      <c r="A58" s="220" t="s">
        <v>1001</v>
      </c>
      <c r="B58" s="220" t="s">
        <v>1002</v>
      </c>
      <c r="C58" s="221">
        <v>5</v>
      </c>
    </row>
    <row r="59" spans="1:3" ht="15.5" x14ac:dyDescent="0.35">
      <c r="A59" s="220" t="s">
        <v>1003</v>
      </c>
      <c r="B59" s="220" t="s">
        <v>1004</v>
      </c>
      <c r="C59" s="221">
        <v>5</v>
      </c>
    </row>
    <row r="60" spans="1:3" ht="15.5" x14ac:dyDescent="0.35">
      <c r="A60" s="220" t="s">
        <v>1005</v>
      </c>
      <c r="B60" s="220" t="s">
        <v>1006</v>
      </c>
      <c r="C60" s="221">
        <v>3</v>
      </c>
    </row>
    <row r="61" spans="1:3" ht="15.5" x14ac:dyDescent="0.35">
      <c r="A61" s="220" t="s">
        <v>1007</v>
      </c>
      <c r="B61" s="220" t="s">
        <v>1008</v>
      </c>
      <c r="C61" s="221">
        <v>6</v>
      </c>
    </row>
    <row r="62" spans="1:3" ht="15.5" x14ac:dyDescent="0.35">
      <c r="A62" s="220" t="s">
        <v>1009</v>
      </c>
      <c r="B62" s="220" t="s">
        <v>1010</v>
      </c>
      <c r="C62" s="221">
        <v>3</v>
      </c>
    </row>
    <row r="63" spans="1:3" ht="15.5" x14ac:dyDescent="0.35">
      <c r="A63" s="220" t="s">
        <v>1011</v>
      </c>
      <c r="B63" s="220" t="s">
        <v>1012</v>
      </c>
      <c r="C63" s="221">
        <v>4</v>
      </c>
    </row>
    <row r="64" spans="1:3" ht="31" x14ac:dyDescent="0.35">
      <c r="A64" s="220" t="s">
        <v>1013</v>
      </c>
      <c r="B64" s="220" t="s">
        <v>1014</v>
      </c>
      <c r="C64" s="221">
        <v>3</v>
      </c>
    </row>
    <row r="65" spans="1:3" ht="15.5" x14ac:dyDescent="0.35">
      <c r="A65" s="220" t="s">
        <v>1015</v>
      </c>
      <c r="B65" s="220" t="s">
        <v>1016</v>
      </c>
      <c r="C65" s="221">
        <v>3</v>
      </c>
    </row>
    <row r="66" spans="1:3" ht="31" x14ac:dyDescent="0.35">
      <c r="A66" s="220" t="s">
        <v>1017</v>
      </c>
      <c r="B66" s="220" t="s">
        <v>1018</v>
      </c>
      <c r="C66" s="221">
        <v>6</v>
      </c>
    </row>
    <row r="67" spans="1:3" ht="15.5" x14ac:dyDescent="0.35">
      <c r="A67" s="220" t="s">
        <v>1019</v>
      </c>
      <c r="B67" s="220" t="s">
        <v>1020</v>
      </c>
      <c r="C67" s="221">
        <v>6</v>
      </c>
    </row>
    <row r="68" spans="1:3" ht="15.5" x14ac:dyDescent="0.35">
      <c r="A68" s="220" t="s">
        <v>1021</v>
      </c>
      <c r="B68" s="220" t="s">
        <v>1022</v>
      </c>
      <c r="C68" s="221">
        <v>5</v>
      </c>
    </row>
    <row r="69" spans="1:3" ht="15.5" x14ac:dyDescent="0.35">
      <c r="A69" s="220" t="s">
        <v>1023</v>
      </c>
      <c r="B69" s="220" t="s">
        <v>1024</v>
      </c>
      <c r="C69" s="221">
        <v>3</v>
      </c>
    </row>
    <row r="70" spans="1:3" ht="15.5" x14ac:dyDescent="0.35">
      <c r="A70" s="220" t="s">
        <v>1025</v>
      </c>
      <c r="B70" s="220" t="s">
        <v>913</v>
      </c>
      <c r="C70" s="221">
        <v>2</v>
      </c>
    </row>
    <row r="71" spans="1:3" ht="15.5" x14ac:dyDescent="0.35">
      <c r="A71" s="220" t="s">
        <v>1026</v>
      </c>
      <c r="B71" s="220" t="s">
        <v>1027</v>
      </c>
      <c r="C71" s="221">
        <v>3</v>
      </c>
    </row>
    <row r="72" spans="1:3" ht="15.5" x14ac:dyDescent="0.35">
      <c r="A72" s="220" t="s">
        <v>1028</v>
      </c>
      <c r="B72" s="220" t="s">
        <v>1029</v>
      </c>
      <c r="C72" s="221">
        <v>3</v>
      </c>
    </row>
    <row r="73" spans="1:3" ht="15.5" x14ac:dyDescent="0.35">
      <c r="A73" s="220" t="s">
        <v>1030</v>
      </c>
      <c r="B73" s="220" t="s">
        <v>1031</v>
      </c>
      <c r="C73" s="221">
        <v>3</v>
      </c>
    </row>
    <row r="74" spans="1:3" ht="15.5" x14ac:dyDescent="0.35">
      <c r="A74" s="220" t="s">
        <v>1032</v>
      </c>
      <c r="B74" s="220" t="s">
        <v>1033</v>
      </c>
      <c r="C74" s="221">
        <v>5</v>
      </c>
    </row>
    <row r="75" spans="1:3" ht="15.5" x14ac:dyDescent="0.35">
      <c r="A75" s="220" t="s">
        <v>1034</v>
      </c>
      <c r="B75" s="220" t="s">
        <v>1035</v>
      </c>
      <c r="C75" s="221">
        <v>3</v>
      </c>
    </row>
    <row r="76" spans="1:3" ht="15.5" x14ac:dyDescent="0.35">
      <c r="A76" s="220" t="s">
        <v>1036</v>
      </c>
      <c r="B76" s="220" t="s">
        <v>1037</v>
      </c>
      <c r="C76" s="221">
        <v>6</v>
      </c>
    </row>
    <row r="77" spans="1:3" ht="15.5" x14ac:dyDescent="0.35">
      <c r="A77" s="220" t="s">
        <v>1038</v>
      </c>
      <c r="B77" s="220" t="s">
        <v>1039</v>
      </c>
      <c r="C77" s="221">
        <v>5</v>
      </c>
    </row>
    <row r="78" spans="1:3" ht="15.5" x14ac:dyDescent="0.35">
      <c r="A78" s="220" t="s">
        <v>1040</v>
      </c>
      <c r="B78" s="220" t="s">
        <v>1041</v>
      </c>
      <c r="C78" s="221">
        <v>4</v>
      </c>
    </row>
    <row r="79" spans="1:3" ht="15.5" x14ac:dyDescent="0.35">
      <c r="A79" s="220" t="s">
        <v>1042</v>
      </c>
      <c r="B79" s="220" t="s">
        <v>1043</v>
      </c>
      <c r="C79" s="221">
        <v>4</v>
      </c>
    </row>
    <row r="80" spans="1:3" ht="15.5" x14ac:dyDescent="0.35">
      <c r="A80" s="220" t="s">
        <v>1044</v>
      </c>
      <c r="B80" s="220" t="s">
        <v>1045</v>
      </c>
      <c r="C80" s="221">
        <v>4</v>
      </c>
    </row>
    <row r="81" spans="1:3" ht="15.5" x14ac:dyDescent="0.35">
      <c r="A81" s="220" t="s">
        <v>1046</v>
      </c>
      <c r="B81" s="220" t="s">
        <v>1047</v>
      </c>
      <c r="C81" s="221">
        <v>7</v>
      </c>
    </row>
    <row r="82" spans="1:3" ht="15.5" x14ac:dyDescent="0.35">
      <c r="A82" s="220" t="s">
        <v>528</v>
      </c>
      <c r="B82" s="220" t="s">
        <v>529</v>
      </c>
      <c r="C82" s="221">
        <v>6</v>
      </c>
    </row>
    <row r="83" spans="1:3" ht="15.5" x14ac:dyDescent="0.35">
      <c r="A83" s="220" t="s">
        <v>1048</v>
      </c>
      <c r="B83" s="220" t="s">
        <v>1049</v>
      </c>
      <c r="C83" s="221">
        <v>5</v>
      </c>
    </row>
    <row r="84" spans="1:3" ht="15.5" x14ac:dyDescent="0.35">
      <c r="A84" s="220" t="s">
        <v>1050</v>
      </c>
      <c r="B84" s="220" t="s">
        <v>1051</v>
      </c>
      <c r="C84" s="221">
        <v>3</v>
      </c>
    </row>
    <row r="85" spans="1:3" ht="15.5" x14ac:dyDescent="0.35">
      <c r="A85" s="220" t="s">
        <v>1052</v>
      </c>
      <c r="B85" s="220" t="s">
        <v>1053</v>
      </c>
      <c r="C85" s="221">
        <v>5</v>
      </c>
    </row>
    <row r="86" spans="1:3" ht="15.5" x14ac:dyDescent="0.35">
      <c r="A86" s="220" t="s">
        <v>1054</v>
      </c>
      <c r="B86" s="220" t="s">
        <v>1055</v>
      </c>
      <c r="C86" s="221">
        <v>4</v>
      </c>
    </row>
    <row r="87" spans="1:3" ht="15.5" x14ac:dyDescent="0.35">
      <c r="A87" s="220" t="s">
        <v>176</v>
      </c>
      <c r="B87" s="220" t="s">
        <v>1056</v>
      </c>
      <c r="C87" s="221">
        <v>2</v>
      </c>
    </row>
    <row r="88" spans="1:3" ht="15.5" x14ac:dyDescent="0.35">
      <c r="A88" s="220" t="s">
        <v>1057</v>
      </c>
      <c r="B88" s="220" t="s">
        <v>1058</v>
      </c>
      <c r="C88" s="221">
        <v>4</v>
      </c>
    </row>
    <row r="89" spans="1:3" ht="15.5" x14ac:dyDescent="0.35">
      <c r="A89" s="220" t="s">
        <v>1059</v>
      </c>
      <c r="B89" s="220" t="s">
        <v>1060</v>
      </c>
      <c r="C89" s="221">
        <v>4</v>
      </c>
    </row>
    <row r="90" spans="1:3" ht="15.5" x14ac:dyDescent="0.35">
      <c r="A90" s="220" t="s">
        <v>291</v>
      </c>
      <c r="B90" s="220" t="s">
        <v>292</v>
      </c>
      <c r="C90" s="221">
        <v>4</v>
      </c>
    </row>
    <row r="91" spans="1:3" ht="15.5" x14ac:dyDescent="0.35">
      <c r="A91" s="220" t="s">
        <v>1061</v>
      </c>
      <c r="B91" s="220" t="s">
        <v>913</v>
      </c>
      <c r="C91" s="221">
        <v>2</v>
      </c>
    </row>
    <row r="92" spans="1:3" ht="15.5" x14ac:dyDescent="0.35">
      <c r="A92" s="220" t="s">
        <v>1062</v>
      </c>
      <c r="B92" s="220" t="s">
        <v>1063</v>
      </c>
      <c r="C92" s="221">
        <v>3</v>
      </c>
    </row>
    <row r="93" spans="1:3" ht="15.5" x14ac:dyDescent="0.35">
      <c r="A93" s="220" t="s">
        <v>1064</v>
      </c>
      <c r="B93" s="220" t="s">
        <v>1065</v>
      </c>
      <c r="C93" s="221">
        <v>6</v>
      </c>
    </row>
    <row r="94" spans="1:3" ht="15.5" x14ac:dyDescent="0.35">
      <c r="A94" s="220" t="s">
        <v>1066</v>
      </c>
      <c r="B94" s="220" t="s">
        <v>1067</v>
      </c>
      <c r="C94" s="221">
        <v>3</v>
      </c>
    </row>
    <row r="95" spans="1:3" ht="15.5" x14ac:dyDescent="0.35">
      <c r="A95" s="220" t="s">
        <v>1068</v>
      </c>
      <c r="B95" s="220" t="s">
        <v>1069</v>
      </c>
      <c r="C95" s="221">
        <v>6</v>
      </c>
    </row>
    <row r="96" spans="1:3" ht="15.5" x14ac:dyDescent="0.35">
      <c r="A96" s="220" t="s">
        <v>1070</v>
      </c>
      <c r="B96" s="220" t="s">
        <v>1071</v>
      </c>
      <c r="C96" s="221">
        <v>5</v>
      </c>
    </row>
    <row r="97" spans="1:3" ht="15.5" x14ac:dyDescent="0.35">
      <c r="A97" s="220" t="s">
        <v>1072</v>
      </c>
      <c r="B97" s="220" t="s">
        <v>1073</v>
      </c>
      <c r="C97" s="221">
        <v>5</v>
      </c>
    </row>
    <row r="98" spans="1:3" ht="15.5" x14ac:dyDescent="0.35">
      <c r="A98" s="220" t="s">
        <v>416</v>
      </c>
      <c r="B98" s="220" t="s">
        <v>417</v>
      </c>
      <c r="C98" s="221">
        <v>5</v>
      </c>
    </row>
    <row r="99" spans="1:3" ht="15.5" x14ac:dyDescent="0.35">
      <c r="A99" s="220" t="s">
        <v>1074</v>
      </c>
      <c r="B99" s="220" t="s">
        <v>1075</v>
      </c>
      <c r="C99" s="221">
        <v>3</v>
      </c>
    </row>
    <row r="100" spans="1:3" ht="15.5" x14ac:dyDescent="0.35">
      <c r="A100" s="220" t="s">
        <v>1076</v>
      </c>
      <c r="B100" s="220" t="s">
        <v>1077</v>
      </c>
      <c r="C100" s="221">
        <v>5</v>
      </c>
    </row>
    <row r="101" spans="1:3" ht="15.5" x14ac:dyDescent="0.35">
      <c r="A101" s="220" t="s">
        <v>1078</v>
      </c>
      <c r="B101" s="220" t="s">
        <v>1079</v>
      </c>
      <c r="C101" s="221">
        <v>2</v>
      </c>
    </row>
    <row r="102" spans="1:3" ht="15.5" x14ac:dyDescent="0.35">
      <c r="A102" s="220" t="s">
        <v>1080</v>
      </c>
      <c r="B102" s="220" t="s">
        <v>1081</v>
      </c>
      <c r="C102" s="221">
        <v>5</v>
      </c>
    </row>
    <row r="103" spans="1:3" ht="15.5" x14ac:dyDescent="0.35">
      <c r="A103" s="220" t="s">
        <v>1082</v>
      </c>
      <c r="B103" s="220" t="s">
        <v>1083</v>
      </c>
      <c r="C103" s="221">
        <v>4</v>
      </c>
    </row>
    <row r="104" spans="1:3" ht="15.5" x14ac:dyDescent="0.35">
      <c r="A104" s="220" t="s">
        <v>1084</v>
      </c>
      <c r="B104" s="220" t="s">
        <v>1085</v>
      </c>
      <c r="C104" s="221">
        <v>2</v>
      </c>
    </row>
    <row r="105" spans="1:3" ht="15.5" x14ac:dyDescent="0.35">
      <c r="A105" s="220" t="s">
        <v>1086</v>
      </c>
      <c r="B105" s="220" t="s">
        <v>1087</v>
      </c>
      <c r="C105" s="221">
        <v>2</v>
      </c>
    </row>
    <row r="106" spans="1:3" ht="15.5" x14ac:dyDescent="0.35">
      <c r="A106" s="220" t="s">
        <v>1088</v>
      </c>
      <c r="B106" s="220" t="s">
        <v>1089</v>
      </c>
      <c r="C106" s="221">
        <v>4</v>
      </c>
    </row>
    <row r="107" spans="1:3" ht="31" x14ac:dyDescent="0.35">
      <c r="A107" s="220" t="s">
        <v>1090</v>
      </c>
      <c r="B107" s="220" t="s">
        <v>1091</v>
      </c>
      <c r="C107" s="221">
        <v>5</v>
      </c>
    </row>
    <row r="108" spans="1:3" ht="15.5" x14ac:dyDescent="0.35">
      <c r="A108" s="220" t="s">
        <v>1092</v>
      </c>
      <c r="B108" s="220" t="s">
        <v>1093</v>
      </c>
      <c r="C108" s="221">
        <v>4</v>
      </c>
    </row>
    <row r="109" spans="1:3" ht="15.5" x14ac:dyDescent="0.35">
      <c r="A109" s="220" t="s">
        <v>1094</v>
      </c>
      <c r="B109" s="220" t="s">
        <v>1095</v>
      </c>
      <c r="C109" s="221">
        <v>4</v>
      </c>
    </row>
    <row r="110" spans="1:3" ht="15.5" x14ac:dyDescent="0.35">
      <c r="A110" s="220" t="s">
        <v>1096</v>
      </c>
      <c r="B110" s="220" t="s">
        <v>913</v>
      </c>
      <c r="C110" s="221">
        <v>2</v>
      </c>
    </row>
    <row r="111" spans="1:3" ht="15.5" x14ac:dyDescent="0.35">
      <c r="A111" s="220" t="s">
        <v>1097</v>
      </c>
      <c r="B111" s="220" t="s">
        <v>1098</v>
      </c>
      <c r="C111" s="221">
        <v>4</v>
      </c>
    </row>
    <row r="112" spans="1:3" ht="15.5" x14ac:dyDescent="0.35">
      <c r="A112" s="220" t="s">
        <v>1099</v>
      </c>
      <c r="B112" s="220" t="s">
        <v>1100</v>
      </c>
      <c r="C112" s="221">
        <v>5</v>
      </c>
    </row>
    <row r="113" spans="1:3" ht="15.5" x14ac:dyDescent="0.35">
      <c r="A113" s="220" t="s">
        <v>1101</v>
      </c>
      <c r="B113" s="220" t="s">
        <v>1102</v>
      </c>
      <c r="C113" s="221">
        <v>2</v>
      </c>
    </row>
    <row r="114" spans="1:3" ht="15.5" x14ac:dyDescent="0.35">
      <c r="A114" s="220" t="s">
        <v>1103</v>
      </c>
      <c r="B114" s="220" t="s">
        <v>1104</v>
      </c>
      <c r="C114" s="221">
        <v>5</v>
      </c>
    </row>
    <row r="115" spans="1:3" ht="15.5" x14ac:dyDescent="0.35">
      <c r="A115" s="220" t="s">
        <v>1105</v>
      </c>
      <c r="B115" s="220" t="s">
        <v>1106</v>
      </c>
      <c r="C115" s="221">
        <v>6</v>
      </c>
    </row>
    <row r="116" spans="1:3" ht="15.5" x14ac:dyDescent="0.35">
      <c r="A116" s="220" t="s">
        <v>1107</v>
      </c>
      <c r="B116" s="220" t="s">
        <v>1108</v>
      </c>
      <c r="C116" s="221">
        <v>4</v>
      </c>
    </row>
    <row r="117" spans="1:3" ht="15.5" x14ac:dyDescent="0.35">
      <c r="A117" s="220" t="s">
        <v>1109</v>
      </c>
      <c r="B117" s="220" t="s">
        <v>1110</v>
      </c>
      <c r="C117" s="221">
        <v>5</v>
      </c>
    </row>
    <row r="118" spans="1:3" ht="15.5" x14ac:dyDescent="0.35">
      <c r="A118" s="220" t="s">
        <v>1111</v>
      </c>
      <c r="B118" s="220" t="s">
        <v>1112</v>
      </c>
      <c r="C118" s="221">
        <v>4</v>
      </c>
    </row>
    <row r="119" spans="1:3" ht="15.5" x14ac:dyDescent="0.35">
      <c r="A119" s="220" t="s">
        <v>1113</v>
      </c>
      <c r="B119" s="220" t="s">
        <v>1114</v>
      </c>
      <c r="C119" s="221">
        <v>2</v>
      </c>
    </row>
    <row r="120" spans="1:3" ht="15.5" x14ac:dyDescent="0.35">
      <c r="A120" s="220" t="s">
        <v>1115</v>
      </c>
      <c r="B120" s="220" t="s">
        <v>1116</v>
      </c>
      <c r="C120" s="221">
        <v>2</v>
      </c>
    </row>
    <row r="121" spans="1:3" ht="15.5" x14ac:dyDescent="0.35">
      <c r="A121" s="220" t="s">
        <v>1117</v>
      </c>
      <c r="B121" s="220" t="s">
        <v>1118</v>
      </c>
      <c r="C121" s="221">
        <v>3</v>
      </c>
    </row>
    <row r="122" spans="1:3" ht="15.5" x14ac:dyDescent="0.35">
      <c r="A122" s="220" t="s">
        <v>1119</v>
      </c>
      <c r="B122" s="220" t="s">
        <v>1120</v>
      </c>
      <c r="C122" s="221">
        <v>3</v>
      </c>
    </row>
    <row r="123" spans="1:3" ht="15.5" x14ac:dyDescent="0.35">
      <c r="A123" s="220" t="s">
        <v>1121</v>
      </c>
      <c r="B123" s="220" t="s">
        <v>1122</v>
      </c>
      <c r="C123" s="221">
        <v>5</v>
      </c>
    </row>
    <row r="124" spans="1:3" ht="15.5" x14ac:dyDescent="0.35">
      <c r="A124" s="220" t="s">
        <v>1123</v>
      </c>
      <c r="B124" s="220" t="s">
        <v>1124</v>
      </c>
      <c r="C124" s="221">
        <v>4</v>
      </c>
    </row>
    <row r="125" spans="1:3" ht="15.5" x14ac:dyDescent="0.35">
      <c r="A125" s="220" t="s">
        <v>1125</v>
      </c>
      <c r="B125" s="220" t="s">
        <v>1126</v>
      </c>
      <c r="C125" s="221">
        <v>6</v>
      </c>
    </row>
    <row r="126" spans="1:3" ht="15.5" x14ac:dyDescent="0.35">
      <c r="A126" s="220" t="s">
        <v>1127</v>
      </c>
      <c r="B126" s="220" t="s">
        <v>1128</v>
      </c>
      <c r="C126" s="221">
        <v>6</v>
      </c>
    </row>
    <row r="127" spans="1:3" ht="15.5" x14ac:dyDescent="0.35">
      <c r="A127" s="220" t="s">
        <v>1129</v>
      </c>
      <c r="B127" s="220" t="s">
        <v>1130</v>
      </c>
      <c r="C127" s="221">
        <v>6</v>
      </c>
    </row>
    <row r="128" spans="1:3" ht="31" x14ac:dyDescent="0.35">
      <c r="A128" s="220" t="s">
        <v>1131</v>
      </c>
      <c r="B128" s="220" t="s">
        <v>1132</v>
      </c>
      <c r="C128" s="221">
        <v>5</v>
      </c>
    </row>
    <row r="129" spans="1:3" ht="15.5" x14ac:dyDescent="0.35">
      <c r="A129" s="220" t="s">
        <v>1133</v>
      </c>
      <c r="B129" s="220" t="s">
        <v>1134</v>
      </c>
      <c r="C129" s="221">
        <v>5</v>
      </c>
    </row>
    <row r="130" spans="1:3" ht="15.5" x14ac:dyDescent="0.35">
      <c r="A130" s="220" t="s">
        <v>1135</v>
      </c>
      <c r="B130" s="220" t="s">
        <v>1136</v>
      </c>
      <c r="C130" s="221">
        <v>3</v>
      </c>
    </row>
    <row r="131" spans="1:3" ht="15.5" x14ac:dyDescent="0.35">
      <c r="A131" s="220" t="s">
        <v>1137</v>
      </c>
      <c r="B131" s="220" t="s">
        <v>1138</v>
      </c>
      <c r="C131" s="221">
        <v>5</v>
      </c>
    </row>
    <row r="132" spans="1:3" ht="15.5" x14ac:dyDescent="0.35">
      <c r="A132" s="220" t="s">
        <v>1139</v>
      </c>
      <c r="B132" s="220" t="s">
        <v>913</v>
      </c>
      <c r="C132" s="221">
        <v>2</v>
      </c>
    </row>
    <row r="133" spans="1:3" ht="15.5" x14ac:dyDescent="0.35">
      <c r="A133" s="220" t="s">
        <v>1140</v>
      </c>
      <c r="B133" s="220" t="s">
        <v>1141</v>
      </c>
      <c r="C133" s="221">
        <v>4</v>
      </c>
    </row>
    <row r="134" spans="1:3" ht="15.5" x14ac:dyDescent="0.35">
      <c r="A134" s="220" t="s">
        <v>1142</v>
      </c>
      <c r="B134" s="220" t="s">
        <v>1143</v>
      </c>
      <c r="C134" s="221">
        <v>1</v>
      </c>
    </row>
    <row r="135" spans="1:3" ht="15.5" x14ac:dyDescent="0.35">
      <c r="A135" s="220" t="s">
        <v>1144</v>
      </c>
      <c r="B135" s="220" t="s">
        <v>1145</v>
      </c>
      <c r="C135" s="221">
        <v>6</v>
      </c>
    </row>
    <row r="136" spans="1:3" ht="15.5" x14ac:dyDescent="0.35">
      <c r="A136" s="220" t="s">
        <v>1146</v>
      </c>
      <c r="B136" s="220" t="s">
        <v>1147</v>
      </c>
      <c r="C136" s="221">
        <v>5</v>
      </c>
    </row>
    <row r="137" spans="1:3" ht="15.5" x14ac:dyDescent="0.35">
      <c r="A137" s="220" t="s">
        <v>1148</v>
      </c>
      <c r="B137" s="220" t="s">
        <v>1149</v>
      </c>
      <c r="C137" s="221">
        <v>3</v>
      </c>
    </row>
    <row r="138" spans="1:3" ht="15.5" x14ac:dyDescent="0.35">
      <c r="A138" s="220" t="s">
        <v>1150</v>
      </c>
      <c r="B138" s="220" t="s">
        <v>1151</v>
      </c>
      <c r="C138" s="221">
        <v>3</v>
      </c>
    </row>
    <row r="139" spans="1:3" ht="15.5" x14ac:dyDescent="0.35">
      <c r="A139" s="220" t="s">
        <v>1152</v>
      </c>
      <c r="B139" s="220" t="s">
        <v>1153</v>
      </c>
      <c r="C139" s="221">
        <v>4</v>
      </c>
    </row>
    <row r="140" spans="1:3" ht="15.5" x14ac:dyDescent="0.35">
      <c r="A140" s="220" t="s">
        <v>1154</v>
      </c>
      <c r="B140" s="220" t="s">
        <v>1155</v>
      </c>
      <c r="C140" s="221">
        <v>4</v>
      </c>
    </row>
    <row r="141" spans="1:3" ht="15.5" x14ac:dyDescent="0.35">
      <c r="A141" s="220" t="s">
        <v>1156</v>
      </c>
      <c r="B141" s="220" t="s">
        <v>1157</v>
      </c>
      <c r="C141" s="221">
        <v>6</v>
      </c>
    </row>
    <row r="142" spans="1:3" ht="15.5" x14ac:dyDescent="0.35">
      <c r="A142" s="220" t="s">
        <v>1158</v>
      </c>
      <c r="B142" s="220" t="s">
        <v>1159</v>
      </c>
      <c r="C142" s="221">
        <v>3</v>
      </c>
    </row>
    <row r="143" spans="1:3" ht="15.5" x14ac:dyDescent="0.35">
      <c r="A143" s="220" t="s">
        <v>1160</v>
      </c>
      <c r="B143" s="220" t="s">
        <v>1161</v>
      </c>
      <c r="C143" s="221">
        <v>5</v>
      </c>
    </row>
    <row r="144" spans="1:3" ht="15.5" x14ac:dyDescent="0.35">
      <c r="A144" s="220" t="s">
        <v>1162</v>
      </c>
      <c r="B144" s="220" t="s">
        <v>1163</v>
      </c>
      <c r="C144" s="221">
        <v>6</v>
      </c>
    </row>
    <row r="145" spans="1:3" ht="15.5" x14ac:dyDescent="0.35">
      <c r="A145" s="220" t="s">
        <v>1164</v>
      </c>
      <c r="B145" s="220" t="s">
        <v>1165</v>
      </c>
      <c r="C145" s="221">
        <v>4</v>
      </c>
    </row>
    <row r="146" spans="1:3" ht="15.5" x14ac:dyDescent="0.35">
      <c r="A146" s="220" t="s">
        <v>1166</v>
      </c>
      <c r="B146" s="220" t="s">
        <v>1167</v>
      </c>
      <c r="C146" s="221">
        <v>5</v>
      </c>
    </row>
    <row r="147" spans="1:3" ht="15.5" x14ac:dyDescent="0.35">
      <c r="A147" s="220" t="s">
        <v>1168</v>
      </c>
      <c r="B147" s="220" t="s">
        <v>1169</v>
      </c>
      <c r="C147" s="221">
        <v>4</v>
      </c>
    </row>
    <row r="148" spans="1:3" ht="15.5" x14ac:dyDescent="0.35">
      <c r="A148" s="220" t="s">
        <v>1170</v>
      </c>
      <c r="B148" s="220" t="s">
        <v>1171</v>
      </c>
      <c r="C148" s="221">
        <v>4</v>
      </c>
    </row>
    <row r="149" spans="1:3" ht="15.5" x14ac:dyDescent="0.35">
      <c r="A149" s="220" t="s">
        <v>1172</v>
      </c>
      <c r="B149" s="220" t="s">
        <v>1173</v>
      </c>
      <c r="C149" s="221">
        <v>4</v>
      </c>
    </row>
    <row r="150" spans="1:3" ht="15.5" x14ac:dyDescent="0.35">
      <c r="A150" s="220" t="s">
        <v>1174</v>
      </c>
      <c r="B150" s="220" t="s">
        <v>1175</v>
      </c>
      <c r="C150" s="221">
        <v>5</v>
      </c>
    </row>
    <row r="151" spans="1:3" ht="15.5" x14ac:dyDescent="0.35">
      <c r="A151" s="220" t="s">
        <v>1176</v>
      </c>
      <c r="B151" s="220" t="s">
        <v>1177</v>
      </c>
      <c r="C151" s="221">
        <v>6</v>
      </c>
    </row>
    <row r="152" spans="1:3" ht="31" x14ac:dyDescent="0.35">
      <c r="A152" s="220" t="s">
        <v>440</v>
      </c>
      <c r="B152" s="220" t="s">
        <v>441</v>
      </c>
      <c r="C152" s="221">
        <v>5</v>
      </c>
    </row>
    <row r="153" spans="1:3" ht="15.5" x14ac:dyDescent="0.35">
      <c r="A153" s="220" t="s">
        <v>1178</v>
      </c>
      <c r="B153" s="220" t="s">
        <v>1179</v>
      </c>
      <c r="C153" s="221">
        <v>7</v>
      </c>
    </row>
    <row r="154" spans="1:3" ht="15.5" x14ac:dyDescent="0.35">
      <c r="A154" s="220" t="s">
        <v>248</v>
      </c>
      <c r="B154" s="220" t="s">
        <v>1180</v>
      </c>
      <c r="C154" s="221">
        <v>6</v>
      </c>
    </row>
    <row r="155" spans="1:3" ht="15.5" x14ac:dyDescent="0.35">
      <c r="A155" s="220" t="s">
        <v>1181</v>
      </c>
      <c r="B155" s="220" t="s">
        <v>1182</v>
      </c>
      <c r="C155" s="221">
        <v>1</v>
      </c>
    </row>
    <row r="156" spans="1:3" ht="15.5" x14ac:dyDescent="0.35">
      <c r="A156" s="220" t="s">
        <v>1183</v>
      </c>
      <c r="B156" s="220" t="s">
        <v>1184</v>
      </c>
      <c r="C156" s="221">
        <v>6</v>
      </c>
    </row>
    <row r="157" spans="1:3" ht="31" x14ac:dyDescent="0.35">
      <c r="A157" s="220" t="s">
        <v>1185</v>
      </c>
      <c r="B157" s="220" t="s">
        <v>1186</v>
      </c>
      <c r="C157" s="221">
        <v>6</v>
      </c>
    </row>
    <row r="158" spans="1:3" ht="31" x14ac:dyDescent="0.35">
      <c r="A158" s="220" t="s">
        <v>1187</v>
      </c>
      <c r="B158" s="220" t="s">
        <v>1188</v>
      </c>
      <c r="C158" s="221">
        <v>6</v>
      </c>
    </row>
    <row r="159" spans="1:3" ht="15.5" x14ac:dyDescent="0.35">
      <c r="A159" s="220" t="s">
        <v>1189</v>
      </c>
      <c r="B159" s="220" t="s">
        <v>1190</v>
      </c>
      <c r="C159" s="221">
        <v>4</v>
      </c>
    </row>
    <row r="160" spans="1:3" ht="15.5" x14ac:dyDescent="0.35">
      <c r="A160" s="220" t="s">
        <v>1191</v>
      </c>
      <c r="B160" s="220" t="s">
        <v>1192</v>
      </c>
      <c r="C160" s="221">
        <v>6</v>
      </c>
    </row>
    <row r="161" spans="1:3" ht="15.5" x14ac:dyDescent="0.35">
      <c r="A161" s="220" t="s">
        <v>1193</v>
      </c>
      <c r="B161" s="220" t="s">
        <v>1194</v>
      </c>
      <c r="C161" s="221">
        <v>3</v>
      </c>
    </row>
    <row r="162" spans="1:3" ht="15.5" x14ac:dyDescent="0.35">
      <c r="A162" s="220" t="s">
        <v>1195</v>
      </c>
      <c r="B162" s="220" t="s">
        <v>1196</v>
      </c>
      <c r="C162" s="221">
        <v>4</v>
      </c>
    </row>
    <row r="163" spans="1:3" ht="15.5" x14ac:dyDescent="0.35">
      <c r="A163" s="220" t="s">
        <v>1197</v>
      </c>
      <c r="B163" s="220" t="s">
        <v>1198</v>
      </c>
      <c r="C163" s="221">
        <v>5</v>
      </c>
    </row>
    <row r="164" spans="1:3" ht="31" x14ac:dyDescent="0.35">
      <c r="A164" s="220" t="s">
        <v>1199</v>
      </c>
      <c r="B164" s="220" t="s">
        <v>1200</v>
      </c>
      <c r="C164" s="221">
        <v>3</v>
      </c>
    </row>
    <row r="165" spans="1:3" ht="15.5" x14ac:dyDescent="0.35">
      <c r="A165" s="220" t="s">
        <v>1201</v>
      </c>
      <c r="B165" s="220" t="s">
        <v>1202</v>
      </c>
      <c r="C165" s="221">
        <v>5</v>
      </c>
    </row>
    <row r="166" spans="1:3" ht="15.5" x14ac:dyDescent="0.35">
      <c r="A166" s="220" t="s">
        <v>1203</v>
      </c>
      <c r="B166" s="220" t="s">
        <v>1204</v>
      </c>
      <c r="C166" s="221">
        <v>5</v>
      </c>
    </row>
    <row r="167" spans="1:3" ht="15.5" x14ac:dyDescent="0.35">
      <c r="A167" s="220" t="s">
        <v>1205</v>
      </c>
      <c r="B167" s="220" t="s">
        <v>1206</v>
      </c>
      <c r="C167" s="221">
        <v>5</v>
      </c>
    </row>
    <row r="168" spans="1:3" ht="15.5" x14ac:dyDescent="0.35">
      <c r="A168" s="220" t="s">
        <v>1207</v>
      </c>
      <c r="B168" s="220" t="s">
        <v>1208</v>
      </c>
      <c r="C168" s="221">
        <v>5</v>
      </c>
    </row>
    <row r="169" spans="1:3" ht="15.5" x14ac:dyDescent="0.35">
      <c r="A169" s="220" t="s">
        <v>1209</v>
      </c>
      <c r="B169" s="220" t="s">
        <v>1210</v>
      </c>
      <c r="C169" s="221">
        <v>5</v>
      </c>
    </row>
    <row r="170" spans="1:3" ht="15.5" x14ac:dyDescent="0.35">
      <c r="A170" s="220" t="s">
        <v>231</v>
      </c>
      <c r="B170" s="220" t="s">
        <v>232</v>
      </c>
      <c r="C170" s="221">
        <v>5</v>
      </c>
    </row>
    <row r="171" spans="1:3" ht="15.5" x14ac:dyDescent="0.35">
      <c r="A171" s="220" t="s">
        <v>1211</v>
      </c>
      <c r="B171" s="220" t="s">
        <v>1212</v>
      </c>
      <c r="C171" s="221">
        <v>6</v>
      </c>
    </row>
    <row r="172" spans="1:3" ht="15.5" x14ac:dyDescent="0.35">
      <c r="A172" s="220" t="s">
        <v>185</v>
      </c>
      <c r="B172" s="220" t="s">
        <v>1213</v>
      </c>
      <c r="C172" s="221">
        <v>4</v>
      </c>
    </row>
    <row r="173" spans="1:3" ht="15.5" x14ac:dyDescent="0.35">
      <c r="A173" s="220" t="s">
        <v>1214</v>
      </c>
      <c r="B173" s="220" t="s">
        <v>1215</v>
      </c>
      <c r="C173" s="221">
        <v>3</v>
      </c>
    </row>
    <row r="174" spans="1:3" ht="15.5" x14ac:dyDescent="0.35">
      <c r="A174" s="220" t="s">
        <v>1216</v>
      </c>
      <c r="B174" s="220" t="s">
        <v>1217</v>
      </c>
      <c r="C174" s="221">
        <v>4</v>
      </c>
    </row>
    <row r="175" spans="1:3" ht="15.5" x14ac:dyDescent="0.35">
      <c r="A175" s="220" t="s">
        <v>1218</v>
      </c>
      <c r="B175" s="220" t="s">
        <v>1219</v>
      </c>
      <c r="C175" s="221">
        <v>6</v>
      </c>
    </row>
    <row r="176" spans="1:3" ht="31" x14ac:dyDescent="0.35">
      <c r="A176" s="220" t="s">
        <v>1220</v>
      </c>
      <c r="B176" s="220" t="s">
        <v>1221</v>
      </c>
      <c r="C176" s="221">
        <v>5</v>
      </c>
    </row>
    <row r="177" spans="1:3" ht="15.5" x14ac:dyDescent="0.35">
      <c r="A177" s="220" t="s">
        <v>1222</v>
      </c>
      <c r="B177" s="220" t="s">
        <v>1223</v>
      </c>
      <c r="C177" s="221">
        <v>3</v>
      </c>
    </row>
    <row r="178" spans="1:3" ht="15.5" x14ac:dyDescent="0.35">
      <c r="A178" s="220" t="s">
        <v>1224</v>
      </c>
      <c r="B178" s="220" t="s">
        <v>1225</v>
      </c>
      <c r="C178" s="221">
        <v>5</v>
      </c>
    </row>
    <row r="179" spans="1:3" ht="15.5" x14ac:dyDescent="0.35">
      <c r="A179" s="220" t="s">
        <v>261</v>
      </c>
      <c r="B179" s="220" t="s">
        <v>262</v>
      </c>
      <c r="C179" s="221">
        <v>5</v>
      </c>
    </row>
    <row r="180" spans="1:3" ht="15.5" x14ac:dyDescent="0.35">
      <c r="A180" s="220" t="s">
        <v>1226</v>
      </c>
      <c r="B180" s="220" t="s">
        <v>1227</v>
      </c>
      <c r="C180" s="221">
        <v>4</v>
      </c>
    </row>
    <row r="181" spans="1:3" ht="15.5" x14ac:dyDescent="0.35">
      <c r="A181" s="220" t="s">
        <v>1228</v>
      </c>
      <c r="B181" s="220" t="s">
        <v>913</v>
      </c>
      <c r="C181" s="221">
        <v>2</v>
      </c>
    </row>
    <row r="182" spans="1:3" ht="15.5" x14ac:dyDescent="0.35">
      <c r="A182" s="220" t="s">
        <v>1229</v>
      </c>
      <c r="B182" s="220" t="s">
        <v>1230</v>
      </c>
      <c r="C182" s="221">
        <v>3</v>
      </c>
    </row>
    <row r="183" spans="1:3" ht="15.5" x14ac:dyDescent="0.35">
      <c r="A183" s="220" t="s">
        <v>1231</v>
      </c>
      <c r="B183" s="220" t="s">
        <v>1232</v>
      </c>
      <c r="C183" s="221">
        <v>3</v>
      </c>
    </row>
    <row r="184" spans="1:3" ht="15.5" x14ac:dyDescent="0.35">
      <c r="A184" s="220" t="s">
        <v>1233</v>
      </c>
      <c r="B184" s="220" t="s">
        <v>1234</v>
      </c>
      <c r="C184" s="221">
        <v>5</v>
      </c>
    </row>
    <row r="185" spans="1:3" ht="15.5" x14ac:dyDescent="0.35">
      <c r="A185" s="220" t="s">
        <v>1235</v>
      </c>
      <c r="B185" s="220" t="s">
        <v>1236</v>
      </c>
      <c r="C185" s="221">
        <v>5</v>
      </c>
    </row>
    <row r="186" spans="1:3" ht="15.5" x14ac:dyDescent="0.35">
      <c r="A186" s="220" t="s">
        <v>1237</v>
      </c>
      <c r="B186" s="220" t="s">
        <v>1238</v>
      </c>
      <c r="C186" s="221">
        <v>2</v>
      </c>
    </row>
    <row r="187" spans="1:3" ht="15.5" x14ac:dyDescent="0.35">
      <c r="A187" s="220" t="s">
        <v>1239</v>
      </c>
      <c r="B187" s="220" t="s">
        <v>1240</v>
      </c>
      <c r="C187" s="221">
        <v>3</v>
      </c>
    </row>
    <row r="188" spans="1:3" ht="15.5" x14ac:dyDescent="0.35">
      <c r="A188" s="220" t="s">
        <v>1241</v>
      </c>
      <c r="B188" s="220" t="s">
        <v>1242</v>
      </c>
      <c r="C188" s="221">
        <v>4</v>
      </c>
    </row>
    <row r="189" spans="1:3" ht="15.5" x14ac:dyDescent="0.35">
      <c r="A189" s="220" t="s">
        <v>1243</v>
      </c>
      <c r="B189" s="220" t="s">
        <v>1244</v>
      </c>
      <c r="C189" s="221">
        <v>2</v>
      </c>
    </row>
    <row r="190" spans="1:3" ht="15.5" x14ac:dyDescent="0.35">
      <c r="A190" s="220" t="s">
        <v>1245</v>
      </c>
      <c r="B190" s="220" t="s">
        <v>1246</v>
      </c>
      <c r="C190" s="221">
        <v>2</v>
      </c>
    </row>
    <row r="191" spans="1:3" ht="15.5" x14ac:dyDescent="0.35">
      <c r="A191" s="220" t="s">
        <v>1247</v>
      </c>
      <c r="B191" s="220" t="s">
        <v>1248</v>
      </c>
      <c r="C191" s="221">
        <v>5</v>
      </c>
    </row>
    <row r="192" spans="1:3" ht="15.5" x14ac:dyDescent="0.35">
      <c r="A192" s="220" t="s">
        <v>1249</v>
      </c>
      <c r="B192" s="220" t="s">
        <v>913</v>
      </c>
      <c r="C192" s="221">
        <v>2</v>
      </c>
    </row>
    <row r="193" spans="1:3" ht="15.5" x14ac:dyDescent="0.35">
      <c r="A193" s="220" t="s">
        <v>1250</v>
      </c>
      <c r="B193" s="220" t="s">
        <v>1251</v>
      </c>
      <c r="C193" s="221">
        <v>3</v>
      </c>
    </row>
    <row r="194" spans="1:3" ht="31" x14ac:dyDescent="0.35">
      <c r="A194" s="220" t="s">
        <v>1252</v>
      </c>
      <c r="B194" s="220" t="s">
        <v>1253</v>
      </c>
      <c r="C194" s="221">
        <v>3</v>
      </c>
    </row>
    <row r="195" spans="1:3" ht="31" x14ac:dyDescent="0.35">
      <c r="A195" s="220" t="s">
        <v>1254</v>
      </c>
      <c r="B195" s="220" t="s">
        <v>1255</v>
      </c>
      <c r="C195" s="221">
        <v>3</v>
      </c>
    </row>
    <row r="196" spans="1:3" ht="15.5" x14ac:dyDescent="0.35">
      <c r="A196" s="220" t="s">
        <v>1256</v>
      </c>
      <c r="B196" s="220" t="s">
        <v>1257</v>
      </c>
      <c r="C196" s="221">
        <v>5</v>
      </c>
    </row>
    <row r="197" spans="1:3" ht="15.5" x14ac:dyDescent="0.35">
      <c r="A197" s="220" t="s">
        <v>1258</v>
      </c>
      <c r="B197" s="220" t="s">
        <v>1259</v>
      </c>
      <c r="C197" s="221">
        <v>4</v>
      </c>
    </row>
    <row r="198" spans="1:3" ht="15.5" x14ac:dyDescent="0.35">
      <c r="A198" s="220" t="s">
        <v>1260</v>
      </c>
      <c r="B198" s="220" t="s">
        <v>913</v>
      </c>
      <c r="C198" s="221">
        <v>2</v>
      </c>
    </row>
    <row r="199" spans="1:3" ht="15.5" x14ac:dyDescent="0.35">
      <c r="A199" s="220" t="s">
        <v>1261</v>
      </c>
      <c r="B199" s="220" t="s">
        <v>1262</v>
      </c>
      <c r="C199" s="221">
        <v>1</v>
      </c>
    </row>
    <row r="200" spans="1:3" ht="15.5" x14ac:dyDescent="0.35">
      <c r="A200" s="220" t="s">
        <v>1263</v>
      </c>
      <c r="B200" s="220" t="s">
        <v>1264</v>
      </c>
      <c r="C200" s="221">
        <v>4</v>
      </c>
    </row>
    <row r="201" spans="1:3" ht="15.5" x14ac:dyDescent="0.35">
      <c r="A201" s="220" t="s">
        <v>1265</v>
      </c>
      <c r="B201" s="220" t="s">
        <v>1266</v>
      </c>
      <c r="C201" s="221">
        <v>3</v>
      </c>
    </row>
    <row r="202" spans="1:3" ht="15.5" x14ac:dyDescent="0.35">
      <c r="A202" s="220" t="s">
        <v>1267</v>
      </c>
      <c r="B202" s="220" t="s">
        <v>1268</v>
      </c>
      <c r="C202" s="221">
        <v>4</v>
      </c>
    </row>
    <row r="203" spans="1:3" ht="15.5" x14ac:dyDescent="0.35">
      <c r="A203" s="220" t="s">
        <v>1269</v>
      </c>
      <c r="B203" s="220" t="s">
        <v>1270</v>
      </c>
      <c r="C203" s="221">
        <v>4</v>
      </c>
    </row>
    <row r="204" spans="1:3" ht="15.5" x14ac:dyDescent="0.35">
      <c r="A204" s="220" t="s">
        <v>1271</v>
      </c>
      <c r="B204" s="220" t="s">
        <v>1272</v>
      </c>
      <c r="C204" s="221">
        <v>4</v>
      </c>
    </row>
    <row r="205" spans="1:3" ht="15.5" x14ac:dyDescent="0.35">
      <c r="A205" s="220" t="s">
        <v>1273</v>
      </c>
      <c r="B205" s="220" t="s">
        <v>1274</v>
      </c>
      <c r="C205" s="221">
        <v>2</v>
      </c>
    </row>
    <row r="206" spans="1:3" ht="15.5" x14ac:dyDescent="0.35">
      <c r="A206" s="220" t="s">
        <v>1275</v>
      </c>
      <c r="B206" s="220" t="s">
        <v>1276</v>
      </c>
      <c r="C206" s="221">
        <v>3</v>
      </c>
    </row>
    <row r="207" spans="1:3" ht="15.5" x14ac:dyDescent="0.35">
      <c r="A207" s="220" t="s">
        <v>1277</v>
      </c>
      <c r="B207" s="220" t="s">
        <v>1278</v>
      </c>
      <c r="C207" s="221">
        <v>4</v>
      </c>
    </row>
    <row r="208" spans="1:3" ht="15.5" x14ac:dyDescent="0.35">
      <c r="A208" s="220" t="s">
        <v>1279</v>
      </c>
      <c r="B208" s="220" t="s">
        <v>1280</v>
      </c>
      <c r="C208" s="221">
        <v>2</v>
      </c>
    </row>
    <row r="209" spans="1:3" ht="15.5" x14ac:dyDescent="0.35">
      <c r="A209" s="220" t="s">
        <v>1281</v>
      </c>
      <c r="B209" s="220" t="s">
        <v>1282</v>
      </c>
      <c r="C209" s="221">
        <v>4</v>
      </c>
    </row>
    <row r="210" spans="1:3" ht="15.5" x14ac:dyDescent="0.35">
      <c r="A210" s="220" t="s">
        <v>1283</v>
      </c>
      <c r="B210" s="220" t="s">
        <v>1284</v>
      </c>
      <c r="C210" s="221">
        <v>4</v>
      </c>
    </row>
    <row r="211" spans="1:3" ht="15.5" x14ac:dyDescent="0.35">
      <c r="A211" s="220" t="s">
        <v>1285</v>
      </c>
      <c r="B211" s="220" t="s">
        <v>1286</v>
      </c>
      <c r="C211" s="221">
        <v>4</v>
      </c>
    </row>
    <row r="212" spans="1:3" ht="15.5" x14ac:dyDescent="0.35">
      <c r="A212" s="220" t="s">
        <v>1287</v>
      </c>
      <c r="B212" s="220" t="s">
        <v>1288</v>
      </c>
      <c r="C212" s="221">
        <v>3</v>
      </c>
    </row>
    <row r="213" spans="1:3" ht="15.5" x14ac:dyDescent="0.35">
      <c r="A213" s="220" t="s">
        <v>1289</v>
      </c>
      <c r="B213" s="220" t="s">
        <v>913</v>
      </c>
      <c r="C213" s="221">
        <v>2</v>
      </c>
    </row>
    <row r="214" spans="1:3" ht="15.5" x14ac:dyDescent="0.35">
      <c r="A214" s="220" t="s">
        <v>1290</v>
      </c>
      <c r="B214" s="220" t="s">
        <v>1291</v>
      </c>
      <c r="C214" s="221">
        <v>1</v>
      </c>
    </row>
    <row r="215" spans="1:3" ht="15.5" x14ac:dyDescent="0.35">
      <c r="A215" s="220" t="s">
        <v>1292</v>
      </c>
      <c r="B215" s="220" t="s">
        <v>1293</v>
      </c>
      <c r="C215" s="221">
        <v>4</v>
      </c>
    </row>
    <row r="216" spans="1:3" ht="15.5" x14ac:dyDescent="0.35">
      <c r="A216" s="220" t="s">
        <v>1294</v>
      </c>
      <c r="B216" s="220" t="s">
        <v>1295</v>
      </c>
      <c r="C216" s="221">
        <v>4</v>
      </c>
    </row>
    <row r="217" spans="1:3" ht="15.5" x14ac:dyDescent="0.35">
      <c r="A217" s="220" t="s">
        <v>1296</v>
      </c>
      <c r="B217" s="220" t="s">
        <v>1297</v>
      </c>
      <c r="C217" s="221">
        <v>4</v>
      </c>
    </row>
    <row r="218" spans="1:3" ht="31" x14ac:dyDescent="0.35">
      <c r="A218" s="220" t="s">
        <v>363</v>
      </c>
      <c r="B218" s="220" t="s">
        <v>1298</v>
      </c>
      <c r="C218" s="221">
        <v>4</v>
      </c>
    </row>
    <row r="219" spans="1:3" ht="15.5" x14ac:dyDescent="0.35">
      <c r="A219" s="220" t="s">
        <v>1299</v>
      </c>
      <c r="B219" s="220" t="s">
        <v>1300</v>
      </c>
      <c r="C219" s="221">
        <v>2</v>
      </c>
    </row>
    <row r="220" spans="1:3" ht="15.5" x14ac:dyDescent="0.35">
      <c r="A220" s="220" t="s">
        <v>1301</v>
      </c>
      <c r="B220" s="220" t="s">
        <v>1302</v>
      </c>
      <c r="C220" s="221">
        <v>1</v>
      </c>
    </row>
    <row r="221" spans="1:3" ht="15.5" x14ac:dyDescent="0.35">
      <c r="A221" s="220" t="s">
        <v>1303</v>
      </c>
      <c r="B221" s="220" t="s">
        <v>1304</v>
      </c>
      <c r="C221" s="221">
        <v>1</v>
      </c>
    </row>
    <row r="222" spans="1:3" ht="31" x14ac:dyDescent="0.35">
      <c r="A222" s="220" t="s">
        <v>1305</v>
      </c>
      <c r="B222" s="220" t="s">
        <v>1306</v>
      </c>
      <c r="C222" s="221">
        <v>4</v>
      </c>
    </row>
    <row r="223" spans="1:3" ht="15.5" x14ac:dyDescent="0.35">
      <c r="A223" s="220" t="s">
        <v>1307</v>
      </c>
      <c r="B223" s="220" t="s">
        <v>1308</v>
      </c>
      <c r="C223" s="221">
        <v>7</v>
      </c>
    </row>
    <row r="224" spans="1:3" ht="15.5" x14ac:dyDescent="0.35">
      <c r="A224" s="220" t="s">
        <v>1309</v>
      </c>
      <c r="B224" s="220" t="s">
        <v>1310</v>
      </c>
      <c r="C224" s="221">
        <v>5</v>
      </c>
    </row>
    <row r="225" spans="1:3" ht="15.5" x14ac:dyDescent="0.35">
      <c r="A225" s="220" t="s">
        <v>1311</v>
      </c>
      <c r="B225" s="220" t="s">
        <v>1312</v>
      </c>
      <c r="C225" s="221">
        <v>6</v>
      </c>
    </row>
    <row r="226" spans="1:3" ht="15.5" x14ac:dyDescent="0.35">
      <c r="A226" s="220" t="s">
        <v>1313</v>
      </c>
      <c r="B226" s="220" t="s">
        <v>1314</v>
      </c>
      <c r="C226" s="221">
        <v>5</v>
      </c>
    </row>
    <row r="227" spans="1:3" ht="15.5" x14ac:dyDescent="0.35">
      <c r="A227" s="220" t="s">
        <v>1315</v>
      </c>
      <c r="B227" s="220" t="s">
        <v>1316</v>
      </c>
      <c r="C227" s="221">
        <v>2</v>
      </c>
    </row>
    <row r="228" spans="1:3" ht="15.5" x14ac:dyDescent="0.35">
      <c r="A228" s="220" t="s">
        <v>1317</v>
      </c>
      <c r="B228" s="220" t="s">
        <v>1318</v>
      </c>
      <c r="C228" s="221">
        <v>3</v>
      </c>
    </row>
    <row r="229" spans="1:3" ht="15.5" x14ac:dyDescent="0.35">
      <c r="A229" s="220" t="s">
        <v>1319</v>
      </c>
      <c r="B229" s="220" t="s">
        <v>1320</v>
      </c>
      <c r="C229" s="221">
        <v>1</v>
      </c>
    </row>
    <row r="230" spans="1:3" ht="15.5" x14ac:dyDescent="0.35">
      <c r="A230" s="220" t="s">
        <v>1321</v>
      </c>
      <c r="B230" s="220" t="s">
        <v>1322</v>
      </c>
      <c r="C230" s="221">
        <v>7</v>
      </c>
    </row>
    <row r="231" spans="1:3" ht="15.5" x14ac:dyDescent="0.35">
      <c r="A231" s="220" t="s">
        <v>1323</v>
      </c>
      <c r="B231" s="220" t="s">
        <v>1324</v>
      </c>
      <c r="C231" s="221">
        <v>2</v>
      </c>
    </row>
    <row r="232" spans="1:3" ht="15.5" x14ac:dyDescent="0.35">
      <c r="A232" s="220" t="s">
        <v>1325</v>
      </c>
      <c r="B232" s="220" t="s">
        <v>1326</v>
      </c>
      <c r="C232" s="221">
        <v>5</v>
      </c>
    </row>
    <row r="233" spans="1:3" ht="15.5" x14ac:dyDescent="0.35">
      <c r="A233" s="220" t="s">
        <v>1327</v>
      </c>
      <c r="B233" s="220" t="s">
        <v>913</v>
      </c>
      <c r="C233" s="221">
        <v>2</v>
      </c>
    </row>
    <row r="234" spans="1:3" ht="15.5" x14ac:dyDescent="0.35">
      <c r="A234" s="220" t="s">
        <v>1328</v>
      </c>
      <c r="B234" s="220" t="s">
        <v>1329</v>
      </c>
      <c r="C234" s="221">
        <v>6</v>
      </c>
    </row>
    <row r="235" spans="1:3" ht="15.5" x14ac:dyDescent="0.35">
      <c r="A235" s="220" t="s">
        <v>1330</v>
      </c>
      <c r="B235" s="220" t="s">
        <v>1331</v>
      </c>
      <c r="C235" s="221">
        <v>4</v>
      </c>
    </row>
    <row r="236" spans="1:3" ht="15.5" x14ac:dyDescent="0.35">
      <c r="A236" s="220" t="s">
        <v>1332</v>
      </c>
      <c r="B236" s="220" t="s">
        <v>1333</v>
      </c>
      <c r="C236" s="221">
        <v>6</v>
      </c>
    </row>
    <row r="237" spans="1:3" ht="15.5" x14ac:dyDescent="0.35">
      <c r="A237" s="220" t="s">
        <v>1334</v>
      </c>
      <c r="B237" s="220" t="s">
        <v>1335</v>
      </c>
      <c r="C237" s="221">
        <v>4</v>
      </c>
    </row>
    <row r="238" spans="1:3" ht="15.5" x14ac:dyDescent="0.35">
      <c r="A238" s="220" t="s">
        <v>1336</v>
      </c>
      <c r="B238" s="220" t="s">
        <v>1337</v>
      </c>
      <c r="C238" s="221">
        <v>6</v>
      </c>
    </row>
    <row r="239" spans="1:3" ht="15.5" x14ac:dyDescent="0.35">
      <c r="A239" s="220" t="s">
        <v>1338</v>
      </c>
      <c r="B239" s="220" t="s">
        <v>1339</v>
      </c>
      <c r="C239" s="221">
        <v>4</v>
      </c>
    </row>
    <row r="240" spans="1:3" ht="15.5" x14ac:dyDescent="0.35">
      <c r="A240" s="220" t="s">
        <v>1340</v>
      </c>
      <c r="B240" s="220" t="s">
        <v>1341</v>
      </c>
      <c r="C240" s="221">
        <v>7</v>
      </c>
    </row>
    <row r="241" spans="1:3" ht="15.5" x14ac:dyDescent="0.35">
      <c r="A241" s="220" t="s">
        <v>1342</v>
      </c>
      <c r="B241" s="220" t="s">
        <v>1343</v>
      </c>
      <c r="C241" s="221">
        <v>8</v>
      </c>
    </row>
    <row r="242" spans="1:3" ht="15.5" x14ac:dyDescent="0.35">
      <c r="A242" s="220" t="s">
        <v>1344</v>
      </c>
      <c r="B242" s="220" t="s">
        <v>1345</v>
      </c>
      <c r="C242" s="221">
        <v>6</v>
      </c>
    </row>
    <row r="243" spans="1:3" ht="15.5" x14ac:dyDescent="0.35">
      <c r="A243" s="220" t="s">
        <v>1346</v>
      </c>
      <c r="B243" s="220" t="s">
        <v>1347</v>
      </c>
      <c r="C243" s="221">
        <v>5</v>
      </c>
    </row>
    <row r="244" spans="1:3" ht="15.5" x14ac:dyDescent="0.35">
      <c r="A244" s="220" t="s">
        <v>1348</v>
      </c>
      <c r="B244" s="220" t="s">
        <v>1349</v>
      </c>
      <c r="C244" s="221">
        <v>6</v>
      </c>
    </row>
    <row r="245" spans="1:3" ht="31" x14ac:dyDescent="0.35">
      <c r="A245" s="220" t="s">
        <v>1350</v>
      </c>
      <c r="B245" s="220" t="s">
        <v>1351</v>
      </c>
      <c r="C245" s="221">
        <v>1</v>
      </c>
    </row>
    <row r="246" spans="1:3" ht="15.5" x14ac:dyDescent="0.35">
      <c r="A246" s="220" t="s">
        <v>1352</v>
      </c>
      <c r="B246" s="220" t="s">
        <v>1353</v>
      </c>
      <c r="C246" s="221">
        <v>4</v>
      </c>
    </row>
    <row r="247" spans="1:3" ht="15.5" x14ac:dyDescent="0.35">
      <c r="A247" s="220" t="s">
        <v>1354</v>
      </c>
      <c r="B247" s="220" t="s">
        <v>1355</v>
      </c>
      <c r="C247" s="221">
        <v>5</v>
      </c>
    </row>
    <row r="248" spans="1:3" ht="15.5" x14ac:dyDescent="0.35">
      <c r="A248" s="220" t="s">
        <v>1356</v>
      </c>
      <c r="B248" s="220" t="s">
        <v>913</v>
      </c>
      <c r="C248" s="221">
        <v>2</v>
      </c>
    </row>
    <row r="249" spans="1:3" ht="15.5" x14ac:dyDescent="0.35">
      <c r="A249" s="220" t="s">
        <v>1357</v>
      </c>
      <c r="B249" s="220" t="s">
        <v>1358</v>
      </c>
      <c r="C249" s="221">
        <v>8</v>
      </c>
    </row>
    <row r="250" spans="1:3" ht="15.5" x14ac:dyDescent="0.35">
      <c r="A250" s="220" t="s">
        <v>1359</v>
      </c>
      <c r="B250" s="220" t="s">
        <v>1360</v>
      </c>
      <c r="C250" s="221">
        <v>8</v>
      </c>
    </row>
    <row r="251" spans="1:3" ht="31" x14ac:dyDescent="0.35">
      <c r="A251" s="220" t="s">
        <v>1361</v>
      </c>
      <c r="B251" s="220" t="s">
        <v>1362</v>
      </c>
      <c r="C251" s="221">
        <v>7</v>
      </c>
    </row>
    <row r="252" spans="1:3" ht="15.5" x14ac:dyDescent="0.35">
      <c r="A252" s="220" t="s">
        <v>1363</v>
      </c>
      <c r="B252" s="220" t="s">
        <v>1364</v>
      </c>
      <c r="C252" s="221">
        <v>5</v>
      </c>
    </row>
    <row r="253" spans="1:3" ht="15.5" x14ac:dyDescent="0.35">
      <c r="A253" s="220" t="s">
        <v>1365</v>
      </c>
      <c r="B253" s="220" t="s">
        <v>1366</v>
      </c>
      <c r="C253" s="221">
        <v>7</v>
      </c>
    </row>
    <row r="254" spans="1:3" ht="31" x14ac:dyDescent="0.35">
      <c r="A254" s="220" t="s">
        <v>1367</v>
      </c>
      <c r="B254" s="220" t="s">
        <v>1368</v>
      </c>
      <c r="C254" s="221">
        <v>4</v>
      </c>
    </row>
    <row r="255" spans="1:3" ht="15.5" x14ac:dyDescent="0.35">
      <c r="A255" s="220" t="s">
        <v>1369</v>
      </c>
      <c r="B255" s="220" t="s">
        <v>1370</v>
      </c>
      <c r="C255" s="221">
        <v>4</v>
      </c>
    </row>
    <row r="256" spans="1:3" ht="15.5" x14ac:dyDescent="0.35">
      <c r="A256" s="220" t="s">
        <v>1371</v>
      </c>
      <c r="B256" s="220" t="s">
        <v>1372</v>
      </c>
      <c r="C256" s="221">
        <v>5</v>
      </c>
    </row>
    <row r="257" spans="1:3" ht="15.5" x14ac:dyDescent="0.35">
      <c r="A257" s="220" t="s">
        <v>1373</v>
      </c>
      <c r="B257" s="220" t="s">
        <v>1374</v>
      </c>
      <c r="C257" s="221">
        <v>8</v>
      </c>
    </row>
    <row r="258" spans="1:3" ht="15.5" x14ac:dyDescent="0.35">
      <c r="A258" s="220" t="s">
        <v>1375</v>
      </c>
      <c r="B258" s="220" t="s">
        <v>1376</v>
      </c>
      <c r="C258" s="221">
        <v>4</v>
      </c>
    </row>
    <row r="259" spans="1:3" ht="15.5" x14ac:dyDescent="0.35">
      <c r="A259" s="220" t="s">
        <v>1377</v>
      </c>
      <c r="B259" s="220" t="s">
        <v>913</v>
      </c>
      <c r="C259" s="221">
        <v>3</v>
      </c>
    </row>
    <row r="260" spans="1:3" ht="15.5" x14ac:dyDescent="0.35">
      <c r="A260" s="220" t="s">
        <v>1378</v>
      </c>
      <c r="B260" s="220" t="s">
        <v>1379</v>
      </c>
      <c r="C260" s="221">
        <v>5</v>
      </c>
    </row>
    <row r="261" spans="1:3" ht="15.5" x14ac:dyDescent="0.35">
      <c r="A261" s="220" t="s">
        <v>1380</v>
      </c>
      <c r="B261" s="220" t="s">
        <v>1381</v>
      </c>
      <c r="C261" s="221">
        <v>8</v>
      </c>
    </row>
    <row r="262" spans="1:3" ht="15.5" x14ac:dyDescent="0.35">
      <c r="A262" s="220" t="s">
        <v>1382</v>
      </c>
      <c r="B262" s="220" t="s">
        <v>1383</v>
      </c>
      <c r="C262" s="221">
        <v>5</v>
      </c>
    </row>
    <row r="263" spans="1:3" ht="15.5" x14ac:dyDescent="0.35">
      <c r="A263" s="220" t="s">
        <v>1384</v>
      </c>
      <c r="B263" s="220" t="s">
        <v>1385</v>
      </c>
      <c r="C263" s="221">
        <v>4</v>
      </c>
    </row>
    <row r="264" spans="1:3" ht="15.5" x14ac:dyDescent="0.35">
      <c r="A264" s="220" t="s">
        <v>1386</v>
      </c>
      <c r="B264" s="220" t="s">
        <v>1387</v>
      </c>
      <c r="C264" s="221">
        <v>4</v>
      </c>
    </row>
    <row r="265" spans="1:3" ht="15.5" x14ac:dyDescent="0.35">
      <c r="A265" s="220" t="s">
        <v>1388</v>
      </c>
      <c r="B265" s="220" t="s">
        <v>1389</v>
      </c>
      <c r="C265" s="221">
        <v>5</v>
      </c>
    </row>
    <row r="266" spans="1:3" ht="15.5" x14ac:dyDescent="0.35">
      <c r="A266" s="220" t="s">
        <v>1390</v>
      </c>
      <c r="B266" s="220" t="s">
        <v>1391</v>
      </c>
      <c r="C266" s="221">
        <v>6</v>
      </c>
    </row>
    <row r="267" spans="1:3" ht="15.5" x14ac:dyDescent="0.35">
      <c r="A267" s="220" t="s">
        <v>1392</v>
      </c>
      <c r="B267" s="220" t="s">
        <v>1393</v>
      </c>
      <c r="C267" s="221">
        <v>5</v>
      </c>
    </row>
    <row r="268" spans="1:3" ht="15.5" x14ac:dyDescent="0.35">
      <c r="A268" s="220" t="s">
        <v>1394</v>
      </c>
      <c r="B268" s="220" t="s">
        <v>1395</v>
      </c>
      <c r="C268" s="221">
        <v>6</v>
      </c>
    </row>
    <row r="269" spans="1:3" ht="15.5" x14ac:dyDescent="0.35">
      <c r="A269" s="220" t="s">
        <v>1396</v>
      </c>
      <c r="B269" s="220" t="s">
        <v>1397</v>
      </c>
      <c r="C269" s="221">
        <v>8</v>
      </c>
    </row>
    <row r="270" spans="1:3" ht="31" x14ac:dyDescent="0.35">
      <c r="A270" s="220" t="s">
        <v>1398</v>
      </c>
      <c r="B270" s="220" t="s">
        <v>1399</v>
      </c>
      <c r="C270" s="221">
        <v>7</v>
      </c>
    </row>
    <row r="271" spans="1:3" ht="15.5" x14ac:dyDescent="0.35">
      <c r="A271" s="220" t="s">
        <v>1400</v>
      </c>
      <c r="B271" s="220" t="s">
        <v>1401</v>
      </c>
      <c r="C271" s="221">
        <v>6</v>
      </c>
    </row>
    <row r="272" spans="1:3" ht="15.5" x14ac:dyDescent="0.35">
      <c r="A272" s="220" t="s">
        <v>1402</v>
      </c>
      <c r="B272" s="220" t="s">
        <v>1403</v>
      </c>
      <c r="C272" s="221">
        <v>8</v>
      </c>
    </row>
    <row r="273" spans="1:3" ht="15.5" x14ac:dyDescent="0.35">
      <c r="A273" s="220" t="s">
        <v>1404</v>
      </c>
      <c r="B273" s="220" t="s">
        <v>1405</v>
      </c>
      <c r="C273" s="221">
        <v>4</v>
      </c>
    </row>
    <row r="274" spans="1:3" ht="15.5" x14ac:dyDescent="0.35">
      <c r="A274" s="220" t="s">
        <v>1406</v>
      </c>
      <c r="B274" s="220" t="s">
        <v>1407</v>
      </c>
      <c r="C274" s="221">
        <v>8</v>
      </c>
    </row>
    <row r="275" spans="1:3" ht="15.5" x14ac:dyDescent="0.35">
      <c r="A275" s="220" t="s">
        <v>1408</v>
      </c>
      <c r="B275" s="220" t="s">
        <v>1409</v>
      </c>
      <c r="C275" s="221">
        <v>6</v>
      </c>
    </row>
    <row r="276" spans="1:3" ht="15.5" x14ac:dyDescent="0.35">
      <c r="A276" s="220" t="s">
        <v>1410</v>
      </c>
      <c r="B276" s="220" t="s">
        <v>1411</v>
      </c>
      <c r="C276" s="221">
        <v>6</v>
      </c>
    </row>
    <row r="277" spans="1:3" ht="15.5" x14ac:dyDescent="0.35">
      <c r="A277" s="220" t="s">
        <v>1412</v>
      </c>
      <c r="B277" s="220" t="s">
        <v>1413</v>
      </c>
      <c r="C277" s="221">
        <v>6</v>
      </c>
    </row>
    <row r="278" spans="1:3" ht="15.5" x14ac:dyDescent="0.35">
      <c r="A278" s="220" t="s">
        <v>1414</v>
      </c>
      <c r="B278" s="220" t="s">
        <v>1415</v>
      </c>
      <c r="C278" s="221">
        <v>4</v>
      </c>
    </row>
    <row r="279" spans="1:3" ht="15.5" x14ac:dyDescent="0.35">
      <c r="A279" s="220" t="s">
        <v>1416</v>
      </c>
      <c r="B279" s="220" t="s">
        <v>913</v>
      </c>
      <c r="C279" s="221">
        <v>2</v>
      </c>
    </row>
    <row r="280" spans="1:3" ht="15.5" x14ac:dyDescent="0.35">
      <c r="A280" s="220" t="s">
        <v>1417</v>
      </c>
      <c r="B280" s="220" t="s">
        <v>1418</v>
      </c>
      <c r="C280" s="221">
        <v>2</v>
      </c>
    </row>
    <row r="281" spans="1:3" ht="15.5" x14ac:dyDescent="0.35">
      <c r="A281" s="220" t="s">
        <v>1419</v>
      </c>
      <c r="B281" s="220" t="s">
        <v>1420</v>
      </c>
      <c r="C281" s="221">
        <v>5</v>
      </c>
    </row>
    <row r="282" spans="1:3" ht="15.5" x14ac:dyDescent="0.35">
      <c r="A282" s="220" t="s">
        <v>1421</v>
      </c>
      <c r="B282" s="220" t="s">
        <v>1422</v>
      </c>
      <c r="C282" s="221">
        <v>5</v>
      </c>
    </row>
    <row r="283" spans="1:3" ht="15.5" x14ac:dyDescent="0.35">
      <c r="A283" s="220" t="s">
        <v>1423</v>
      </c>
      <c r="B283" s="220" t="s">
        <v>1424</v>
      </c>
      <c r="C283" s="221">
        <v>4</v>
      </c>
    </row>
    <row r="284" spans="1:3" ht="15.5" x14ac:dyDescent="0.35">
      <c r="A284" s="220" t="s">
        <v>1425</v>
      </c>
      <c r="B284" s="220" t="s">
        <v>1426</v>
      </c>
      <c r="C284" s="221">
        <v>4</v>
      </c>
    </row>
    <row r="285" spans="1:3" ht="15.5" x14ac:dyDescent="0.35">
      <c r="A285" s="220" t="s">
        <v>1427</v>
      </c>
      <c r="B285" s="220" t="s">
        <v>1428</v>
      </c>
      <c r="C285" s="221">
        <v>8</v>
      </c>
    </row>
    <row r="286" spans="1:3" ht="31" x14ac:dyDescent="0.35">
      <c r="A286" s="220" t="s">
        <v>1429</v>
      </c>
      <c r="B286" s="220" t="s">
        <v>1430</v>
      </c>
      <c r="C286" s="221">
        <v>7</v>
      </c>
    </row>
    <row r="287" spans="1:3" ht="31" x14ac:dyDescent="0.35">
      <c r="A287" s="220" t="s">
        <v>1431</v>
      </c>
      <c r="B287" s="220" t="s">
        <v>1432</v>
      </c>
      <c r="C287" s="221">
        <v>6</v>
      </c>
    </row>
    <row r="288" spans="1:3" ht="31" x14ac:dyDescent="0.35">
      <c r="A288" s="220" t="s">
        <v>1433</v>
      </c>
      <c r="B288" s="220" t="s">
        <v>1434</v>
      </c>
      <c r="C288" s="221">
        <v>8</v>
      </c>
    </row>
    <row r="289" spans="1:3" ht="31" x14ac:dyDescent="0.35">
      <c r="A289" s="220" t="s">
        <v>1435</v>
      </c>
      <c r="B289" s="220" t="s">
        <v>1436</v>
      </c>
      <c r="C289" s="221">
        <v>7</v>
      </c>
    </row>
    <row r="290" spans="1:3" ht="15.5" x14ac:dyDescent="0.35">
      <c r="A290" s="220" t="s">
        <v>1437</v>
      </c>
      <c r="B290" s="220" t="s">
        <v>1438</v>
      </c>
      <c r="C290" s="221">
        <v>6</v>
      </c>
    </row>
    <row r="291" spans="1:3" ht="15.5" x14ac:dyDescent="0.35">
      <c r="A291" s="220" t="s">
        <v>1439</v>
      </c>
      <c r="B291" s="220" t="s">
        <v>1440</v>
      </c>
      <c r="C291" s="221">
        <v>4</v>
      </c>
    </row>
    <row r="292" spans="1:3" ht="15.5" x14ac:dyDescent="0.35">
      <c r="A292" s="220" t="s">
        <v>1441</v>
      </c>
      <c r="B292" s="220" t="s">
        <v>1442</v>
      </c>
      <c r="C292" s="221">
        <v>4</v>
      </c>
    </row>
    <row r="293" spans="1:3" ht="15.5" x14ac:dyDescent="0.35">
      <c r="A293" s="220" t="s">
        <v>1443</v>
      </c>
      <c r="B293" s="220" t="s">
        <v>1444</v>
      </c>
      <c r="C293" s="221">
        <v>5</v>
      </c>
    </row>
    <row r="294" spans="1:3" ht="15.5" x14ac:dyDescent="0.35">
      <c r="A294" s="220" t="s">
        <v>1445</v>
      </c>
      <c r="B294" s="220" t="s">
        <v>1446</v>
      </c>
      <c r="C294" s="221">
        <v>1</v>
      </c>
    </row>
    <row r="295" spans="1:3" ht="15.5" x14ac:dyDescent="0.35">
      <c r="A295" s="220" t="s">
        <v>1447</v>
      </c>
      <c r="B295" s="220" t="s">
        <v>1448</v>
      </c>
      <c r="C295" s="221">
        <v>4</v>
      </c>
    </row>
    <row r="296" spans="1:3" ht="15.5" x14ac:dyDescent="0.35">
      <c r="A296" s="220" t="s">
        <v>1449</v>
      </c>
      <c r="B296" s="220" t="s">
        <v>1450</v>
      </c>
      <c r="C296" s="221">
        <v>7</v>
      </c>
    </row>
    <row r="297" spans="1:3" ht="15.5" x14ac:dyDescent="0.35">
      <c r="A297" s="220" t="s">
        <v>374</v>
      </c>
      <c r="B297" s="220" t="s">
        <v>1451</v>
      </c>
      <c r="C297" s="221">
        <v>6</v>
      </c>
    </row>
    <row r="298" spans="1:3" ht="15.5" x14ac:dyDescent="0.35">
      <c r="A298" s="220" t="s">
        <v>1452</v>
      </c>
      <c r="B298" s="220" t="s">
        <v>1453</v>
      </c>
      <c r="C298" s="221">
        <v>5</v>
      </c>
    </row>
    <row r="299" spans="1:3" ht="15.5" x14ac:dyDescent="0.35">
      <c r="A299" s="220" t="s">
        <v>1454</v>
      </c>
      <c r="B299" s="220" t="s">
        <v>1455</v>
      </c>
      <c r="C299" s="221">
        <v>5</v>
      </c>
    </row>
    <row r="300" spans="1:3" ht="15.5" x14ac:dyDescent="0.35">
      <c r="A300" s="220" t="s">
        <v>1456</v>
      </c>
      <c r="B300" s="220" t="s">
        <v>1457</v>
      </c>
      <c r="C300" s="221">
        <v>3</v>
      </c>
    </row>
    <row r="301" spans="1:3" ht="15.5" x14ac:dyDescent="0.35">
      <c r="A301" s="220" t="s">
        <v>1458</v>
      </c>
      <c r="B301" s="220" t="s">
        <v>1459</v>
      </c>
      <c r="C301" s="221">
        <v>6</v>
      </c>
    </row>
    <row r="302" spans="1:3" ht="15.5" x14ac:dyDescent="0.35">
      <c r="A302" s="220" t="s">
        <v>1460</v>
      </c>
      <c r="B302" s="220" t="s">
        <v>1461</v>
      </c>
      <c r="C302" s="221">
        <v>5</v>
      </c>
    </row>
    <row r="303" spans="1:3" ht="15.5" x14ac:dyDescent="0.35">
      <c r="A303" s="220" t="s">
        <v>1462</v>
      </c>
      <c r="B303" s="220" t="s">
        <v>1463</v>
      </c>
      <c r="C303" s="221">
        <v>5</v>
      </c>
    </row>
    <row r="304" spans="1:3" ht="15.5" x14ac:dyDescent="0.35">
      <c r="A304" s="220" t="s">
        <v>1464</v>
      </c>
      <c r="B304" s="220" t="s">
        <v>1465</v>
      </c>
      <c r="C304" s="221">
        <v>6</v>
      </c>
    </row>
    <row r="305" spans="1:3" ht="15.5" x14ac:dyDescent="0.35">
      <c r="A305" s="220" t="s">
        <v>1466</v>
      </c>
      <c r="B305" s="220" t="s">
        <v>1467</v>
      </c>
      <c r="C305" s="221">
        <v>5</v>
      </c>
    </row>
    <row r="306" spans="1:3" ht="15.5" x14ac:dyDescent="0.35">
      <c r="A306" s="220" t="s">
        <v>1468</v>
      </c>
      <c r="B306" s="220" t="s">
        <v>1469</v>
      </c>
      <c r="C306" s="221">
        <v>5</v>
      </c>
    </row>
    <row r="307" spans="1:3" ht="15.5" x14ac:dyDescent="0.35">
      <c r="A307" s="220" t="s">
        <v>1470</v>
      </c>
      <c r="B307" s="220" t="s">
        <v>913</v>
      </c>
      <c r="C307" s="221">
        <v>2</v>
      </c>
    </row>
    <row r="308" spans="1:3" ht="15.5" x14ac:dyDescent="0.35">
      <c r="A308" s="220" t="s">
        <v>1471</v>
      </c>
      <c r="B308" s="220" t="s">
        <v>1472</v>
      </c>
      <c r="C308" s="221">
        <v>1</v>
      </c>
    </row>
    <row r="309" spans="1:3" ht="15.5" x14ac:dyDescent="0.35">
      <c r="A309" s="220" t="s">
        <v>1473</v>
      </c>
      <c r="B309" s="220" t="s">
        <v>1474</v>
      </c>
      <c r="C309" s="221">
        <v>4</v>
      </c>
    </row>
    <row r="310" spans="1:3" ht="15.5" x14ac:dyDescent="0.35">
      <c r="A310" s="220" t="s">
        <v>1475</v>
      </c>
      <c r="B310" s="220" t="s">
        <v>1476</v>
      </c>
      <c r="C310" s="221">
        <v>5</v>
      </c>
    </row>
    <row r="311" spans="1:3" ht="15.5" x14ac:dyDescent="0.35">
      <c r="A311" s="220" t="s">
        <v>1477</v>
      </c>
      <c r="B311" s="220" t="s">
        <v>1478</v>
      </c>
      <c r="C311" s="221">
        <v>3</v>
      </c>
    </row>
    <row r="312" spans="1:3" ht="15.5" x14ac:dyDescent="0.35">
      <c r="A312" s="220" t="s">
        <v>1479</v>
      </c>
      <c r="B312" s="220" t="s">
        <v>1480</v>
      </c>
      <c r="C312" s="221">
        <v>6</v>
      </c>
    </row>
    <row r="313" spans="1:3" ht="15.5" x14ac:dyDescent="0.35">
      <c r="A313" s="220" t="s">
        <v>1481</v>
      </c>
      <c r="B313" s="220" t="s">
        <v>1482</v>
      </c>
      <c r="C313" s="221">
        <v>4</v>
      </c>
    </row>
    <row r="314" spans="1:3" ht="15.5" x14ac:dyDescent="0.35">
      <c r="A314" s="220" t="s">
        <v>1483</v>
      </c>
      <c r="B314" s="220" t="s">
        <v>1484</v>
      </c>
      <c r="C314" s="221">
        <v>5</v>
      </c>
    </row>
    <row r="315" spans="1:3" ht="15.5" x14ac:dyDescent="0.35">
      <c r="A315" s="220" t="s">
        <v>491</v>
      </c>
      <c r="B315" s="220" t="s">
        <v>492</v>
      </c>
      <c r="C315" s="221">
        <v>4</v>
      </c>
    </row>
    <row r="316" spans="1:3" ht="15.5" x14ac:dyDescent="0.35">
      <c r="A316" s="220" t="s">
        <v>1485</v>
      </c>
      <c r="B316" s="220" t="s">
        <v>1486</v>
      </c>
      <c r="C316" s="221">
        <v>6</v>
      </c>
    </row>
    <row r="317" spans="1:3" ht="15.5" x14ac:dyDescent="0.35">
      <c r="A317" s="220" t="s">
        <v>1487</v>
      </c>
      <c r="B317" s="220" t="s">
        <v>1488</v>
      </c>
      <c r="C317" s="221">
        <v>6</v>
      </c>
    </row>
    <row r="318" spans="1:3" ht="15.5" x14ac:dyDescent="0.35">
      <c r="A318" s="220" t="s">
        <v>1489</v>
      </c>
      <c r="B318" s="220" t="s">
        <v>1490</v>
      </c>
      <c r="C318" s="221">
        <v>4</v>
      </c>
    </row>
    <row r="319" spans="1:3" ht="15.5" x14ac:dyDescent="0.35">
      <c r="A319" s="220" t="s">
        <v>1491</v>
      </c>
      <c r="B319" s="220" t="s">
        <v>1492</v>
      </c>
      <c r="C319" s="221">
        <v>6</v>
      </c>
    </row>
    <row r="320" spans="1:3" ht="15.5" x14ac:dyDescent="0.35">
      <c r="A320" s="220" t="s">
        <v>1493</v>
      </c>
      <c r="B320" s="220" t="s">
        <v>1494</v>
      </c>
      <c r="C320" s="221">
        <v>3</v>
      </c>
    </row>
    <row r="321" spans="1:3" ht="15.5" x14ac:dyDescent="0.35">
      <c r="A321" s="220" t="s">
        <v>1495</v>
      </c>
      <c r="B321" s="220" t="s">
        <v>1496</v>
      </c>
      <c r="C321" s="221">
        <v>5</v>
      </c>
    </row>
    <row r="322" spans="1:3" ht="15.5" x14ac:dyDescent="0.35">
      <c r="A322" s="220" t="s">
        <v>1497</v>
      </c>
      <c r="B322" s="220" t="s">
        <v>1498</v>
      </c>
      <c r="C322" s="221">
        <v>4</v>
      </c>
    </row>
    <row r="323" spans="1:3" ht="15.5" x14ac:dyDescent="0.35">
      <c r="A323" s="220" t="s">
        <v>1499</v>
      </c>
      <c r="B323" s="220" t="s">
        <v>1500</v>
      </c>
      <c r="C323" s="221">
        <v>3</v>
      </c>
    </row>
    <row r="324" spans="1:3" ht="15.5" x14ac:dyDescent="0.35">
      <c r="A324" s="220" t="s">
        <v>1501</v>
      </c>
      <c r="B324" s="220" t="s">
        <v>1502</v>
      </c>
      <c r="C324" s="221">
        <v>4</v>
      </c>
    </row>
    <row r="325" spans="1:3" ht="15.5" x14ac:dyDescent="0.35">
      <c r="A325" s="220" t="s">
        <v>1503</v>
      </c>
      <c r="B325" s="220" t="s">
        <v>1504</v>
      </c>
      <c r="C325" s="221">
        <v>5</v>
      </c>
    </row>
    <row r="326" spans="1:3" ht="15.5" x14ac:dyDescent="0.35">
      <c r="A326" s="220" t="s">
        <v>1505</v>
      </c>
      <c r="B326" s="220" t="s">
        <v>1506</v>
      </c>
      <c r="C326" s="221">
        <v>4</v>
      </c>
    </row>
    <row r="327" spans="1:3" ht="15.5" x14ac:dyDescent="0.35">
      <c r="A327" s="220" t="s">
        <v>1507</v>
      </c>
      <c r="B327" s="220" t="s">
        <v>1508</v>
      </c>
      <c r="C327" s="221">
        <v>5</v>
      </c>
    </row>
    <row r="328" spans="1:3" ht="15.5" x14ac:dyDescent="0.35">
      <c r="A328" s="220" t="s">
        <v>1509</v>
      </c>
      <c r="B328" s="220" t="s">
        <v>1510</v>
      </c>
      <c r="C328" s="221">
        <v>4</v>
      </c>
    </row>
    <row r="329" spans="1:3" ht="15.5" x14ac:dyDescent="0.35">
      <c r="A329" s="220" t="s">
        <v>200</v>
      </c>
      <c r="B329" s="220" t="s">
        <v>1511</v>
      </c>
      <c r="C329" s="221">
        <v>4</v>
      </c>
    </row>
    <row r="330" spans="1:3" ht="15.5" x14ac:dyDescent="0.35">
      <c r="A330" s="220" t="s">
        <v>1512</v>
      </c>
      <c r="B330" s="220" t="s">
        <v>1513</v>
      </c>
      <c r="C330" s="221">
        <v>5</v>
      </c>
    </row>
    <row r="331" spans="1:3" ht="15.5" x14ac:dyDescent="0.35">
      <c r="A331" s="220" t="s">
        <v>1514</v>
      </c>
      <c r="B331" s="220" t="s">
        <v>1515</v>
      </c>
      <c r="C331" s="221">
        <v>6</v>
      </c>
    </row>
    <row r="332" spans="1:3" ht="15.5" x14ac:dyDescent="0.35">
      <c r="A332" s="220" t="s">
        <v>1516</v>
      </c>
      <c r="B332" s="220" t="s">
        <v>1517</v>
      </c>
      <c r="C332" s="221">
        <v>5</v>
      </c>
    </row>
    <row r="333" spans="1:3" ht="15.5" x14ac:dyDescent="0.35">
      <c r="A333" s="220" t="s">
        <v>522</v>
      </c>
      <c r="B333" s="220" t="s">
        <v>523</v>
      </c>
      <c r="C333" s="221">
        <v>5</v>
      </c>
    </row>
    <row r="334" spans="1:3" ht="15.5" x14ac:dyDescent="0.35">
      <c r="A334" s="220" t="s">
        <v>1518</v>
      </c>
      <c r="B334" s="220" t="s">
        <v>1519</v>
      </c>
      <c r="C334" s="221">
        <v>6</v>
      </c>
    </row>
    <row r="335" spans="1:3" ht="15.5" x14ac:dyDescent="0.35">
      <c r="A335" s="220" t="s">
        <v>1520</v>
      </c>
      <c r="B335" s="220" t="s">
        <v>1521</v>
      </c>
      <c r="C335" s="221">
        <v>5</v>
      </c>
    </row>
    <row r="336" spans="1:3" ht="15.5" x14ac:dyDescent="0.35">
      <c r="A336" s="220" t="s">
        <v>1522</v>
      </c>
      <c r="B336" s="220" t="s">
        <v>1523</v>
      </c>
      <c r="C336" s="221">
        <v>5</v>
      </c>
    </row>
    <row r="337" spans="1:3" ht="15.5" x14ac:dyDescent="0.35">
      <c r="A337" s="220" t="s">
        <v>1524</v>
      </c>
      <c r="B337" s="220" t="s">
        <v>1525</v>
      </c>
      <c r="C337" s="221">
        <v>6</v>
      </c>
    </row>
    <row r="338" spans="1:3" ht="15.5" x14ac:dyDescent="0.35">
      <c r="A338" s="220" t="s">
        <v>1526</v>
      </c>
      <c r="B338" s="220" t="s">
        <v>1527</v>
      </c>
      <c r="C338" s="221">
        <v>6</v>
      </c>
    </row>
    <row r="339" spans="1:3" ht="15.5" x14ac:dyDescent="0.35">
      <c r="A339" s="220" t="s">
        <v>208</v>
      </c>
      <c r="B339" s="220" t="s">
        <v>1528</v>
      </c>
      <c r="C339" s="221">
        <v>6</v>
      </c>
    </row>
    <row r="340" spans="1:3" ht="15.5" x14ac:dyDescent="0.35">
      <c r="A340" s="220" t="s">
        <v>1529</v>
      </c>
      <c r="B340" s="220" t="s">
        <v>1530</v>
      </c>
      <c r="C340" s="221">
        <v>6</v>
      </c>
    </row>
    <row r="341" spans="1:3" ht="15.5" x14ac:dyDescent="0.35">
      <c r="A341" s="220" t="s">
        <v>1531</v>
      </c>
      <c r="B341" s="220" t="s">
        <v>1532</v>
      </c>
      <c r="C341" s="221">
        <v>5</v>
      </c>
    </row>
    <row r="342" spans="1:3" ht="15.5" x14ac:dyDescent="0.35">
      <c r="A342" s="220" t="s">
        <v>1533</v>
      </c>
      <c r="B342" s="220" t="s">
        <v>1534</v>
      </c>
      <c r="C342" s="221">
        <v>4</v>
      </c>
    </row>
    <row r="343" spans="1:3" ht="15.5" x14ac:dyDescent="0.35">
      <c r="A343" s="220" t="s">
        <v>1535</v>
      </c>
      <c r="B343" s="220" t="s">
        <v>1536</v>
      </c>
      <c r="C343" s="221">
        <v>6</v>
      </c>
    </row>
    <row r="344" spans="1:3" ht="15.5" x14ac:dyDescent="0.35">
      <c r="A344" s="220" t="s">
        <v>1537</v>
      </c>
      <c r="B344" s="220" t="s">
        <v>1538</v>
      </c>
      <c r="C344" s="221">
        <v>5</v>
      </c>
    </row>
    <row r="345" spans="1:3" ht="15.5" x14ac:dyDescent="0.35">
      <c r="A345" s="220" t="s">
        <v>1539</v>
      </c>
      <c r="B345" s="220" t="s">
        <v>1540</v>
      </c>
      <c r="C345" s="221">
        <v>6</v>
      </c>
    </row>
    <row r="346" spans="1:3" ht="15.5" x14ac:dyDescent="0.35">
      <c r="A346" s="220" t="s">
        <v>1541</v>
      </c>
      <c r="B346" s="220" t="s">
        <v>1542</v>
      </c>
      <c r="C346" s="221">
        <v>6</v>
      </c>
    </row>
    <row r="347" spans="1:3" ht="15.5" x14ac:dyDescent="0.35">
      <c r="A347" s="220" t="s">
        <v>1543</v>
      </c>
      <c r="B347" s="220" t="s">
        <v>1544</v>
      </c>
      <c r="C347" s="221">
        <v>4</v>
      </c>
    </row>
    <row r="348" spans="1:3" ht="15.5" x14ac:dyDescent="0.35">
      <c r="A348" s="220" t="s">
        <v>1545</v>
      </c>
      <c r="B348" s="220" t="s">
        <v>1546</v>
      </c>
      <c r="C348" s="221">
        <v>5</v>
      </c>
    </row>
    <row r="349" spans="1:3" ht="15.5" x14ac:dyDescent="0.35">
      <c r="A349" s="220" t="s">
        <v>1547</v>
      </c>
      <c r="B349" s="220" t="s">
        <v>1548</v>
      </c>
      <c r="C349" s="221">
        <v>4</v>
      </c>
    </row>
    <row r="350" spans="1:3" ht="15.5" x14ac:dyDescent="0.35">
      <c r="A350" s="220" t="s">
        <v>1549</v>
      </c>
      <c r="B350" s="220" t="s">
        <v>1550</v>
      </c>
      <c r="C350" s="221">
        <v>3</v>
      </c>
    </row>
    <row r="351" spans="1:3" ht="15.5" x14ac:dyDescent="0.35">
      <c r="A351" s="220" t="s">
        <v>1551</v>
      </c>
      <c r="B351" s="220" t="s">
        <v>1552</v>
      </c>
      <c r="C351" s="221">
        <v>2</v>
      </c>
    </row>
    <row r="352" spans="1:3" ht="15.5" x14ac:dyDescent="0.35">
      <c r="A352" s="220" t="s">
        <v>1553</v>
      </c>
      <c r="B352" s="220" t="s">
        <v>1554</v>
      </c>
      <c r="C352" s="221">
        <v>3</v>
      </c>
    </row>
    <row r="353" spans="1:3" ht="15.5" x14ac:dyDescent="0.35">
      <c r="A353" s="220" t="s">
        <v>1555</v>
      </c>
      <c r="B353" s="220" t="s">
        <v>913</v>
      </c>
      <c r="C353" s="221">
        <v>2</v>
      </c>
    </row>
    <row r="354" spans="1:3" ht="15.5" x14ac:dyDescent="0.35">
      <c r="A354" s="220" t="s">
        <v>1556</v>
      </c>
      <c r="B354" s="220" t="s">
        <v>1557</v>
      </c>
      <c r="C354" s="221">
        <v>7</v>
      </c>
    </row>
    <row r="355" spans="1:3" ht="15.5" x14ac:dyDescent="0.35">
      <c r="A355" s="220" t="s">
        <v>1558</v>
      </c>
      <c r="B355" s="220" t="s">
        <v>1559</v>
      </c>
      <c r="C355" s="221">
        <v>6</v>
      </c>
    </row>
    <row r="356" spans="1:3" ht="15.5" x14ac:dyDescent="0.35">
      <c r="A356" s="220" t="s">
        <v>1560</v>
      </c>
      <c r="B356" s="220" t="s">
        <v>1561</v>
      </c>
      <c r="C356" s="221">
        <v>7</v>
      </c>
    </row>
    <row r="357" spans="1:3" ht="15.5" x14ac:dyDescent="0.35">
      <c r="A357" s="220" t="s">
        <v>1562</v>
      </c>
      <c r="B357" s="220" t="s">
        <v>1563</v>
      </c>
      <c r="C357" s="221">
        <v>5</v>
      </c>
    </row>
    <row r="358" spans="1:3" ht="15.5" x14ac:dyDescent="0.35">
      <c r="A358" s="220" t="s">
        <v>1564</v>
      </c>
      <c r="B358" s="220" t="s">
        <v>1565</v>
      </c>
      <c r="C358" s="221">
        <v>5</v>
      </c>
    </row>
    <row r="359" spans="1:3" ht="15.5" x14ac:dyDescent="0.35">
      <c r="A359" s="220" t="s">
        <v>1566</v>
      </c>
      <c r="B359" s="220" t="s">
        <v>1567</v>
      </c>
      <c r="C359" s="221">
        <v>6</v>
      </c>
    </row>
    <row r="360" spans="1:3" ht="15.5" x14ac:dyDescent="0.35">
      <c r="A360" s="220" t="s">
        <v>1568</v>
      </c>
      <c r="B360" s="220" t="s">
        <v>1569</v>
      </c>
      <c r="C360" s="221">
        <v>5</v>
      </c>
    </row>
    <row r="361" spans="1:3" ht="15.5" x14ac:dyDescent="0.35">
      <c r="A361" s="220" t="s">
        <v>1570</v>
      </c>
      <c r="B361" s="220" t="s">
        <v>1571</v>
      </c>
      <c r="C361" s="221">
        <v>4</v>
      </c>
    </row>
    <row r="362" spans="1:3" ht="15.5" x14ac:dyDescent="0.35">
      <c r="A362" s="220" t="s">
        <v>1572</v>
      </c>
      <c r="B362" s="220" t="s">
        <v>1573</v>
      </c>
      <c r="C362" s="221">
        <v>2</v>
      </c>
    </row>
    <row r="363" spans="1:3" ht="15.5" x14ac:dyDescent="0.35">
      <c r="A363" s="220" t="s">
        <v>1574</v>
      </c>
      <c r="B363" s="220" t="s">
        <v>1575</v>
      </c>
      <c r="C363" s="221">
        <v>4</v>
      </c>
    </row>
    <row r="364" spans="1:3" ht="15.5" x14ac:dyDescent="0.35">
      <c r="A364" s="220" t="s">
        <v>1576</v>
      </c>
      <c r="B364" s="220" t="s">
        <v>1577</v>
      </c>
      <c r="C364" s="221">
        <v>4</v>
      </c>
    </row>
    <row r="365" spans="1:3" ht="15.5" x14ac:dyDescent="0.35">
      <c r="A365" s="220" t="s">
        <v>1578</v>
      </c>
      <c r="B365" s="220" t="s">
        <v>1579</v>
      </c>
      <c r="C365" s="221">
        <v>5</v>
      </c>
    </row>
    <row r="366" spans="1:3" ht="15.5" x14ac:dyDescent="0.35">
      <c r="A366" s="220" t="s">
        <v>1580</v>
      </c>
      <c r="B366" s="220" t="s">
        <v>1581</v>
      </c>
      <c r="C366" s="221">
        <v>2</v>
      </c>
    </row>
    <row r="367" spans="1:3" ht="15.5" x14ac:dyDescent="0.35">
      <c r="A367" s="220" t="s">
        <v>1582</v>
      </c>
      <c r="B367" s="220" t="s">
        <v>1583</v>
      </c>
      <c r="C367" s="221">
        <v>4</v>
      </c>
    </row>
    <row r="368" spans="1:3" ht="15.5" x14ac:dyDescent="0.35">
      <c r="A368" s="220" t="s">
        <v>1584</v>
      </c>
      <c r="B368" s="220" t="s">
        <v>1585</v>
      </c>
      <c r="C368" s="221">
        <v>4</v>
      </c>
    </row>
    <row r="369" spans="1:3" ht="15.5" x14ac:dyDescent="0.35">
      <c r="A369" s="220" t="s">
        <v>1586</v>
      </c>
      <c r="B369" s="220" t="s">
        <v>1587</v>
      </c>
      <c r="C369" s="221">
        <v>5</v>
      </c>
    </row>
    <row r="370" spans="1:3" ht="15.5" x14ac:dyDescent="0.35">
      <c r="A370" s="220" t="s">
        <v>1588</v>
      </c>
      <c r="B370" s="220" t="s">
        <v>1589</v>
      </c>
      <c r="C370" s="221">
        <v>8</v>
      </c>
    </row>
    <row r="371" spans="1:3" ht="15.5" x14ac:dyDescent="0.35">
      <c r="A371" s="220" t="s">
        <v>1590</v>
      </c>
      <c r="B371" s="220" t="s">
        <v>1591</v>
      </c>
      <c r="C371" s="221">
        <v>3</v>
      </c>
    </row>
    <row r="372" spans="1:3" ht="15.5" x14ac:dyDescent="0.35">
      <c r="A372" s="220" t="s">
        <v>1592</v>
      </c>
      <c r="B372" s="220" t="s">
        <v>1593</v>
      </c>
      <c r="C372" s="221">
        <v>4</v>
      </c>
    </row>
    <row r="373" spans="1:3" ht="15.5" x14ac:dyDescent="0.35">
      <c r="A373" s="220" t="s">
        <v>1594</v>
      </c>
      <c r="B373" s="220" t="s">
        <v>1595</v>
      </c>
      <c r="C373" s="221">
        <v>4</v>
      </c>
    </row>
    <row r="374" spans="1:3" ht="31" x14ac:dyDescent="0.35">
      <c r="A374" s="220" t="s">
        <v>1596</v>
      </c>
      <c r="B374" s="220" t="s">
        <v>1597</v>
      </c>
      <c r="C374" s="221">
        <v>4</v>
      </c>
    </row>
    <row r="375" spans="1:3" ht="15.5" x14ac:dyDescent="0.35">
      <c r="A375" s="220" t="s">
        <v>1598</v>
      </c>
      <c r="B375" s="220" t="s">
        <v>1599</v>
      </c>
      <c r="C375" s="221">
        <v>5</v>
      </c>
    </row>
    <row r="376" spans="1:3" ht="15.5" x14ac:dyDescent="0.35">
      <c r="A376" s="220" t="s">
        <v>1600</v>
      </c>
      <c r="B376" s="220" t="s">
        <v>1601</v>
      </c>
      <c r="C376" s="221">
        <v>5</v>
      </c>
    </row>
    <row r="377" spans="1:3" ht="15.5" x14ac:dyDescent="0.35">
      <c r="A377" s="220" t="s">
        <v>1602</v>
      </c>
      <c r="B377" s="220" t="s">
        <v>1603</v>
      </c>
      <c r="C377" s="221">
        <v>5</v>
      </c>
    </row>
    <row r="378" spans="1:3" ht="15.5" x14ac:dyDescent="0.35">
      <c r="A378" s="220" t="s">
        <v>1604</v>
      </c>
      <c r="B378" s="220" t="s">
        <v>1605</v>
      </c>
      <c r="C378" s="221">
        <v>4</v>
      </c>
    </row>
    <row r="379" spans="1:3" ht="15.5" x14ac:dyDescent="0.35">
      <c r="A379" s="220" t="s">
        <v>1606</v>
      </c>
      <c r="B379" s="220" t="s">
        <v>1607</v>
      </c>
      <c r="C379" s="221">
        <v>6</v>
      </c>
    </row>
    <row r="380" spans="1:3" ht="15.5" x14ac:dyDescent="0.35">
      <c r="A380" s="220" t="s">
        <v>1608</v>
      </c>
      <c r="B380" s="220" t="s">
        <v>1609</v>
      </c>
      <c r="C380" s="221">
        <v>4</v>
      </c>
    </row>
    <row r="381" spans="1:3" ht="15.5" x14ac:dyDescent="0.35">
      <c r="A381" s="220" t="s">
        <v>1610</v>
      </c>
      <c r="B381" s="220" t="s">
        <v>913</v>
      </c>
      <c r="C381" s="221">
        <v>2</v>
      </c>
    </row>
    <row r="382" spans="1:3" ht="15.5" x14ac:dyDescent="0.35">
      <c r="A382" s="220" t="s">
        <v>1611</v>
      </c>
      <c r="B382" s="220" t="s">
        <v>1612</v>
      </c>
      <c r="C382" s="221">
        <v>4</v>
      </c>
    </row>
    <row r="383" spans="1:3" ht="15.5" x14ac:dyDescent="0.35">
      <c r="A383" s="220" t="s">
        <v>1613</v>
      </c>
      <c r="B383" s="220" t="s">
        <v>1614</v>
      </c>
      <c r="C383" s="221">
        <v>1</v>
      </c>
    </row>
    <row r="384" spans="1:3" ht="15.5" x14ac:dyDescent="0.35">
      <c r="A384" s="220" t="s">
        <v>1615</v>
      </c>
      <c r="B384" s="220" t="s">
        <v>1616</v>
      </c>
      <c r="C384" s="221">
        <v>4</v>
      </c>
    </row>
    <row r="385" spans="1:3" ht="15.5" x14ac:dyDescent="0.35">
      <c r="A385" s="220" t="s">
        <v>1617</v>
      </c>
      <c r="B385" s="220" t="s">
        <v>1618</v>
      </c>
      <c r="C385" s="221">
        <v>3</v>
      </c>
    </row>
    <row r="386" spans="1:3" ht="15.5" x14ac:dyDescent="0.35">
      <c r="A386" s="220" t="s">
        <v>1619</v>
      </c>
      <c r="B386" s="220" t="s">
        <v>1620</v>
      </c>
      <c r="C386" s="221">
        <v>5</v>
      </c>
    </row>
    <row r="387" spans="1:3" ht="15.5" x14ac:dyDescent="0.35">
      <c r="A387" s="220" t="s">
        <v>1621</v>
      </c>
      <c r="B387" s="220" t="s">
        <v>1622</v>
      </c>
      <c r="C387" s="221">
        <v>4</v>
      </c>
    </row>
    <row r="388" spans="1:3" ht="15.5" x14ac:dyDescent="0.35">
      <c r="A388" s="220" t="s">
        <v>1623</v>
      </c>
      <c r="B388" s="220" t="s">
        <v>1624</v>
      </c>
      <c r="C388" s="221">
        <v>4</v>
      </c>
    </row>
    <row r="389" spans="1:3" ht="15.5" x14ac:dyDescent="0.35">
      <c r="A389" s="220" t="s">
        <v>1625</v>
      </c>
      <c r="B389" s="220" t="s">
        <v>1626</v>
      </c>
      <c r="C389" s="221">
        <v>5</v>
      </c>
    </row>
    <row r="390" spans="1:3" ht="15.5" x14ac:dyDescent="0.35">
      <c r="A390" s="220" t="s">
        <v>1627</v>
      </c>
      <c r="B390" s="220" t="s">
        <v>1628</v>
      </c>
      <c r="C390" s="221">
        <v>1</v>
      </c>
    </row>
    <row r="391" spans="1:3" ht="15.5" x14ac:dyDescent="0.35">
      <c r="A391" s="220" t="s">
        <v>1629</v>
      </c>
      <c r="B391" s="220" t="s">
        <v>1630</v>
      </c>
      <c r="C391" s="221">
        <v>1</v>
      </c>
    </row>
    <row r="392" spans="1:3" ht="15.5" x14ac:dyDescent="0.35">
      <c r="A392" s="220" t="s">
        <v>1631</v>
      </c>
      <c r="B392" s="220" t="s">
        <v>913</v>
      </c>
      <c r="C392" s="221">
        <v>2</v>
      </c>
    </row>
    <row r="393" spans="1:3" ht="15.5" x14ac:dyDescent="0.35">
      <c r="A393" s="220" t="s">
        <v>1632</v>
      </c>
      <c r="B393" s="220" t="s">
        <v>1633</v>
      </c>
      <c r="C393" s="221">
        <v>1</v>
      </c>
    </row>
    <row r="394" spans="1:3" ht="15.5" x14ac:dyDescent="0.35">
      <c r="A394" s="220" t="s">
        <v>1634</v>
      </c>
      <c r="B394" s="220" t="s">
        <v>1635</v>
      </c>
      <c r="C394" s="221">
        <v>1</v>
      </c>
    </row>
    <row r="395" spans="1:3" ht="15.5" x14ac:dyDescent="0.35">
      <c r="A395" s="220" t="s">
        <v>1636</v>
      </c>
      <c r="B395" s="220" t="s">
        <v>1637</v>
      </c>
      <c r="C395" s="221">
        <v>1</v>
      </c>
    </row>
    <row r="396" spans="1:3" ht="15.5" x14ac:dyDescent="0.35">
      <c r="A396" s="220" t="s">
        <v>1638</v>
      </c>
      <c r="B396" s="220" t="s">
        <v>1639</v>
      </c>
      <c r="C396" s="221">
        <v>1</v>
      </c>
    </row>
    <row r="397" spans="1:3" ht="15.5" x14ac:dyDescent="0.35">
      <c r="A397" s="220" t="s">
        <v>1640</v>
      </c>
      <c r="B397" s="220" t="s">
        <v>1641</v>
      </c>
      <c r="C397" s="221">
        <v>1</v>
      </c>
    </row>
    <row r="398" spans="1:3" ht="15.5" x14ac:dyDescent="0.35">
      <c r="A398" s="220" t="s">
        <v>1642</v>
      </c>
      <c r="B398" s="220" t="s">
        <v>1643</v>
      </c>
      <c r="C398" s="221">
        <v>1</v>
      </c>
    </row>
    <row r="399" spans="1:3" ht="15.5" x14ac:dyDescent="0.35">
      <c r="A399" s="220" t="s">
        <v>1644</v>
      </c>
      <c r="B399" s="220" t="s">
        <v>1645</v>
      </c>
      <c r="C399" s="221">
        <v>1</v>
      </c>
    </row>
    <row r="400" spans="1:3" ht="15.5" x14ac:dyDescent="0.35">
      <c r="A400" s="220" t="s">
        <v>1646</v>
      </c>
      <c r="B400" s="220" t="s">
        <v>1647</v>
      </c>
      <c r="C400" s="221">
        <v>1</v>
      </c>
    </row>
    <row r="401" spans="1:3" ht="15.5" x14ac:dyDescent="0.35">
      <c r="A401" s="220" t="s">
        <v>1648</v>
      </c>
      <c r="B401" s="220" t="s">
        <v>1649</v>
      </c>
      <c r="C401" s="221">
        <v>1</v>
      </c>
    </row>
    <row r="402" spans="1:3" ht="15.5" x14ac:dyDescent="0.35">
      <c r="A402" s="220" t="s">
        <v>1650</v>
      </c>
      <c r="B402" s="220" t="s">
        <v>1651</v>
      </c>
      <c r="C402" s="221">
        <v>1</v>
      </c>
    </row>
    <row r="403" spans="1:3" ht="15.5" x14ac:dyDescent="0.35">
      <c r="A403" s="220" t="s">
        <v>1652</v>
      </c>
      <c r="B403" s="220" t="s">
        <v>1653</v>
      </c>
      <c r="C403" s="221">
        <v>1</v>
      </c>
    </row>
    <row r="404" spans="1:3" ht="15.5" x14ac:dyDescent="0.35">
      <c r="A404" s="220" t="s">
        <v>1654</v>
      </c>
      <c r="B404" s="220" t="s">
        <v>1655</v>
      </c>
      <c r="C404" s="221">
        <v>1</v>
      </c>
    </row>
    <row r="405" spans="1:3" ht="15.5" x14ac:dyDescent="0.35">
      <c r="A405" s="220" t="s">
        <v>1656</v>
      </c>
      <c r="B405" s="220" t="s">
        <v>1657</v>
      </c>
      <c r="C405" s="221">
        <v>1</v>
      </c>
    </row>
    <row r="406" spans="1:3" ht="15.5" x14ac:dyDescent="0.35">
      <c r="A406" s="220" t="s">
        <v>1658</v>
      </c>
      <c r="B406" s="220" t="s">
        <v>1659</v>
      </c>
      <c r="C406" s="221">
        <v>1</v>
      </c>
    </row>
    <row r="407" spans="1:3" ht="15.5" x14ac:dyDescent="0.35">
      <c r="A407" s="220" t="s">
        <v>1660</v>
      </c>
      <c r="B407" s="220" t="s">
        <v>1661</v>
      </c>
      <c r="C407" s="221">
        <v>1</v>
      </c>
    </row>
    <row r="408" spans="1:3" ht="15.5" x14ac:dyDescent="0.35">
      <c r="A408" s="220" t="s">
        <v>1662</v>
      </c>
      <c r="B408" s="220" t="s">
        <v>1663</v>
      </c>
      <c r="C408" s="221">
        <v>1</v>
      </c>
    </row>
    <row r="409" spans="1:3" ht="15.5" x14ac:dyDescent="0.35">
      <c r="A409" s="220" t="s">
        <v>1664</v>
      </c>
      <c r="B409" s="220" t="s">
        <v>1665</v>
      </c>
      <c r="C409" s="221">
        <v>1</v>
      </c>
    </row>
    <row r="410" spans="1:3" ht="15.5" x14ac:dyDescent="0.35">
      <c r="A410" s="220" t="s">
        <v>1666</v>
      </c>
      <c r="B410" s="220" t="s">
        <v>1667</v>
      </c>
      <c r="C410" s="221">
        <v>1</v>
      </c>
    </row>
    <row r="411" spans="1:3" ht="15.5" x14ac:dyDescent="0.35">
      <c r="A411" s="220" t="s">
        <v>1668</v>
      </c>
      <c r="B411" s="220" t="s">
        <v>1669</v>
      </c>
      <c r="C411" s="221">
        <v>1</v>
      </c>
    </row>
    <row r="412" spans="1:3" ht="15.5" x14ac:dyDescent="0.35">
      <c r="A412" s="220" t="s">
        <v>1670</v>
      </c>
      <c r="B412" s="220" t="s">
        <v>1671</v>
      </c>
      <c r="C412" s="221">
        <v>1</v>
      </c>
    </row>
    <row r="413" spans="1:3" ht="15.5" x14ac:dyDescent="0.35">
      <c r="A413" s="220" t="s">
        <v>1672</v>
      </c>
      <c r="B413" s="220" t="s">
        <v>1673</v>
      </c>
      <c r="C413" s="221">
        <v>1</v>
      </c>
    </row>
    <row r="414" spans="1:3" ht="15.5" x14ac:dyDescent="0.35">
      <c r="A414" s="220" t="s">
        <v>1674</v>
      </c>
      <c r="B414" s="220" t="s">
        <v>1675</v>
      </c>
      <c r="C414" s="221">
        <v>1</v>
      </c>
    </row>
    <row r="415" spans="1:3" ht="15.5" x14ac:dyDescent="0.35">
      <c r="A415" s="220" t="s">
        <v>1676</v>
      </c>
      <c r="B415" s="220" t="s">
        <v>1677</v>
      </c>
      <c r="C415" s="221">
        <v>1</v>
      </c>
    </row>
    <row r="416" spans="1:3" ht="15.5" x14ac:dyDescent="0.35">
      <c r="A416" s="220" t="s">
        <v>1678</v>
      </c>
      <c r="B416" s="220" t="s">
        <v>1679</v>
      </c>
      <c r="C416" s="221">
        <v>1</v>
      </c>
    </row>
    <row r="417" spans="1:3" ht="15.5" x14ac:dyDescent="0.35">
      <c r="A417" s="220" t="s">
        <v>1680</v>
      </c>
      <c r="B417" s="220" t="s">
        <v>1681</v>
      </c>
      <c r="C417" s="221">
        <v>1</v>
      </c>
    </row>
    <row r="418" spans="1:3" ht="15.5" x14ac:dyDescent="0.35">
      <c r="A418" s="220" t="s">
        <v>1682</v>
      </c>
      <c r="B418" s="220" t="s">
        <v>1683</v>
      </c>
      <c r="C418" s="221">
        <v>1</v>
      </c>
    </row>
    <row r="419" spans="1:3" ht="15.5" x14ac:dyDescent="0.35">
      <c r="A419" s="220" t="s">
        <v>1684</v>
      </c>
      <c r="B419" s="220" t="s">
        <v>1685</v>
      </c>
      <c r="C419" s="221">
        <v>1</v>
      </c>
    </row>
    <row r="420" spans="1:3" ht="15.5" x14ac:dyDescent="0.35">
      <c r="A420" s="220" t="s">
        <v>1686</v>
      </c>
      <c r="B420" s="220" t="s">
        <v>1687</v>
      </c>
      <c r="C420" s="221">
        <v>1</v>
      </c>
    </row>
    <row r="421" spans="1:3" ht="15.5" x14ac:dyDescent="0.35">
      <c r="A421" s="220" t="s">
        <v>1688</v>
      </c>
      <c r="B421" s="220" t="s">
        <v>1689</v>
      </c>
      <c r="C421" s="221">
        <v>1</v>
      </c>
    </row>
    <row r="422" spans="1:3" ht="15.5" x14ac:dyDescent="0.35">
      <c r="A422" s="220" t="s">
        <v>1690</v>
      </c>
      <c r="B422" s="220" t="s">
        <v>1691</v>
      </c>
      <c r="C422" s="221">
        <v>1</v>
      </c>
    </row>
    <row r="423" spans="1:3" ht="15.5" x14ac:dyDescent="0.35">
      <c r="A423" s="220" t="s">
        <v>1692</v>
      </c>
      <c r="B423" s="220" t="s">
        <v>1693</v>
      </c>
      <c r="C423" s="221">
        <v>1</v>
      </c>
    </row>
    <row r="424" spans="1:3" ht="15.5" x14ac:dyDescent="0.35">
      <c r="A424" s="220" t="s">
        <v>1694</v>
      </c>
      <c r="B424" s="220" t="s">
        <v>1695</v>
      </c>
      <c r="C424" s="221">
        <v>1</v>
      </c>
    </row>
    <row r="425" spans="1:3" ht="15.5" x14ac:dyDescent="0.35">
      <c r="A425" s="220" t="s">
        <v>1696</v>
      </c>
      <c r="B425" s="220" t="s">
        <v>1697</v>
      </c>
      <c r="C425" s="221">
        <v>1</v>
      </c>
    </row>
    <row r="426" spans="1:3" ht="15.5" x14ac:dyDescent="0.35">
      <c r="A426" s="220" t="s">
        <v>1698</v>
      </c>
      <c r="B426" s="220" t="s">
        <v>1699</v>
      </c>
      <c r="C426" s="221">
        <v>1</v>
      </c>
    </row>
    <row r="427" spans="1:3" ht="15.5" x14ac:dyDescent="0.35">
      <c r="A427" s="220" t="s">
        <v>1700</v>
      </c>
      <c r="B427" s="220" t="s">
        <v>1701</v>
      </c>
      <c r="C427" s="221">
        <v>1</v>
      </c>
    </row>
    <row r="428" spans="1:3" ht="15.5" x14ac:dyDescent="0.35">
      <c r="A428" s="220" t="s">
        <v>1702</v>
      </c>
      <c r="B428" s="220" t="s">
        <v>1703</v>
      </c>
      <c r="C428" s="221">
        <v>1</v>
      </c>
    </row>
    <row r="429" spans="1:3" ht="15.5" x14ac:dyDescent="0.35">
      <c r="A429" s="220" t="s">
        <v>1704</v>
      </c>
      <c r="B429" s="220" t="s">
        <v>1691</v>
      </c>
      <c r="C429" s="221">
        <v>1</v>
      </c>
    </row>
    <row r="430" spans="1:3" ht="15.5" x14ac:dyDescent="0.35">
      <c r="A430" s="220" t="s">
        <v>1705</v>
      </c>
      <c r="B430" s="220" t="s">
        <v>1706</v>
      </c>
      <c r="C430" s="221">
        <v>1</v>
      </c>
    </row>
    <row r="431" spans="1:3" ht="15.5" x14ac:dyDescent="0.35">
      <c r="A431" s="220" t="s">
        <v>1707</v>
      </c>
      <c r="B431" s="220" t="s">
        <v>1708</v>
      </c>
      <c r="C431" s="221">
        <v>1</v>
      </c>
    </row>
    <row r="432" spans="1:3" ht="15.5" x14ac:dyDescent="0.35">
      <c r="A432" s="220" t="s">
        <v>1709</v>
      </c>
      <c r="B432" s="220" t="s">
        <v>1710</v>
      </c>
      <c r="C432" s="221">
        <v>1</v>
      </c>
    </row>
    <row r="433" spans="1:3" ht="15.5" x14ac:dyDescent="0.35">
      <c r="A433" s="220" t="s">
        <v>1711</v>
      </c>
      <c r="B433" s="220" t="s">
        <v>1712</v>
      </c>
      <c r="C433" s="221">
        <v>1</v>
      </c>
    </row>
    <row r="434" spans="1:3" ht="15.5" x14ac:dyDescent="0.35">
      <c r="A434" s="220" t="s">
        <v>1713</v>
      </c>
      <c r="B434" s="220" t="s">
        <v>1714</v>
      </c>
      <c r="C434" s="221">
        <v>1</v>
      </c>
    </row>
    <row r="435" spans="1:3" ht="15.5" x14ac:dyDescent="0.35">
      <c r="A435" s="220" t="s">
        <v>1715</v>
      </c>
      <c r="B435" s="220" t="s">
        <v>1716</v>
      </c>
      <c r="C435" s="221">
        <v>1</v>
      </c>
    </row>
    <row r="436" spans="1:3" ht="15.5" x14ac:dyDescent="0.35">
      <c r="A436" s="220" t="s">
        <v>1717</v>
      </c>
      <c r="B436" s="220" t="s">
        <v>1718</v>
      </c>
      <c r="C436" s="221">
        <v>1</v>
      </c>
    </row>
    <row r="437" spans="1:3" ht="15.5" x14ac:dyDescent="0.35">
      <c r="A437" s="220" t="s">
        <v>1719</v>
      </c>
      <c r="B437" s="220" t="s">
        <v>1720</v>
      </c>
      <c r="C437" s="221">
        <v>1</v>
      </c>
    </row>
    <row r="438" spans="1:3" ht="15.5" x14ac:dyDescent="0.35">
      <c r="A438" s="220" t="s">
        <v>1721</v>
      </c>
      <c r="B438" s="220" t="s">
        <v>1722</v>
      </c>
      <c r="C438" s="221">
        <v>1</v>
      </c>
    </row>
    <row r="439" spans="1:3" ht="15.5" x14ac:dyDescent="0.35">
      <c r="A439" s="220" t="s">
        <v>1723</v>
      </c>
      <c r="B439" s="220" t="s">
        <v>1724</v>
      </c>
      <c r="C439" s="221">
        <v>1</v>
      </c>
    </row>
    <row r="440" spans="1:3" ht="15.5" x14ac:dyDescent="0.35">
      <c r="A440" s="220" t="s">
        <v>1725</v>
      </c>
      <c r="B440" s="220" t="s">
        <v>1726</v>
      </c>
      <c r="C440" s="221">
        <v>1</v>
      </c>
    </row>
    <row r="441" spans="1:3" ht="15.5" x14ac:dyDescent="0.35">
      <c r="A441" s="220" t="s">
        <v>1727</v>
      </c>
      <c r="B441" s="220" t="s">
        <v>1728</v>
      </c>
      <c r="C441" s="221">
        <v>1</v>
      </c>
    </row>
    <row r="442" spans="1:3" ht="15.5" x14ac:dyDescent="0.35">
      <c r="A442" s="220" t="s">
        <v>1729</v>
      </c>
      <c r="B442" s="220" t="s">
        <v>1730</v>
      </c>
      <c r="C442" s="221">
        <v>1</v>
      </c>
    </row>
    <row r="443" spans="1:3" ht="15.5" x14ac:dyDescent="0.35">
      <c r="A443" s="220" t="s">
        <v>1731</v>
      </c>
      <c r="B443" s="220" t="s">
        <v>1732</v>
      </c>
      <c r="C443" s="221">
        <v>1</v>
      </c>
    </row>
    <row r="444" spans="1:3" ht="15.5" x14ac:dyDescent="0.35">
      <c r="A444" s="220" t="s">
        <v>1733</v>
      </c>
      <c r="B444" s="220" t="s">
        <v>1734</v>
      </c>
      <c r="C444" s="221">
        <v>1</v>
      </c>
    </row>
    <row r="445" spans="1:3" ht="15.5" x14ac:dyDescent="0.35">
      <c r="A445" s="220" t="s">
        <v>1735</v>
      </c>
      <c r="B445" s="220" t="s">
        <v>1736</v>
      </c>
      <c r="C445" s="221">
        <v>1</v>
      </c>
    </row>
    <row r="446" spans="1:3" ht="15.5" x14ac:dyDescent="0.35">
      <c r="A446" s="220" t="s">
        <v>1737</v>
      </c>
      <c r="B446" s="220" t="s">
        <v>1738</v>
      </c>
      <c r="C446" s="221">
        <v>1</v>
      </c>
    </row>
    <row r="447" spans="1:3" ht="15.5" x14ac:dyDescent="0.35">
      <c r="A447" s="220" t="s">
        <v>1739</v>
      </c>
      <c r="B447" s="220" t="s">
        <v>1740</v>
      </c>
      <c r="C447" s="221">
        <v>1</v>
      </c>
    </row>
    <row r="448" spans="1:3" ht="15.5" x14ac:dyDescent="0.35">
      <c r="A448" s="220" t="s">
        <v>1741</v>
      </c>
      <c r="B448" s="220" t="s">
        <v>1742</v>
      </c>
      <c r="C448" s="221">
        <v>1</v>
      </c>
    </row>
    <row r="449" spans="1:3" ht="15.5" x14ac:dyDescent="0.35">
      <c r="A449" s="220" t="s">
        <v>1743</v>
      </c>
      <c r="B449" s="220" t="s">
        <v>1744</v>
      </c>
      <c r="C449" s="221">
        <v>1</v>
      </c>
    </row>
    <row r="450" spans="1:3" ht="15.5" x14ac:dyDescent="0.35">
      <c r="A450" s="220" t="s">
        <v>1745</v>
      </c>
      <c r="B450" s="220" t="s">
        <v>1746</v>
      </c>
      <c r="C450" s="221">
        <v>1</v>
      </c>
    </row>
    <row r="451" spans="1:3" ht="15.5" x14ac:dyDescent="0.35">
      <c r="A451" s="220" t="s">
        <v>1747</v>
      </c>
      <c r="B451" s="220" t="s">
        <v>1748</v>
      </c>
      <c r="C451" s="221">
        <v>1</v>
      </c>
    </row>
    <row r="452" spans="1:3" ht="15.5" x14ac:dyDescent="0.35">
      <c r="A452" s="220" t="s">
        <v>1749</v>
      </c>
      <c r="B452" s="220" t="s">
        <v>1750</v>
      </c>
      <c r="C452" s="221">
        <v>1</v>
      </c>
    </row>
    <row r="453" spans="1:3" ht="15.5" x14ac:dyDescent="0.35">
      <c r="A453" s="220" t="s">
        <v>1751</v>
      </c>
      <c r="B453" s="220" t="s">
        <v>1752</v>
      </c>
      <c r="C453" s="221">
        <v>1</v>
      </c>
    </row>
    <row r="454" spans="1:3" ht="15.5" x14ac:dyDescent="0.35">
      <c r="A454" s="220" t="s">
        <v>1753</v>
      </c>
      <c r="B454" s="220" t="s">
        <v>1754</v>
      </c>
      <c r="C454" s="221">
        <v>1</v>
      </c>
    </row>
    <row r="455" spans="1:3" ht="15.5" x14ac:dyDescent="0.35">
      <c r="A455" s="220" t="s">
        <v>1755</v>
      </c>
      <c r="B455" s="220" t="s">
        <v>1756</v>
      </c>
      <c r="C455" s="221">
        <v>1</v>
      </c>
    </row>
    <row r="456" spans="1:3" ht="15.5" x14ac:dyDescent="0.35">
      <c r="A456" s="220" t="s">
        <v>1757</v>
      </c>
      <c r="B456" s="220" t="s">
        <v>1758</v>
      </c>
      <c r="C456" s="221">
        <v>1</v>
      </c>
    </row>
    <row r="457" spans="1:3" ht="15.5" x14ac:dyDescent="0.35">
      <c r="A457" s="220" t="s">
        <v>1759</v>
      </c>
      <c r="B457" s="220" t="s">
        <v>1760</v>
      </c>
      <c r="C457" s="221">
        <v>1</v>
      </c>
    </row>
    <row r="458" spans="1:3" ht="15.5" x14ac:dyDescent="0.35">
      <c r="A458" s="220" t="s">
        <v>1761</v>
      </c>
      <c r="B458" s="220" t="s">
        <v>1762</v>
      </c>
      <c r="C458" s="221">
        <v>1</v>
      </c>
    </row>
    <row r="459" spans="1:3" ht="15.5" x14ac:dyDescent="0.35">
      <c r="A459" s="220" t="s">
        <v>1763</v>
      </c>
      <c r="B459" s="220" t="s">
        <v>1764</v>
      </c>
      <c r="C459" s="221">
        <v>1</v>
      </c>
    </row>
    <row r="460" spans="1:3" ht="15.5" x14ac:dyDescent="0.35">
      <c r="A460" s="220" t="s">
        <v>1765</v>
      </c>
      <c r="B460" s="220" t="s">
        <v>1766</v>
      </c>
      <c r="C460" s="221">
        <v>1</v>
      </c>
    </row>
    <row r="461" spans="1:3" ht="15.5" x14ac:dyDescent="0.35">
      <c r="A461" s="220" t="s">
        <v>1767</v>
      </c>
      <c r="B461" s="220" t="s">
        <v>1768</v>
      </c>
      <c r="C461" s="221">
        <v>1</v>
      </c>
    </row>
    <row r="462" spans="1:3" ht="15.5" x14ac:dyDescent="0.35">
      <c r="A462" s="220" t="s">
        <v>1769</v>
      </c>
      <c r="B462" s="220" t="s">
        <v>1770</v>
      </c>
      <c r="C462" s="221">
        <v>1</v>
      </c>
    </row>
    <row r="463" spans="1:3" ht="15.5" x14ac:dyDescent="0.35">
      <c r="A463" s="220" t="s">
        <v>1771</v>
      </c>
      <c r="B463" s="220" t="s">
        <v>1772</v>
      </c>
      <c r="C463" s="221">
        <v>1</v>
      </c>
    </row>
    <row r="464" spans="1:3" ht="15.5" x14ac:dyDescent="0.35">
      <c r="A464" s="220" t="s">
        <v>1773</v>
      </c>
      <c r="B464" s="220" t="s">
        <v>1774</v>
      </c>
      <c r="C464" s="221">
        <v>1</v>
      </c>
    </row>
    <row r="465" spans="1:3" ht="15.5" x14ac:dyDescent="0.35">
      <c r="A465" s="220" t="s">
        <v>1775</v>
      </c>
      <c r="B465" s="220" t="s">
        <v>1776</v>
      </c>
      <c r="C465" s="221">
        <v>1</v>
      </c>
    </row>
    <row r="466" spans="1:3" ht="15.5" x14ac:dyDescent="0.35">
      <c r="A466" s="220" t="s">
        <v>1777</v>
      </c>
      <c r="B466" s="220" t="s">
        <v>1778</v>
      </c>
      <c r="C466" s="221">
        <v>1</v>
      </c>
    </row>
    <row r="467" spans="1:3" ht="15.5" x14ac:dyDescent="0.35">
      <c r="A467" s="220" t="s">
        <v>1779</v>
      </c>
      <c r="B467" s="220" t="s">
        <v>1780</v>
      </c>
      <c r="C467" s="221">
        <v>1</v>
      </c>
    </row>
    <row r="468" spans="1:3" ht="15.5" x14ac:dyDescent="0.35">
      <c r="A468" s="220" t="s">
        <v>1781</v>
      </c>
      <c r="B468" s="220" t="s">
        <v>1782</v>
      </c>
      <c r="C468" s="221">
        <v>1</v>
      </c>
    </row>
    <row r="469" spans="1:3" ht="15.5" x14ac:dyDescent="0.35">
      <c r="A469" s="220" t="s">
        <v>1783</v>
      </c>
      <c r="B469" s="220" t="s">
        <v>1784</v>
      </c>
      <c r="C469" s="221">
        <v>1</v>
      </c>
    </row>
    <row r="470" spans="1:3" ht="15.5" x14ac:dyDescent="0.35">
      <c r="A470" s="220" t="s">
        <v>1785</v>
      </c>
      <c r="B470" s="220" t="s">
        <v>1786</v>
      </c>
      <c r="C470" s="221">
        <v>1</v>
      </c>
    </row>
    <row r="471" spans="1:3" ht="15.5" x14ac:dyDescent="0.35">
      <c r="A471" s="220" t="s">
        <v>1787</v>
      </c>
      <c r="B471" s="220" t="s">
        <v>1788</v>
      </c>
      <c r="C471" s="221">
        <v>1</v>
      </c>
    </row>
    <row r="472" spans="1:3" ht="15.5" x14ac:dyDescent="0.35">
      <c r="A472" s="220" t="s">
        <v>1789</v>
      </c>
      <c r="B472" s="220" t="s">
        <v>1790</v>
      </c>
      <c r="C472" s="221">
        <v>1</v>
      </c>
    </row>
    <row r="473" spans="1:3" ht="15.5" x14ac:dyDescent="0.35">
      <c r="A473" s="220" t="s">
        <v>1791</v>
      </c>
      <c r="B473" s="220" t="s">
        <v>1792</v>
      </c>
      <c r="C473" s="221">
        <v>1</v>
      </c>
    </row>
    <row r="474" spans="1:3" ht="15.5" x14ac:dyDescent="0.35">
      <c r="A474" s="220" t="s">
        <v>1793</v>
      </c>
      <c r="B474" s="220" t="s">
        <v>1794</v>
      </c>
      <c r="C474" s="221">
        <v>1</v>
      </c>
    </row>
    <row r="475" spans="1:3" ht="15.5" x14ac:dyDescent="0.35">
      <c r="A475" s="220" t="s">
        <v>1795</v>
      </c>
      <c r="B475" s="220" t="s">
        <v>1796</v>
      </c>
      <c r="C475" s="221">
        <v>5</v>
      </c>
    </row>
    <row r="476" spans="1:3" ht="15.5" x14ac:dyDescent="0.35">
      <c r="A476" s="220" t="s">
        <v>1797</v>
      </c>
      <c r="B476" s="220" t="s">
        <v>1798</v>
      </c>
      <c r="C476" s="221">
        <v>4</v>
      </c>
    </row>
    <row r="477" spans="1:3" ht="15.5" x14ac:dyDescent="0.35">
      <c r="A477" s="220" t="s">
        <v>1799</v>
      </c>
      <c r="B477" s="220" t="s">
        <v>1800</v>
      </c>
      <c r="C477" s="221">
        <v>1</v>
      </c>
    </row>
    <row r="478" spans="1:3" ht="15.5" x14ac:dyDescent="0.35">
      <c r="A478" s="220" t="s">
        <v>1801</v>
      </c>
      <c r="B478" s="220" t="s">
        <v>1802</v>
      </c>
      <c r="C478" s="221">
        <v>1</v>
      </c>
    </row>
    <row r="479" spans="1:3" ht="15.5" x14ac:dyDescent="0.35">
      <c r="A479" s="220" t="s">
        <v>1803</v>
      </c>
      <c r="B479" s="220" t="s">
        <v>1804</v>
      </c>
      <c r="C479" s="221">
        <v>1</v>
      </c>
    </row>
    <row r="480" spans="1:3" ht="15.5" x14ac:dyDescent="0.35">
      <c r="A480" s="220" t="s">
        <v>1805</v>
      </c>
      <c r="B480" s="220" t="s">
        <v>1806</v>
      </c>
      <c r="C480" s="221">
        <v>1</v>
      </c>
    </row>
    <row r="481" spans="1:3" ht="15.5" x14ac:dyDescent="0.35">
      <c r="A481" s="220" t="s">
        <v>1807</v>
      </c>
      <c r="B481" s="220" t="s">
        <v>1808</v>
      </c>
      <c r="C481" s="221">
        <v>1</v>
      </c>
    </row>
    <row r="482" spans="1:3" ht="15.5" x14ac:dyDescent="0.35">
      <c r="A482" s="220" t="s">
        <v>1809</v>
      </c>
      <c r="B482" s="220" t="s">
        <v>1810</v>
      </c>
      <c r="C482" s="221">
        <v>1</v>
      </c>
    </row>
    <row r="483" spans="1:3" ht="15.5" x14ac:dyDescent="0.35">
      <c r="A483" s="220" t="s">
        <v>1811</v>
      </c>
      <c r="B483" s="220" t="s">
        <v>1812</v>
      </c>
      <c r="C483" s="221">
        <v>1</v>
      </c>
    </row>
    <row r="484" spans="1:3" ht="15.5" x14ac:dyDescent="0.35">
      <c r="A484" s="220" t="s">
        <v>1813</v>
      </c>
      <c r="B484" s="220" t="s">
        <v>1814</v>
      </c>
      <c r="C484" s="221">
        <v>1</v>
      </c>
    </row>
    <row r="485" spans="1:3" ht="15.5" x14ac:dyDescent="0.35">
      <c r="A485" s="220" t="s">
        <v>1815</v>
      </c>
      <c r="B485" s="220" t="s">
        <v>1816</v>
      </c>
      <c r="C485" s="221">
        <v>1</v>
      </c>
    </row>
    <row r="486" spans="1:3" ht="15.5" x14ac:dyDescent="0.35">
      <c r="A486" s="220" t="s">
        <v>1817</v>
      </c>
      <c r="B486" s="220" t="s">
        <v>1818</v>
      </c>
      <c r="C486" s="221">
        <v>1</v>
      </c>
    </row>
    <row r="487" spans="1:3" ht="15.5" x14ac:dyDescent="0.35">
      <c r="A487" s="220" t="s">
        <v>1819</v>
      </c>
      <c r="B487" s="220" t="s">
        <v>1820</v>
      </c>
      <c r="C487" s="221">
        <v>1</v>
      </c>
    </row>
    <row r="488" spans="1:3" ht="15.5" x14ac:dyDescent="0.35">
      <c r="A488" s="220" t="s">
        <v>1821</v>
      </c>
      <c r="B488" s="220" t="s">
        <v>1822</v>
      </c>
      <c r="C488" s="221">
        <v>1</v>
      </c>
    </row>
    <row r="489" spans="1:3" ht="15.5" x14ac:dyDescent="0.35">
      <c r="A489" s="220" t="s">
        <v>1823</v>
      </c>
      <c r="B489" s="220" t="s">
        <v>1824</v>
      </c>
      <c r="C489" s="221">
        <v>1</v>
      </c>
    </row>
    <row r="490" spans="1:3" ht="15.5" x14ac:dyDescent="0.35">
      <c r="A490" s="220" t="s">
        <v>1825</v>
      </c>
      <c r="B490" s="220" t="s">
        <v>1826</v>
      </c>
      <c r="C490" s="221">
        <v>8</v>
      </c>
    </row>
    <row r="491" spans="1:3" ht="15.5" x14ac:dyDescent="0.35">
      <c r="A491" s="220" t="s">
        <v>1827</v>
      </c>
      <c r="B491" s="220" t="s">
        <v>1828</v>
      </c>
      <c r="C491" s="221">
        <v>1</v>
      </c>
    </row>
    <row r="492" spans="1:3" ht="15.5" x14ac:dyDescent="0.35">
      <c r="A492" s="220" t="s">
        <v>1829</v>
      </c>
      <c r="B492" s="220" t="s">
        <v>1830</v>
      </c>
      <c r="C492" s="221">
        <v>1</v>
      </c>
    </row>
    <row r="493" spans="1:3" ht="15.5" x14ac:dyDescent="0.35">
      <c r="A493" s="220" t="s">
        <v>1831</v>
      </c>
      <c r="B493" s="220" t="s">
        <v>1832</v>
      </c>
      <c r="C493" s="221">
        <v>1</v>
      </c>
    </row>
    <row r="494" spans="1:3" ht="15.5" x14ac:dyDescent="0.35">
      <c r="A494" s="220" t="s">
        <v>1833</v>
      </c>
      <c r="B494" s="220" t="s">
        <v>1834</v>
      </c>
      <c r="C494" s="221">
        <v>1</v>
      </c>
    </row>
    <row r="495" spans="1:3" ht="15.5" x14ac:dyDescent="0.35">
      <c r="A495" s="220" t="s">
        <v>1835</v>
      </c>
      <c r="B495" s="220" t="s">
        <v>1836</v>
      </c>
      <c r="C495" s="221">
        <v>1</v>
      </c>
    </row>
    <row r="496" spans="1:3" ht="15.5" x14ac:dyDescent="0.35">
      <c r="A496" s="220" t="s">
        <v>1837</v>
      </c>
      <c r="B496" s="220" t="s">
        <v>1838</v>
      </c>
      <c r="C496" s="221">
        <v>1</v>
      </c>
    </row>
    <row r="497" spans="1:3" ht="15.5" x14ac:dyDescent="0.35">
      <c r="A497" s="220" t="s">
        <v>1839</v>
      </c>
      <c r="B497" s="220" t="s">
        <v>1840</v>
      </c>
      <c r="C497" s="221">
        <v>1</v>
      </c>
    </row>
    <row r="498" spans="1:3" ht="15.5" x14ac:dyDescent="0.35">
      <c r="A498" s="220" t="s">
        <v>1841</v>
      </c>
      <c r="B498" s="220" t="s">
        <v>1842</v>
      </c>
      <c r="C498" s="221">
        <v>1</v>
      </c>
    </row>
    <row r="499" spans="1:3" ht="15.5" x14ac:dyDescent="0.35">
      <c r="A499" s="220" t="s">
        <v>1843</v>
      </c>
      <c r="B499" s="220" t="s">
        <v>1844</v>
      </c>
      <c r="C499" s="221">
        <v>1</v>
      </c>
    </row>
    <row r="500" spans="1:3" ht="15.5" x14ac:dyDescent="0.35">
      <c r="A500" s="220" t="s">
        <v>1845</v>
      </c>
      <c r="B500" s="220" t="s">
        <v>1846</v>
      </c>
      <c r="C500" s="221">
        <v>1</v>
      </c>
    </row>
    <row r="501" spans="1:3" ht="15.5" x14ac:dyDescent="0.35">
      <c r="A501" s="220" t="s">
        <v>1847</v>
      </c>
      <c r="B501" s="220" t="s">
        <v>1848</v>
      </c>
      <c r="C501" s="221">
        <v>1</v>
      </c>
    </row>
    <row r="502" spans="1:3" ht="15.5" x14ac:dyDescent="0.35">
      <c r="A502" s="220" t="s">
        <v>1849</v>
      </c>
      <c r="B502" s="220" t="s">
        <v>1850</v>
      </c>
      <c r="C502" s="221">
        <v>1</v>
      </c>
    </row>
    <row r="503" spans="1:3" ht="15.5" x14ac:dyDescent="0.35">
      <c r="A503" s="220" t="s">
        <v>1851</v>
      </c>
      <c r="B503" s="220" t="s">
        <v>1852</v>
      </c>
      <c r="C503" s="221">
        <v>1</v>
      </c>
    </row>
    <row r="504" spans="1:3" ht="15.5" x14ac:dyDescent="0.35">
      <c r="A504" s="220" t="s">
        <v>1853</v>
      </c>
      <c r="B504" s="220" t="s">
        <v>1854</v>
      </c>
      <c r="C504" s="221">
        <v>1</v>
      </c>
    </row>
    <row r="505" spans="1:3" ht="15.5" x14ac:dyDescent="0.35">
      <c r="A505" s="220" t="s">
        <v>1855</v>
      </c>
      <c r="B505" s="220" t="s">
        <v>1856</v>
      </c>
      <c r="C505" s="221">
        <v>1</v>
      </c>
    </row>
    <row r="506" spans="1:3" ht="15.5" x14ac:dyDescent="0.35">
      <c r="A506" s="220" t="s">
        <v>1857</v>
      </c>
      <c r="B506" s="220" t="s">
        <v>1858</v>
      </c>
      <c r="C506" s="221">
        <v>1</v>
      </c>
    </row>
    <row r="507" spans="1:3" ht="15.5" x14ac:dyDescent="0.35">
      <c r="A507" s="220" t="s">
        <v>1859</v>
      </c>
      <c r="B507" s="220" t="s">
        <v>1860</v>
      </c>
      <c r="C507" s="221">
        <v>1</v>
      </c>
    </row>
    <row r="508" spans="1:3" ht="15.5" x14ac:dyDescent="0.35">
      <c r="A508" s="220" t="s">
        <v>1861</v>
      </c>
      <c r="B508" s="220" t="s">
        <v>1862</v>
      </c>
      <c r="C508" s="221">
        <v>1</v>
      </c>
    </row>
    <row r="509" spans="1:3" ht="15.5" x14ac:dyDescent="0.35">
      <c r="A509" s="220" t="s">
        <v>1863</v>
      </c>
      <c r="B509" s="220" t="s">
        <v>1864</v>
      </c>
      <c r="C509" s="221">
        <v>1</v>
      </c>
    </row>
    <row r="510" spans="1:3" ht="15.5" x14ac:dyDescent="0.35">
      <c r="A510" s="220" t="s">
        <v>1865</v>
      </c>
      <c r="B510" s="220" t="s">
        <v>1866</v>
      </c>
      <c r="C510" s="221">
        <v>1</v>
      </c>
    </row>
    <row r="511" spans="1:3" ht="15.5" x14ac:dyDescent="0.35">
      <c r="A511" s="220" t="s">
        <v>1867</v>
      </c>
      <c r="B511" s="220" t="s">
        <v>1868</v>
      </c>
      <c r="C511" s="221">
        <v>1</v>
      </c>
    </row>
    <row r="512" spans="1:3" ht="15.5" x14ac:dyDescent="0.35">
      <c r="A512" s="220" t="s">
        <v>1869</v>
      </c>
      <c r="B512" s="220" t="s">
        <v>1870</v>
      </c>
      <c r="C512" s="221">
        <v>1</v>
      </c>
    </row>
    <row r="513" spans="1:3" ht="15.5" x14ac:dyDescent="0.35">
      <c r="A513" s="220" t="s">
        <v>1871</v>
      </c>
      <c r="B513" s="220" t="s">
        <v>1872</v>
      </c>
      <c r="C513" s="221">
        <v>1</v>
      </c>
    </row>
    <row r="514" spans="1:3" ht="15.5" x14ac:dyDescent="0.35">
      <c r="A514" s="220" t="s">
        <v>1873</v>
      </c>
      <c r="B514" s="220" t="s">
        <v>1874</v>
      </c>
      <c r="C514" s="221">
        <v>1</v>
      </c>
    </row>
    <row r="515" spans="1:3" ht="15.5" x14ac:dyDescent="0.35">
      <c r="A515" s="220" t="s">
        <v>1875</v>
      </c>
      <c r="B515" s="220" t="s">
        <v>1876</v>
      </c>
      <c r="C515" s="221">
        <v>1</v>
      </c>
    </row>
    <row r="516" spans="1:3" ht="15.5" x14ac:dyDescent="0.35">
      <c r="A516" s="220" t="s">
        <v>1877</v>
      </c>
      <c r="B516" s="220" t="s">
        <v>1878</v>
      </c>
      <c r="C516" s="221">
        <v>1</v>
      </c>
    </row>
    <row r="517" spans="1:3" ht="15.5" x14ac:dyDescent="0.35">
      <c r="A517" s="220" t="s">
        <v>1879</v>
      </c>
      <c r="B517" s="220" t="s">
        <v>1880</v>
      </c>
      <c r="C517" s="221">
        <v>1</v>
      </c>
    </row>
    <row r="518" spans="1:3" ht="15.5" x14ac:dyDescent="0.35">
      <c r="A518" s="220" t="s">
        <v>1881</v>
      </c>
      <c r="B518" s="220" t="s">
        <v>1882</v>
      </c>
      <c r="C518" s="221">
        <v>1</v>
      </c>
    </row>
    <row r="519" spans="1:3" ht="15.5" x14ac:dyDescent="0.35">
      <c r="A519" s="220" t="s">
        <v>1883</v>
      </c>
      <c r="B519" s="220" t="s">
        <v>1884</v>
      </c>
      <c r="C519" s="221">
        <v>1</v>
      </c>
    </row>
    <row r="520" spans="1:3" ht="15.5" x14ac:dyDescent="0.35">
      <c r="A520" s="220" t="s">
        <v>1885</v>
      </c>
      <c r="B520" s="220" t="s">
        <v>1886</v>
      </c>
      <c r="C520" s="221">
        <v>1</v>
      </c>
    </row>
    <row r="521" spans="1:3" ht="15.5" x14ac:dyDescent="0.35">
      <c r="A521" s="220" t="s">
        <v>1887</v>
      </c>
      <c r="B521" s="220" t="s">
        <v>1888</v>
      </c>
      <c r="C521" s="221">
        <v>1</v>
      </c>
    </row>
    <row r="522" spans="1:3" ht="15.5" x14ac:dyDescent="0.35">
      <c r="A522" s="220" t="s">
        <v>1889</v>
      </c>
      <c r="B522" s="220" t="s">
        <v>1890</v>
      </c>
      <c r="C522" s="221">
        <v>1</v>
      </c>
    </row>
    <row r="523" spans="1:3" ht="15.5" x14ac:dyDescent="0.35">
      <c r="A523" s="220" t="s">
        <v>1891</v>
      </c>
      <c r="B523" s="220" t="s">
        <v>1892</v>
      </c>
      <c r="C523" s="221">
        <v>1</v>
      </c>
    </row>
    <row r="524" spans="1:3" ht="15.5" x14ac:dyDescent="0.35">
      <c r="A524" s="220" t="s">
        <v>1893</v>
      </c>
      <c r="B524" s="220" t="s">
        <v>1894</v>
      </c>
      <c r="C524" s="221">
        <v>1</v>
      </c>
    </row>
    <row r="525" spans="1:3" ht="15.5" x14ac:dyDescent="0.35">
      <c r="A525" s="220" t="s">
        <v>1895</v>
      </c>
      <c r="B525" s="220" t="s">
        <v>1896</v>
      </c>
      <c r="C525" s="221">
        <v>1</v>
      </c>
    </row>
    <row r="526" spans="1:3" ht="15.5" x14ac:dyDescent="0.35">
      <c r="A526" s="220" t="s">
        <v>1897</v>
      </c>
      <c r="B526" s="220" t="s">
        <v>1898</v>
      </c>
      <c r="C526" s="221">
        <v>1</v>
      </c>
    </row>
    <row r="527" spans="1:3" ht="15.5" x14ac:dyDescent="0.35">
      <c r="A527" s="220" t="s">
        <v>1899</v>
      </c>
      <c r="B527" s="220" t="s">
        <v>1900</v>
      </c>
      <c r="C527" s="221">
        <v>1</v>
      </c>
    </row>
  </sheetData>
  <autoFilter ref="A1:U522"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E01AC3-C402-44CE-992E-CEBC564DF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6A29BE-79A7-45E7-9915-427311B2A318}">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0549A258-C6A8-47A9-8B36-25C42A63AE88}">
  <ds:schemaRefs>
    <ds:schemaRef ds:uri="http://schemas.microsoft.com/sharepoint/v3/contenttype/forms"/>
  </ds:schemaRefs>
</ds:datastoreItem>
</file>

<file path=customXml/itemProps4.xml><?xml version="1.0" encoding="utf-8"?>
<ds:datastoreItem xmlns:ds="http://schemas.openxmlformats.org/officeDocument/2006/customXml" ds:itemID="{905934A9-0574-4B69-8248-66167C5D8A9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Dashboard</vt:lpstr>
      <vt:lpstr>Results</vt:lpstr>
      <vt:lpstr>Instructions</vt:lpstr>
      <vt:lpstr>Gen Test Cases</vt:lpstr>
      <vt:lpstr>Tomcat8</vt:lpstr>
      <vt:lpstr>Tomcat9</vt:lpstr>
      <vt:lpstr>Change Log</vt:lpstr>
      <vt:lpstr>Issue Code Table</vt:lpstr>
      <vt:lpstr>'Change Log'!Print_Area</vt:lpstr>
      <vt:lpstr>Dashboard!Print_Area</vt:lpstr>
      <vt:lpstr>'Gen Test Cases'!Print_Area</vt:lpstr>
      <vt:lpstr>Instructions!Print_Area</vt:lpstr>
      <vt:lpstr>Results!Print_Area</vt:lpstr>
      <vt:lpstr>Tomcat8!Print_Area</vt:lpstr>
      <vt:lpstr>Tomcat9!Print_Area</vt:lpstr>
      <vt:lpstr>'Gen Test Cases'!Print_Titles</vt:lpstr>
      <vt:lpstr>Tomcat8!Print_Titles</vt:lpstr>
      <vt:lpstr>Tomcat9!Print_Titles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2022-09-19T20:39:41Z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