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P8RMB\Documents\SBU Data\Disclosure\DETAIL Data Services\1 PPS NEW JOB 2024-2025\IRS.gov\2025\KERR SCEM 05-01\"/>
    </mc:Choice>
  </mc:AlternateContent>
  <xr:revisionPtr revIDLastSave="0" documentId="8_{827723E5-8641-49FF-A560-F1D0667C6AAA}" xr6:coauthVersionLast="47" xr6:coauthVersionMax="47" xr10:uidLastSave="{00000000-0000-0000-0000-000000000000}"/>
  <bookViews>
    <workbookView xWindow="-110" yWindow="-110" windowWidth="19420" windowHeight="10300" xr2:uid="{40CCDFB5-8C31-4563-BEEC-4C5087A571A1}"/>
  </bookViews>
  <sheets>
    <sheet name="Dashboard" sheetId="3" r:id="rId1"/>
    <sheet name="Results" sheetId="5" r:id="rId2"/>
    <sheet name="Instructions" sheetId="4" r:id="rId3"/>
    <sheet name="Test Cases" sheetId="2" r:id="rId4"/>
    <sheet name="Change Log" sheetId="7" r:id="rId5"/>
    <sheet name="New Release Changes" sheetId="9" r:id="rId6"/>
    <sheet name="Issue Code Table" sheetId="1" r:id="rId7"/>
  </sheets>
  <definedNames>
    <definedName name="_xlnm._FilterDatabase" localSheetId="6" hidden="1">'Issue Code Table'!$A$1:$D$567</definedName>
    <definedName name="_xlnm._FilterDatabase" localSheetId="3" hidden="1">'Test Cases'!$A$2:$W$68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5" l="1"/>
  <c r="O12" i="5"/>
  <c r="AB8" i="2" a="1"/>
  <c r="AB8" i="2" s="1"/>
  <c r="AB9" i="2" a="1"/>
  <c r="AB9" i="2" s="1"/>
  <c r="AB10" i="2" a="1"/>
  <c r="AB10" i="2" s="1"/>
  <c r="AB11" i="2" a="1"/>
  <c r="AB11" i="2" s="1"/>
  <c r="AB12" i="2" a="1"/>
  <c r="AB12" i="2" s="1"/>
  <c r="AB13" i="2" a="1"/>
  <c r="AB13" i="2" s="1"/>
  <c r="AB14" i="2" a="1"/>
  <c r="AB14" i="2" s="1"/>
  <c r="AB15" i="2" a="1"/>
  <c r="AB15" i="2" s="1"/>
  <c r="AB16" i="2" a="1"/>
  <c r="AB16" i="2" s="1"/>
  <c r="AB17" i="2" a="1"/>
  <c r="AB17" i="2" s="1"/>
  <c r="AB18" i="2" a="1"/>
  <c r="AB18" i="2" s="1"/>
  <c r="AB19" i="2" a="1"/>
  <c r="AB19" i="2" s="1"/>
  <c r="AB20" i="2" a="1"/>
  <c r="AB20" i="2" s="1"/>
  <c r="AB21" i="2" a="1"/>
  <c r="AB21" i="2" s="1"/>
  <c r="AB22" i="2" a="1"/>
  <c r="AB22" i="2" s="1"/>
  <c r="AB23" i="2" a="1"/>
  <c r="AB23" i="2" s="1"/>
  <c r="AB24" i="2" a="1"/>
  <c r="AB24" i="2" s="1"/>
  <c r="AB25" i="2" a="1"/>
  <c r="AB25" i="2" s="1"/>
  <c r="AB26" i="2" a="1"/>
  <c r="AB26" i="2" s="1"/>
  <c r="AB27" i="2" a="1"/>
  <c r="AB27" i="2" s="1"/>
  <c r="AB28" i="2" a="1"/>
  <c r="AB28" i="2" s="1"/>
  <c r="AB29" i="2" a="1"/>
  <c r="AB29" i="2" s="1"/>
  <c r="AB30" i="2" a="1"/>
  <c r="AB30" i="2" s="1"/>
  <c r="AB31" i="2" a="1"/>
  <c r="AB31" i="2" s="1"/>
  <c r="AB32" i="2" a="1"/>
  <c r="AB32" i="2" s="1"/>
  <c r="AB33" i="2" a="1"/>
  <c r="AB33" i="2" s="1"/>
  <c r="AB34" i="2" a="1"/>
  <c r="AB34" i="2" s="1"/>
  <c r="AB35" i="2" a="1"/>
  <c r="AB35" i="2" s="1"/>
  <c r="AB36" i="2" a="1"/>
  <c r="AB36" i="2" s="1"/>
  <c r="AB37" i="2" a="1"/>
  <c r="AB37" i="2" s="1"/>
  <c r="AB38" i="2" a="1"/>
  <c r="AB38" i="2" s="1"/>
  <c r="AB39" i="2" a="1"/>
  <c r="AB39" i="2" s="1"/>
  <c r="AB40" i="2" a="1"/>
  <c r="AB40" i="2" s="1"/>
  <c r="AB41" i="2" a="1"/>
  <c r="AB41" i="2" s="1"/>
  <c r="AB42" i="2" a="1"/>
  <c r="AB42" i="2" s="1"/>
  <c r="AB43" i="2" a="1"/>
  <c r="AB43" i="2" s="1"/>
  <c r="AB44" i="2" a="1"/>
  <c r="AB44" i="2" s="1"/>
  <c r="AB45" i="2" a="1"/>
  <c r="AB45" i="2" s="1"/>
  <c r="AB46" i="2" a="1"/>
  <c r="AB46" i="2" s="1"/>
  <c r="AB47" i="2" a="1"/>
  <c r="AB47" i="2" s="1"/>
  <c r="AB48" i="2" a="1"/>
  <c r="AB48" i="2" s="1"/>
  <c r="AB49" i="2" a="1"/>
  <c r="AB49" i="2" s="1"/>
  <c r="AB50" i="2" a="1"/>
  <c r="AB50" i="2" s="1"/>
  <c r="AB51" i="2" a="1"/>
  <c r="AB51" i="2" s="1"/>
  <c r="AB52" i="2" a="1"/>
  <c r="AB52" i="2" s="1"/>
  <c r="AB53" i="2" a="1"/>
  <c r="AB53" i="2" s="1"/>
  <c r="AB54" i="2" a="1"/>
  <c r="AB54" i="2" s="1"/>
  <c r="AB55" i="2" a="1"/>
  <c r="AB55" i="2" s="1"/>
  <c r="AB56" i="2" a="1"/>
  <c r="AB56" i="2" s="1"/>
  <c r="AB57" i="2" a="1"/>
  <c r="AB57" i="2" s="1"/>
  <c r="AB58" i="2" a="1"/>
  <c r="AB58" i="2" s="1"/>
  <c r="AB59" i="2" a="1"/>
  <c r="AB59" i="2" s="1"/>
  <c r="AB60" i="2" a="1"/>
  <c r="AB60" i="2" s="1"/>
  <c r="AB61" i="2" a="1"/>
  <c r="AB61" i="2" s="1"/>
  <c r="AB62" i="2" a="1"/>
  <c r="AB62" i="2" s="1"/>
  <c r="AB63" i="2" a="1"/>
  <c r="AB63" i="2" s="1"/>
  <c r="AB64" i="2" a="1"/>
  <c r="AB64" i="2" s="1"/>
  <c r="AB65" i="2" a="1"/>
  <c r="AB65" i="2" s="1"/>
  <c r="AB66" i="2" a="1"/>
  <c r="AB66" i="2" s="1"/>
  <c r="AB67" i="2" a="1"/>
  <c r="AB67" i="2" s="1"/>
  <c r="AB68" i="2" a="1"/>
  <c r="AB68" i="2" s="1"/>
  <c r="E12" i="5"/>
  <c r="D12" i="5"/>
  <c r="C12" i="5"/>
  <c r="B12" i="5"/>
  <c r="K19" i="5"/>
  <c r="K17" i="5"/>
  <c r="N12" i="5" l="1"/>
  <c r="F12" i="5"/>
  <c r="AD69" i="2"/>
  <c r="AD70" i="2"/>
  <c r="AD71" i="2"/>
  <c r="AD72" i="2"/>
  <c r="AD73" i="2"/>
  <c r="AB3" i="2" a="1"/>
  <c r="AB3" i="2" s="1"/>
  <c r="AB4" i="2" a="1"/>
  <c r="AB4" i="2" s="1"/>
  <c r="AB5" i="2" a="1"/>
  <c r="AB5" i="2" s="1"/>
  <c r="AB6" i="2" a="1"/>
  <c r="AB6" i="2" s="1"/>
  <c r="AB7" i="2" a="1"/>
  <c r="AB7" i="2" s="1"/>
  <c r="F23" i="5" l="1"/>
  <c r="F19" i="5"/>
  <c r="D22" i="5"/>
  <c r="I22" i="5" s="1"/>
  <c r="D18" i="5"/>
  <c r="I18" i="5" s="1"/>
  <c r="F21" i="5"/>
  <c r="F17" i="5"/>
  <c r="E21" i="5"/>
  <c r="E17" i="5"/>
  <c r="F16" i="5"/>
  <c r="E16" i="5"/>
  <c r="E23" i="5"/>
  <c r="E19" i="5"/>
  <c r="F20" i="5"/>
  <c r="D23" i="5"/>
  <c r="I23" i="5" s="1"/>
  <c r="D19" i="5"/>
  <c r="I19" i="5" s="1"/>
  <c r="E20" i="5"/>
  <c r="F22" i="5"/>
  <c r="F18" i="5"/>
  <c r="D17" i="5"/>
  <c r="I17" i="5" s="1"/>
  <c r="D16" i="5"/>
  <c r="I16" i="5" s="1"/>
  <c r="E22" i="5"/>
  <c r="E18" i="5"/>
  <c r="D21" i="5"/>
  <c r="I21" i="5" s="1"/>
  <c r="D20" i="5"/>
  <c r="I20" i="5" s="1"/>
  <c r="C20" i="5"/>
  <c r="C23" i="5"/>
  <c r="C19" i="5"/>
  <c r="C17" i="5"/>
  <c r="C16" i="5"/>
  <c r="C21" i="5"/>
  <c r="C18" i="5"/>
  <c r="C22" i="5"/>
  <c r="H18" i="5" l="1"/>
  <c r="H21" i="5"/>
  <c r="H16" i="5"/>
  <c r="H22" i="5"/>
  <c r="H19" i="5"/>
  <c r="H20" i="5"/>
  <c r="H17" i="5"/>
  <c r="H23" i="5"/>
  <c r="D24" i="5" l="1"/>
  <c r="G1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<sst xmlns="http://schemas.openxmlformats.org/spreadsheetml/2006/main" count="2359" uniqueCount="1871">
  <si>
    <t>Internal Revenue Service</t>
  </si>
  <si>
    <t>Office of Safeguards</t>
  </si>
  <si>
    <t xml:space="preserve"> </t>
  </si>
  <si>
    <t xml:space="preserve"> ▪ SCSEM Subject: Apple iOS/iPadOS</t>
  </si>
  <si>
    <t xml:space="preserve"> ▪ SCSEM Version: 1</t>
  </si>
  <si>
    <t xml:space="preserve"> ▪ SCSEM Release Date: February 21, 2025</t>
  </si>
  <si>
    <t>NOTICE:</t>
  </si>
  <si>
    <t>The IRS strongly recommends agencies test all Safeguard Computer Security Evaluation Matrix (SCSEM) settings in a development or test</t>
  </si>
  <si>
    <t>environment prior to deployment in production.   In some cases a security setting may impact a system’s functionality and usability. Consequently,</t>
  </si>
  <si>
    <t>it is important to perform testing to determine the impact on system security, functionality, and usability. Ideally, the test system configuration</t>
  </si>
  <si>
    <t>should match the production system configuration.  Prior to making changes to the production system, agencies should back up all critical data</t>
  </si>
  <si>
    <t>files on the system and if possible, make a full backup of the system to ensure it can be restored to its pre-SCSEM state if necessary.</t>
  </si>
  <si>
    <t>General Testing Information</t>
  </si>
  <si>
    <t>Agency Name:</t>
  </si>
  <si>
    <t>Agency Code:</t>
  </si>
  <si>
    <t>Test Location:</t>
  </si>
  <si>
    <t>Test Date:</t>
  </si>
  <si>
    <t>Closing Date:</t>
  </si>
  <si>
    <t>Shared Agencies:</t>
  </si>
  <si>
    <t>Name of Tester:</t>
  </si>
  <si>
    <t>Device Name:</t>
  </si>
  <si>
    <t>OS/App Version:</t>
  </si>
  <si>
    <t>Network Location:</t>
  </si>
  <si>
    <t xml:space="preserve">Device Function: </t>
  </si>
  <si>
    <t>Internal</t>
  </si>
  <si>
    <t>Agency Representatives and Contact Information</t>
  </si>
  <si>
    <t>External</t>
  </si>
  <si>
    <t>Stand-alone</t>
  </si>
  <si>
    <t>Name:</t>
  </si>
  <si>
    <t>Org:</t>
  </si>
  <si>
    <t>Title:</t>
  </si>
  <si>
    <t>Phone:</t>
  </si>
  <si>
    <t>E-mail:</t>
  </si>
  <si>
    <t>This SCSEM was designed to comply with Section 508 of the Rehabilitation Act</t>
  </si>
  <si>
    <t>Please submit SCSEM feedback and suggestions to SafeguardReports@IRS.gov</t>
  </si>
  <si>
    <t>Obtain SCSEM updates online at http://www.irs.gov/uac/Safeguards-Program</t>
  </si>
  <si>
    <t>Testing Results</t>
  </si>
  <si>
    <t>INSTRUCTIONS:</t>
  </si>
  <si>
    <t>Sections below are automatically calculated.</t>
  </si>
  <si>
    <t>The 'Info' status is provided for use by the tester during test execution to indicate more information is needed to complete the test.</t>
  </si>
  <si>
    <t>It is not an acceptable final test status, all test cases should be Pass, Fail or N/A at the conclusion of testing.</t>
  </si>
  <si>
    <t>1.  iOS 18</t>
  </si>
  <si>
    <t>Overall SCSEM Statistics</t>
  </si>
  <si>
    <t xml:space="preserve">This table calculates all tests in the Gen Test Cases + IOS15.0 M Tests Cases tabs.
</t>
  </si>
  <si>
    <t>Passed</t>
  </si>
  <si>
    <t>Failed</t>
  </si>
  <si>
    <t>Additional Information Requested</t>
  </si>
  <si>
    <t>N/A</t>
  </si>
  <si>
    <t>Total Number of Tests Performed</t>
  </si>
  <si>
    <t>Weighted Pass Rate</t>
  </si>
  <si>
    <t>All SCSEM Tests</t>
  </si>
  <si>
    <t>Complete</t>
  </si>
  <si>
    <t>Blank</t>
  </si>
  <si>
    <t>Available</t>
  </si>
  <si>
    <t>Totals</t>
  </si>
  <si>
    <t>Weighted Score</t>
  </si>
  <si>
    <t>Risk Rating</t>
  </si>
  <si>
    <t>Test Cases</t>
  </si>
  <si>
    <t>Pass</t>
  </si>
  <si>
    <t>Fail</t>
  </si>
  <si>
    <t>Weight</t>
  </si>
  <si>
    <t>Possible</t>
  </si>
  <si>
    <t>Actual</t>
  </si>
  <si>
    <t>Device Weighted Score:</t>
  </si>
  <si>
    <t>Instructions</t>
  </si>
  <si>
    <t>Introduction and Purpose:</t>
  </si>
  <si>
    <t>This SCSEM is used by the IRS Office of Safeguards to evaluate compliance with IRS Publication 1075 for agencies that process, store, or access Federal Tax Information (FTI) on iPhones or iPads.
Agencies should use this SCSEM to prepare for an upcoming Safeguards review. It is also an effective tool for agency use as part of internal periodic 
security assessments or internal inspections to ensure continued compliance in the years when a Safeguards review is not scheduled.  The agency 
can also use the SCSEM to identify the types of policies and procedures required to ensure continued compliance with IRS Publication 1075.
This SCSEM was created for the IRS Office of Safeguards based on the following resources:
▪ IRS Publication 1075, Tax Information Security Guidelines for Federal, State and Local Agencies (Rev. 11-2021) 
▪ NIST SP 800-53 Rev. 5, Recommended Security Controls for Federal Information Systems and Organizations
▪ DISA/Cyber.mil's U_Apple_iOS-iPadOS_18_V1R1_Manual_STIG</t>
  </si>
  <si>
    <t>Test Cases Legend:</t>
  </si>
  <si>
    <t>▪ Test ID</t>
  </si>
  <si>
    <t xml:space="preserve">Pre-populated number to uniquely identify SCSEM test cases.  The ID format  includes the platform, platform version </t>
  </si>
  <si>
    <t>and a unique number (01-XX) and can therefore be easily identified after the test has been executed.</t>
  </si>
  <si>
    <t>▪ NIST ID</t>
  </si>
  <si>
    <t>Mapping of test case requirements to one or more NIST SP 800-53 control identifiers for reporting purposes.</t>
  </si>
  <si>
    <t>▪ NIST Control Name</t>
  </si>
  <si>
    <t>Full name which describes the NIST ID.</t>
  </si>
  <si>
    <t>▪ Test Method</t>
  </si>
  <si>
    <t>Automated and Manual indicators are added to the Test method to indicate whether the test can be accomplished through the Automated Assessment tool.</t>
  </si>
  <si>
    <t>▪ Section Title</t>
  </si>
  <si>
    <t>Section title conveys the intent of the recommendation.</t>
  </si>
  <si>
    <t>▪ Description</t>
  </si>
  <si>
    <t xml:space="preserve">Description of specifically what the test is designed to accomplish.  The objective should be a summary of the </t>
  </si>
  <si>
    <t>test case and expected results.</t>
  </si>
  <si>
    <t>▪ Test Procedures</t>
  </si>
  <si>
    <t xml:space="preserve">A detailed description of the step-by-step instructions to be followed by the tester.  The test procedures should be </t>
  </si>
  <si>
    <t>executed using the applicable NIST 800-53A test method (Interview, Examine).</t>
  </si>
  <si>
    <t>▪ Expected Results</t>
  </si>
  <si>
    <t>Provides a description of the acceptable conditions allowed as a result of the test procedure execution.</t>
  </si>
  <si>
    <t>▪ Actual Results</t>
  </si>
  <si>
    <t>The tester shall provide appropriate detail describing the outcome of the test.  The tester is responsible for identifying</t>
  </si>
  <si>
    <t>Interviewees and Evidence to validate the results in this field or the separate Notes/Evidence field.</t>
  </si>
  <si>
    <t>▪ Status</t>
  </si>
  <si>
    <t xml:space="preserve">The tester indicates the status for the test results (Pass, Fail, Info, N/A).  "Pass" indicates that the expected results </t>
  </si>
  <si>
    <t>were met.  "Fail" indicates the expected results were not met.  "Info" is temporary and indicates that the test execution</t>
  </si>
  <si>
    <t xml:space="preserve">is not completed and additional information is required to determine a Pass/Fail status. "N/A" indicates that the </t>
  </si>
  <si>
    <t xml:space="preserve">test subject is not capable of implementing the expected results and doing so does not impact security.  The tester </t>
  </si>
  <si>
    <t>must determine the appropriateness of the "N/A" status.</t>
  </si>
  <si>
    <t>▪ Notes/Evidence</t>
  </si>
  <si>
    <t xml:space="preserve">As determined appropriate to the tester or as required by the test method, procedures or expected results, the tester </t>
  </si>
  <si>
    <t>may need to provide additional information pertaining to the test execution (Interviewee, Documentation, etc.)</t>
  </si>
  <si>
    <t>▪ Criticality</t>
  </si>
  <si>
    <t xml:space="preserve">The risk category has been pre-populated next to each control based on Safeguard’s definition of control criticality and to assist agencies in establishing priorities for corrective action.  The reviewer may recommend a change to the prioritization to the SRT Chief in order to accurately reflect the risk and the overall security posture based on environment specific testing.
 </t>
  </si>
  <si>
    <t>▪ CIS Benchmark Section #</t>
  </si>
  <si>
    <t>Mapping of test case requirements to the CIS Benchmark section number.</t>
  </si>
  <si>
    <t>▪ Recommendation #</t>
  </si>
  <si>
    <t>Mapping of test case requirements to the CIS Benchmark recommendation number.</t>
  </si>
  <si>
    <t>▪ Rationale Statement</t>
  </si>
  <si>
    <t>The Rationale section conveys the security benefits of the recommended configuration. This section also details where the risks, threats, and vulnerabilities associated with a configuration posture.</t>
  </si>
  <si>
    <t>▪ Remediation Procedure</t>
  </si>
  <si>
    <t>Remediation content for implementing and assessing benchmark guidance  The content allows you to apply the recommended settings for a particular benchmark.</t>
  </si>
  <si>
    <t>▪ Issue Codes</t>
  </si>
  <si>
    <t>A single issue code must be selected for each test case to calculate the weighted risk score.  The tester must perform this activity when executing each test.</t>
  </si>
  <si>
    <t>Test ID #</t>
  </si>
  <si>
    <t>NIST ID</t>
  </si>
  <si>
    <t>NIST Control Name</t>
  </si>
  <si>
    <t>Test Method</t>
  </si>
  <si>
    <t>Section Title</t>
  </si>
  <si>
    <t>Description</t>
  </si>
  <si>
    <t>Test Procedures</t>
  </si>
  <si>
    <t>Expected Results</t>
  </si>
  <si>
    <t>Actual Results</t>
  </si>
  <si>
    <t>Status</t>
  </si>
  <si>
    <t>Finding Statement (Internal Use Only)</t>
  </si>
  <si>
    <t>Notes/Evidence</t>
  </si>
  <si>
    <t>Criticality Rating</t>
  </si>
  <si>
    <t>Issue Code</t>
  </si>
  <si>
    <t>Issue Code Mapping</t>
  </si>
  <si>
    <t>Vuln ID</t>
  </si>
  <si>
    <t>CCI</t>
  </si>
  <si>
    <t>Rationale Statement</t>
  </si>
  <si>
    <t>Impact Statement</t>
  </si>
  <si>
    <t>Remediation Procedure</t>
  </si>
  <si>
    <t>Remediation Statement (Internal Use Only)</t>
  </si>
  <si>
    <t>CAP Request Statement (Internal Use Only)</t>
  </si>
  <si>
    <t>Risk Rating (Do Not Edit)</t>
  </si>
  <si>
    <t>DO NOT CHANGE</t>
  </si>
  <si>
    <t>SGAIOS-18-011200</t>
  </si>
  <si>
    <t>CM-7</t>
  </si>
  <si>
    <t>Least Functionality</t>
  </si>
  <si>
    <t>Test (Manual)</t>
  </si>
  <si>
    <t>iPhone and iPad must have the latest available iOS/iPadOS operating system installed.</t>
  </si>
  <si>
    <t>Required security features are not available in earlier OS versions. In addition, earlier versions may have known vulnerabilities.
SFRID: FMT_SMF.1.1 #47</t>
  </si>
  <si>
    <t>Review configuration settings to confirm the most recently released version of iOS is installed.
This validation procedure is performed on both the Apple iOS/iPadOS management tool and the iPhone and iPad. Go to https://www.apple.com and determine the most current version of iOS released by Apple.
In the mobile device management (MDM) management console, review the version of iOS installed on a sample of managed devices. This procedure will vary depending on the MDM product.
On the iPhone and iPad:
1. Open the Settings app.
2. Tap "General".
3. Tap "About" and view the installed version of iOS. 
4. Go back to the "General" screen. Tap "Software Update" and verify the following message is shown on the screen: "Your software is up to date."
If the installed version of iOS on any reviewed iOS/iPadOS devices is not the latest released by Apple, this is a finding.</t>
  </si>
  <si>
    <t>Device/iOS is up to date.</t>
  </si>
  <si>
    <t>The device/iOS is not up to date.</t>
  </si>
  <si>
    <t>Critical</t>
  </si>
  <si>
    <t>HSA8
HSA9</t>
  </si>
  <si>
    <t>HSA8: The internally hosted operating system's major release is no longer supported by the vendor
HSA9: The internally hosted operating system's minor release is no longer supported by the vendor</t>
  </si>
  <si>
    <t>V-268034</t>
  </si>
  <si>
    <t>CCI-000381</t>
  </si>
  <si>
    <t>Install the latest release version of Apple iOS/iPadOS on all managed iOS devices.</t>
  </si>
  <si>
    <t>To close this finding, please provide a screenshot or other compelling evidence showing that device(s) are on the latest release of Apple iOS/iPadOS.</t>
  </si>
  <si>
    <t>SGAIOS-18-001000</t>
  </si>
  <si>
    <t>AC-17</t>
  </si>
  <si>
    <t>Remote Access</t>
  </si>
  <si>
    <t>Apple iOS/iPadOS 18 must allow the administrator (MDM) to perform the following management function: enable/disable VPN protection across the device and [selection: on a per-app basis, on a per-group of applications processes basis].</t>
  </si>
  <si>
    <t>The system administrator must have the capability to configure VPN access to meet organization-specific policies based on mission needs. Otherwise, a user could inadvertently or maliciously set up a VPN and connect to a network that poses unacceptable risk to federal tax information. An adversary could exploit vulnerabilities created by the weaker configuration to compromise federal tax information.
SFRID: FMT_SMF.1.1 #3</t>
  </si>
  <si>
    <t>Review the list of unmanaged apps installed on the iPhone and iPad and determine if any unmanaged third-party VPN clients are installed. If so, verify the VPN app is not configured with an agency network (work) VPN profile. 
This validation procedure is performed on the iOS device only.
On the iPhone and iPad:
1. Open the Settings app.
2. Tap "General".
3. Tap the "VPN and Device Management" line and determine if any "Personal VPN" exists.
4. If not, the requirement has been met.
5. If there are personal VPNs, open each VPN app. Review the list of VPN profiles configured on the VPN client.
6. Verify no agency network VPN profiles are configured on the VPN client.
If any third-party unmanaged VPN apps are installed (personal VPN) and they have a agency network VPN profile configured on the client, this is a finding.
Note: This setting cannot be managed by the MDM administrator and is a User-Based Enforcement (UBE) requirement.</t>
  </si>
  <si>
    <t>No third-party unmanaged VPN apps are installed (personal VPN), if they are they don't have a agency network VPN profile configured on the client</t>
  </si>
  <si>
    <t>Third-party unmanaged VPN apps are installed (personal VPN), or they don't have a agency network VPN profile configured on the client</t>
  </si>
  <si>
    <t>Limited</t>
  </si>
  <si>
    <t>HAC60</t>
  </si>
  <si>
    <t xml:space="preserve">HAC60: Agency does not centrally manage access to third party environments </t>
  </si>
  <si>
    <t>V-267937</t>
  </si>
  <si>
    <t>CCI-000068, CCI-000370</t>
  </si>
  <si>
    <t>If a third-party unmanaged VPN app is installed on the iOS 18 device, do not configure the VPN app with an agency network VPN profile.</t>
  </si>
  <si>
    <t>SGAIOS-18-003000</t>
  </si>
  <si>
    <t>SC-4</t>
  </si>
  <si>
    <t>Information in Shared System Resources</t>
  </si>
  <si>
    <t>Apple iOS/iPadOS 18 must not allow backup to remote systems (iCloud).</t>
  </si>
  <si>
    <t>If a user is able to configure the security setting, the user could inadvertently or maliciously set it to a value that poses unacceptable risk to agency information systems. An adversary could exploit vulnerabilities created by the weaker configuration to compromise federal tax information.
SFRID: FMT_MOF_EXT.1.2 #40</t>
  </si>
  <si>
    <t>Note: This requirement is not applicable if the authorizing official (AO) has approved users' full access to the Apple App Store for downloading unmanaged (personal) apps and syncing personal data on the device with personal cloud data storage accounts. The letter must include controls that prevent FTI from being uploaded to cloud storage not controlled by the agency. The site must have an AO-signed document showing the AO has assumed the risk for users' full access to the Apple App Store.
Review configuration settings to confirm iCloud Backup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iCloud backup" is unchecked.
Alternatively, verify the text "&lt;key&gt;allowCloudBackup&lt;/key&gt; &lt;false/&gt;" appears in the configuration profile (.mobileconfig file).
On the iPhone and iPad:
1. Open the Settings app.
2. Tap "General".
3. Tap "VPN &amp; Device Management".
4. Tap the Configuration Profile from the iOS management tool containing the policy.
5. Tap "Restrictions".
6. Verify "iCloud backup not allowed".
If "Allow iCloud backup" is checked in the Apple iOS/iPadOS management tool, "&lt;key&gt;allowCloudBackup&lt;/key&gt;&lt;true/&gt;" appears in the configuration profile, or the restrictions policy on the iPhone and iPad does not list "iCloud backup not allowed", this is a finding.</t>
  </si>
  <si>
    <t>iCloud Backup is disabled.</t>
  </si>
  <si>
    <t>iCloud backups are not disabled.</t>
  </si>
  <si>
    <t>Moderate</t>
  </si>
  <si>
    <t>HCP5</t>
  </si>
  <si>
    <t>HCP5: Backup data is not adequately protected</t>
  </si>
  <si>
    <t>V-267958</t>
  </si>
  <si>
    <t>CCI-001090</t>
  </si>
  <si>
    <t>Install a configuration profile to disable iCloud backup.</t>
  </si>
  <si>
    <t>SGAIOS-18-003200</t>
  </si>
  <si>
    <t>Apple iOS/iPadOS 18 must not allow backup to remote systems (iCloud document and data synchronization).</t>
  </si>
  <si>
    <t>If a user is able to configure the security setting, the user could inadvertently or maliciously set it to a value that poses unacceptable risk to federal tax information. An adversary could exploit vulnerabilities created by the weaker configuration to compromise FTI.
SFRID: FMT_MOF_EXT.1.2 #40</t>
  </si>
  <si>
    <t>Note: This requirement is not applicable if the authorizing official (AO) has approved users' full access to the Apple App Store for downloading unmanaged (personal) apps and syncing personal data on the device with personal cloud data storage accounts. The letter must include controls that prevent FTI from being uploaded to cloud storage not controlled by the agency. The site must have an AO-signed document showing the AO has assumed the risk for users' full access to the Apple App Store. 
This is a supervised-only control. If the iPhone or iPad being reviewed is not supervised by the MDM, this control is automatically a finding.
If the iPhone or iPad being reviewed is supervised by the MDM, review configuration settings to confirm "Allow iCloud documents &amp; data"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iCloud documents &amp; data" is unchecked.
Alternatively, verify the text "&lt;key&gt;allowCloudDocumentSync&lt;/key&gt; &lt;false/&gt;" appears in the configuration profile (.mobileconfig file).
On the iPhone and iPad:
1. Open the Settings app.
2. Tap "General".
3. Tap "VPN &amp; Device Management".
4. Tap the Configuration Profile from the iOS management tool containing the policy.
5. Tap "Restrictions".
6. Verify "Documents in the Cloud not allowed" is listed.
Note: This also verifies that iCloud Drive and iCloud Photo Library are disabled.
If "Allow iCloud documents &amp; data" is checked in the Apple iOS/iPadOS management tool, "&lt;key&gt;allowCloudDocumentSync&lt;/key&gt; &lt;true/&gt;" appears in the configuration profile, or the restrictions policy on the iPhone and iPad does not list "Documents in the Cloud not allowed", this is a finding.</t>
  </si>
  <si>
    <t>The iPhone or iPad being reviewed is supervised by the MDM, configuration settings show "Allow iCloud documents &amp; data" is disabled.</t>
  </si>
  <si>
    <t>iPhone or iPad reviewed was not supervised by the MDM, or the configuration settings didn't show "Allow iCloud documents &amp; data" is disabled.</t>
  </si>
  <si>
    <t>V-267959</t>
  </si>
  <si>
    <t>Install a configuration profile to disable iCloud documents and data. This a supervised-only control.</t>
  </si>
  <si>
    <t>SGAIOS-18-003300</t>
  </si>
  <si>
    <t>Apple iOS/iPadOS 18 must not allow backup to remote systems (iCloud Keychain).</t>
  </si>
  <si>
    <t>Note: This requirement is not applicable if the authorizing official (AO) has approved users' full access to the Apple App Store for downloading unmanaged (personal) apps and syncing personal data on the device with personal cloud data storage accounts. The site must have an AO-signed document showing the AO has assumed the risk for users' full access to the Apple App Store. 
This is a supervised-only control. If the iPhone or iPad being reviewed is not supervised by the MDM, this control is automatically a finding.
If the iPhone or iPad being reviewed is supervised by the MDM, review configuration settings to confirm iCloud keychain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iCloud keychain" is unchecked.
Alternatively, verify the text "&lt;key&gt;allowCloudKeychainSync&lt;/key&gt;&lt;false/&gt;" appears in the configuration profile (.mobileconfig file).
On the iPhone and iPad:
1. Open the Settings app.
2. Tap "General".
3. Tap "VPN &amp; Device Management".
4. Tap the Configuration Profile from the iOS management tool containing the management policy.
5. Verify "iCloud Keychain not allowed" is listed.
If "Allow iCloud keychain" is checked in the Apple iOS/iPadOS management tool, "&lt;key&gt;allowCloudKeychainSync&lt;/key&gt;&lt;true/&gt;" appears in the configuration profile, or "iCloud Keychain not allowed" is not listed on the iPhone and iPad, this is a finding.</t>
  </si>
  <si>
    <t>The iPhone or iPad is supervised by the MDM, and iCloud keychain is disabled.</t>
  </si>
  <si>
    <t>The iPhone or iPad was not supervised by the MDM, or the iCloud keychain was not disabled.</t>
  </si>
  <si>
    <t>HPW10</t>
  </si>
  <si>
    <t>HPW10: Passwords are allowed to be stored</t>
  </si>
  <si>
    <t>V-267960</t>
  </si>
  <si>
    <t>Install a configuration profile to disable iCloud keychain. This a supervised-only control.</t>
  </si>
  <si>
    <t>Info</t>
  </si>
  <si>
    <t>SGAIOS-18-003450</t>
  </si>
  <si>
    <t>Apple iOS/iPadOS 18 must not allow backup to remote systems (Cloud Photo Library).</t>
  </si>
  <si>
    <t>If a user is able to configure the security setting, the user could inadvertently or maliciously set it to a value that poses unacceptable risk to federal tax information. An adversary could exploit vulnerabilities created by the weaker configuration to compromise federal tax information.
SFRID: FMT_MOF_EXT.1.2 #40</t>
  </si>
  <si>
    <t>Note: This requirement is not applicable if the authorizing official (AO) has approved users' full access to the Apple App Store for downloading unmanaged (personal) apps and syncing personal data on the device with personal cloud data storage accounts. The site must have an AO-signed document showing the AO has assumed the risk for users' full access to the Apple App Store. 
This is a supervised-only control. If the iPhone or iPad being reviewed is not supervised by the MDM, this control is automatically a finding.
If the iPhone or iPad being reviewed is supervised by the MDM, review configuration settings to confirm "Allow Cloud Photo Library"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Cloud Photo Library" is unchecked.
Alternatively, verify the text "&lt;key&gt;allowCloudPhotoLibrary&lt;/key&gt;&lt;false/&gt;"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"iCloud Photos not allowed" is listed.
If "Allow Cloud Photo Library" is checked in the Apple iOS/iPadOS management tool, "&lt;key&gt;allowCloudPhotoLibrary&lt;/key&gt; &lt;true/&gt;" appears in the configuration profile, or the restrictions policy on the iPhone and iPad does not list "iCloud Photos not allowed", this is a finding.</t>
  </si>
  <si>
    <t>iPhone or iPad being reviewed is supervised by the MDM, and "Allow Cloud Photo Library" is disabled</t>
  </si>
  <si>
    <t>iPhone or iPad being reviewed was not supervised by the MDM, or "Allow Cloud Photo Library" was not disabled</t>
  </si>
  <si>
    <t>HCM10</t>
  </si>
  <si>
    <t>HCM10: System has unneeded functionality installed</t>
  </si>
  <si>
    <t>V-267961</t>
  </si>
  <si>
    <t>Install a configuration profile to disable Cloud Photo Library. This a supervised-only control.</t>
  </si>
  <si>
    <t>SGAIOS-18-003500</t>
  </si>
  <si>
    <t>Apple iOS/iPadOS 18 must not allow backup to remote systems (iCloud Photo Sharing, also known as Shared Stream or Shared Photo Stream).</t>
  </si>
  <si>
    <t>Note: This requirement is not applicable if the authorizing official (AO) has approved users' full access to the Apple App Store for downloading unmanaged (personal) apps and syncing personal data on the device with personal cloud data storage accounts. The site must have an AO-signed document showing the AO has assumed the risk for users' full access to the Apple App Store. 
This is a supervised-only control. If the iPhone or iPad being reviewed is not supervised by the MDM, this control is automatically a finding.
If the iPhone or iPad being reviewed is supervised by the MDM, review configuration settings to confirm "Allow Shared Stream"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Shared Stream" is unchecked.
Alternatively, verify the text "&lt;key&gt;allowSharedStream&lt;/key&gt;&lt;false/&gt;"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"Shared Streams not allowed" is listed.
If "AllowShared Photo Stream" is checked in the Apple iOS/iPadOS management tool, "&lt;key&gt;allowSharedStream&lt;/key&gt;&lt;true/&gt;" appears in the configuration profile, or the restrictions policy on the iPhone and iPad does not list "Shared Streams not allowed", this is a finding.
This requirement will become "Supervised only" in a future iOS/iPadOS release.</t>
  </si>
  <si>
    <t>The iPhone or iPad being reviewed is supervised by the MDM and "AllowShared Photo Stream" is not allowed.</t>
  </si>
  <si>
    <t>The iPhone or iPad reviewed was not supervised by the MDM or "AllowShared Photo Stream" was allowed.</t>
  </si>
  <si>
    <t>V-267962</t>
  </si>
  <si>
    <t>Install a configuration profile to disable "Allow Shared PhotoStream". This a supervised-only control.</t>
  </si>
  <si>
    <t>SGAIOS-18-003600</t>
  </si>
  <si>
    <t>Apple iOS/iPadOS 18 must not allow backup to remote systems (managed applications data stored in iCloud).</t>
  </si>
  <si>
    <t>Review configuration settings to confirm "Allow managed apps to store data in iCloud"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managed apps to store data in iCloud" is unchecked.
Alternatively, verify the text "&lt;key&gt;allowManagedAppsCloudSync&lt;/key&gt; &lt;false/&gt;"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"Managed apps cloud sync not allowed" is listed.
If "Allow managed apps to store data in iCloud" is checked in the Apple iOS/iPadOS management tool, "&lt;key&gt;allowManagedAppsCloudSync&lt;/key&gt; &lt;true/&gt;" appears in the configuration profile, or the restrictions policy on the iPhone and iPad does not list "Managed apps cloud sync not allowed", this is a finding.</t>
  </si>
  <si>
    <t>"Allow managed apps to store data in iCloud" is unchecked.</t>
  </si>
  <si>
    <t>"Allow managed apps to store data in iCloud" is checked.</t>
  </si>
  <si>
    <t>V-267963</t>
  </si>
  <si>
    <t>Install a configuration profile to prevent agency FTI applications from storing data in iCloud.</t>
  </si>
  <si>
    <t>SGAIOS-18-003700</t>
  </si>
  <si>
    <t>Apple iOS/iPadOS 18 must not allow backup to remote systems (enterprise books).</t>
  </si>
  <si>
    <t>Review configuration settings to confirm "Allow backup of enterprise books"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backup of enterprise books" is unchecked.
Alternatively, verify the text "&lt;key&gt;allowEnterpriseBookBackup&lt;/key&gt; &lt;false/&gt;"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"Backing up enterprise books not allowed" is listed.
If "Allow backup of enterprise books" is checked in the Apple iOS/iPadOS management tool, "&lt;key&gt;allowEnterpriseBookBackup&lt;/key&gt; &lt;true/&gt;" appears in the configuration profile, or the restrictions policy on the iPhone and iPad does not list "Backing up enterprise books not allowed", this is a finding.</t>
  </si>
  <si>
    <t>"Allow backup of enterprise books" is disabled.</t>
  </si>
  <si>
    <t>"Allow backup of enterprise books" is not disabled.</t>
  </si>
  <si>
    <t>V-267964</t>
  </si>
  <si>
    <t>Install a configuration profile to prevent backup of enterprise books that could contain federal tax information.</t>
  </si>
  <si>
    <t>SGAIOS-18-006500</t>
  </si>
  <si>
    <t>IA-5</t>
  </si>
  <si>
    <t>Authenticator Management</t>
  </si>
  <si>
    <t>Apple iOS/iPadOS 18 must be configured to enforce a minimum password length of six characters.</t>
  </si>
  <si>
    <t>Password strength is a measure of the effectiveness of a password in resisting guessing and brute force attacks. The ability to crack a password is a function of how many attempts an adversary is permitted, how quickly an adversary can do each attempt, and the size of the password space. The longer the minimum length of the password is, the larger the password space. Having a too-short minimum password length significantly reduces password strength, increasing the chance of password compromise and resulting device and data compromise.
SFRID: FMT_SMF.1.1 #1</t>
  </si>
  <si>
    <t>Review configuration settings to confirm the minimum passcode length is six or more characters.
This procedure is performed in the Apple iOS/iPadOS management tool and on the iPhone and iPad. 
Note: If an organization has multiple configuration profiles, the check procedure must be performed on the relevant configuration profiles applicable to the scope of the review. 
In the Management tool, verify the "Minimum passcode length" value is set to six or greater.
Alternatively, verify the text "&lt;key&gt;minLength&lt;/key&gt; &lt;integer&gt;6&lt;/integer&gt;" appears in the configuration profile (.mobileconfig file). It also is acceptable for the integer value to be greater than six.
On the iPhone and iPad:
1. Open the Settings app. 
2. Tap "General".
3. Tap "VPN &amp; Device Management".
4. Tap the Configuration Profile from the Apple iOS/iPadOS management tool containing the password policy.
5. Tap "Restrictions".
6. Tap "Passcode".
7. Verify "Minimum length" is listed as "six or greater".
If the "Minimum passcode length" is less than six characters in the iOS management tool, "&lt;key&gt;minLength&lt;/key&gt; " has an integer value of less than six, or the password policy on the iPhone and iPad from the Apple iOS/iPadOS management tool does not list "Minimum length" of six or more, this is a finding.</t>
  </si>
  <si>
    <t>The minimum passcode length is six or more characters.</t>
  </si>
  <si>
    <t>The minimum passcode length is not six or more characters.</t>
  </si>
  <si>
    <t>Note: This setting is a deviation for Publication 1075. The "password" for an iPhone/iPad is an "activation secret" and current NIST guidance for "activation secrets" are 6 characters minimum.</t>
  </si>
  <si>
    <t>HPW3</t>
  </si>
  <si>
    <t>HPW3: Minimum password length is too short</t>
  </si>
  <si>
    <t>V-267987</t>
  </si>
  <si>
    <t>CCI-004066</t>
  </si>
  <si>
    <t>Install a configuration profile to enforce a minimum passcode length value of six or greater.</t>
  </si>
  <si>
    <t>SGAIOS-18-006600</t>
  </si>
  <si>
    <t>Apple iOS/iPadOS 18 must be configured to not allow passwords that include more than four repeating or sequential characters.</t>
  </si>
  <si>
    <t>Password strength is a measure of the effectiveness of a password in resisting guessing and brute force attacks. Passwords that contain repeating or sequential characters are significantly easier to guess than those that do not contain repeating or sequential characters. Therefore, disallowing repeating or sequential characters increases password strength and decreases risk.
SFRID: FMT_SMF.1.1 #1</t>
  </si>
  <si>
    <t>Review configuration settings to confirm simple passcodes are not allowed.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simple value" is unchecked. Alternatively, verify the text "&lt;key&gt;allowSimple&lt;/key&gt; &lt;false/&gt;" appears in the configuration profile (.mobileconfig file).
On the iPhone and iPad: 
1. Open the Settings app. 
2. Tap "General".
3. Tap "VPN &amp; Device Management". 
4. Tap the Configuration Profile from the iOS management tool containing the password policy.
5. Tap "Restrictions".
6. Tap "Passcode".
7. Verify "Simple passcodes allowed" is set to "No".
If "Allow simple value" is checked in the Apple iOS/iPadOS management tool, "&lt;key&gt;allowSimple&lt;/key&gt; &lt;true/&gt;" appears in the Configuration Profile, or the password policy on the iPhone and iPad does not have "Simple passcodes allowed" set to "No", this is a finding.</t>
  </si>
  <si>
    <t>Simple passcodes are not allowed.</t>
  </si>
  <si>
    <t>Simple passcodes are allowed.</t>
  </si>
  <si>
    <t>HPW12</t>
  </si>
  <si>
    <t>HPW12: Passwords do not meet complexity requirements</t>
  </si>
  <si>
    <t>V-267988</t>
  </si>
  <si>
    <t>Install a configuration profile to disallow more than four sequential or repeating numbers or letters in the device unlock password.</t>
  </si>
  <si>
    <t>SGAIOS-18-006800</t>
  </si>
  <si>
    <t>AC-11</t>
  </si>
  <si>
    <t>Device Lock</t>
  </si>
  <si>
    <t>Apple iOS/iPadOS 18 must be configured to lock the display after 15 minutes (or less) of inactivity.</t>
  </si>
  <si>
    <t>The screen lock timeout must be set to a value that helps protect the device from unauthorized access. Having a too-long timeout would increase the window of opportunity for adversaries who gain physical access to the mobile device through loss, theft, etc. Such devices are much more likely to be in an unlocked state when acquired by an adversary, thus granting immediate access to the data on the mobile device. The maximum timeout period of 15 minutes has been selected to balance functionality and security; shorter timeout periods may be appropriate depending on the risks posed to the mobile device.
SFRID: FMT_SMF.1.1 #2</t>
  </si>
  <si>
    <t>Review configuration settings to confirm the screen lock timeout is set to 15 minutes or less.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management tool, verify the sum of the values assigned to "Maximum Auto-Lock time" and "Grace period for device lock" is between 1 and 15 minutes. 
Alternatively, locate the text "&lt;key&gt;maxGracePeriod&lt;/key&gt;" and "&lt;key&gt;maxInactivity&lt;/key&gt;" and ensure the sum of their integer value is between 1 and 15 in the configuration profile (.mobileconfig file). For example:
"&lt;key&gt;maxGracePeriod&lt;/key&gt;
&lt;integer&gt;5&lt;/integer&gt;
&lt;key&gt;maxInactivity&lt;/key&gt;
&lt;integer&gt;5&lt;/integer&gt;"
Here, 5 + 5 = 10; this meets the requirement.
On the iPhone and iPad: 
1. Open the Settings app. 
2. Tap "General".
3. Tap "VPN &amp; Device Management".
4. Tap the Configuration Profile from the iOS management tool containing the password policy.
5. Tap "Restrictions".
6. Tap "Passcode".
7. Verify the sum of the "Max grace period" and "Max inactivity" values is less than 15 minutes.
Note: On some iOS/iPadOS devices, it is not possible to have a sum of exactly 15. In these cases, the sum must be less than 15. A sum of 16 does not meet the requirement.
On the management server, if the sum of the "Max grace period" and "Max inactivity" values is not between 1 and 15 minutes in the iOS/iPadOS management tool or the sum of the values assigned to "&lt;key&gt;maxGracePeriod&lt;/key&gt;" and "&lt;key&gt;maxInactivity&lt;/key&gt;" is not between 1 and 15 minutes in the configuration profile, or if on the iPhone/iPad, the sum of the values assigned to "Max grace period" and "Max inactivity" is not between 1 and 15 minutes, this is a finding.</t>
  </si>
  <si>
    <t>The sum of the values assigned to "Max grace period" and "Max inactivity" is between 1 and 15 minutes</t>
  </si>
  <si>
    <t>The sum of the values assigned to "Max grace period" and "Max inactivity" isn't between 1 and 15 minutes</t>
  </si>
  <si>
    <t>HAC2</t>
  </si>
  <si>
    <t>HAC2: User sessions do not lock after the Publication 1075 required timeframe</t>
  </si>
  <si>
    <t>V-267990</t>
  </si>
  <si>
    <t>CCI-000057</t>
  </si>
  <si>
    <t>Install a configuration profile to lock the device display after 15 minutes (or less) of inactivity. This is done by setting "Maximum Auto-Lock time" and "Grace Period for device lock" so the sum of their values is between 1 and 15 minutes.</t>
  </si>
  <si>
    <t>SGAIOS-18-006900</t>
  </si>
  <si>
    <t>AC-7</t>
  </si>
  <si>
    <t>Unsuccessful Logon Attempts</t>
  </si>
  <si>
    <t>Apple iOS/iPadOS 18 must be configured to not allow more than 10 consecutive failed authentication attempts.</t>
  </si>
  <si>
    <t>The more attempts an adversary has to guess a password, the more likely the adversary will enter the correct password and gain access to resources on the device. Setting a limit on the number of attempts mitigates this risk. Setting the limit at 10 or less gives authorized users the ability to make a few mistakes when entering the password but still provides adequate protection against dictionary or brute force attacks on the password.
SFRID: FMT_SMF.1.1 #2, FIA_AFL_EXT.1.5</t>
  </si>
  <si>
    <t>Review configuration settings to confirm that consecutive failed authentication attempts is set to 10 or fewer.
This procedure is performed in the Apple iOS/iPadOS management tool and on the iPhone and iPad. 
Note: If an organization has multiple configuration profiles, the check procedure must be performed on the relevant configuration profiles applicable to the scope of the review. 
In the Management tool, verify the "Maximum number of failed attempts" value is set to 10 or fewer.
Alternatively, verify the text "&lt;key&gt;maxFailedAttempts&lt;/key&gt; &lt;integer&gt;10&lt;/integer&gt;" appears in the configuration profile (.mobileconfig file). It also is acceptable for the integer value to be less than 10.
On the iPhone and iPad: 
1. Open the Settings app. 
2. Tap "General".
3. Tap "VPN &amp; Device Management".
4. Tap the Configuration Profile from the iOS management tool containing the password policy.
5. Tap "Restrictions".
6. Tap "Passcode".
7. Verify "Max failed attempts" is listed as "10" or fewer.
If the "Maximum number of failed attempts" is more than 10 in the iOS management tool, "&lt;key&gt;maxFailedAttempts&lt;/key&gt; " has an integer value of more than 10, or the password policy on the iPhone and iPad does not list "Max failed attempts" of 10 or fewer, this is a finding.</t>
  </si>
  <si>
    <t>Consecutive failed authentication attempts is set to 10 or fewer.</t>
  </si>
  <si>
    <t>Consecutive failed authentication attempts isn't set to 10 or fewer.</t>
  </si>
  <si>
    <t>HAC56</t>
  </si>
  <si>
    <t>HAC56: Mobile device does not wipe after the required threshold of passcode failures</t>
  </si>
  <si>
    <t>V-267991</t>
  </si>
  <si>
    <t>CCI-000044</t>
  </si>
  <si>
    <t>Install a configuration profile to allow only 10 or fewer consecutive failed authentication attempts.</t>
  </si>
  <si>
    <t>SGAIOS-18-006950</t>
  </si>
  <si>
    <t>Apple iOS/iPadOS 18 must be configured to enforce a passcode reuse prohibition of at least two generations.</t>
  </si>
  <si>
    <t>iOS-iPadOS 17 and later versions include a feature that allows the previous passcode to be valid for 72 hours after a passcode change. If the previous passcode has been compromised and the attacker has access to it and the Apple device, enterprise data and the enterprise network can be compromised. Currently there is no MDM control to force the old passcode to expire immediately after passcode change. The previous passcode will expire immediately after a passcode change if the MDM password history control is implemented.
SFRID: FMT_SMF.1.1 #47</t>
  </si>
  <si>
    <t>Review configuration settings to confirm the Apple iOS or iPadOS device has a passcode reuse prohibition of at least two generations.
This procedure is performed in the Apple iOS/iPadOS management tool and on the iPhone and iPad. 
Note: If an organization has multiple configuration profiles, the check procedure must be performed on the relevant configuration profiles applicable to the scope of the review. 
In the Management tool, verify the "Passcode History" value is set to two or greater.
On the iPhone and iPad:
1. Open the Settings app. 
2. Tap "General".
3. Tap "VPN &amp; Device Management".
4. Tap the Configuration Profile from the Apple iOS/iPadOS management tool containing the password policy.
5. Tap "Restrictions".
6. Tap "Passcode".
7. Verify "Number of unique recent passcodes required" is listed as "two" or greater.
If the Apple iOS or iPadOS device does not enforce a passcode reuse prohibition of at least two generations, this is a finding.</t>
  </si>
  <si>
    <t>The Apple iOS or iPadOS device enforces a passcode reuse prohibition of at least two generations</t>
  </si>
  <si>
    <t>The Apple iOS or iPadOS device does enforce a passcode reuse prohibition of at least two generations</t>
  </si>
  <si>
    <t>Significant</t>
  </si>
  <si>
    <t>HPW6</t>
  </si>
  <si>
    <t>HPW6: Password history is insufficient</t>
  </si>
  <si>
    <t>V-267992</t>
  </si>
  <si>
    <t>CCI-004061</t>
  </si>
  <si>
    <t>Install a configuration profile to enforce a passcode reuse prohibition of at least two generations (passcode history).</t>
  </si>
  <si>
    <t xml:space="preserve">To close this finding, please provide a screenshot or other compelling evidence showing the implementation restrictions on passcode reuse. </t>
  </si>
  <si>
    <t>SGAIOS-18-007000</t>
  </si>
  <si>
    <t>CM-6</t>
  </si>
  <si>
    <t>Configuration Settings</t>
  </si>
  <si>
    <t>Apple iOS/iPadOS 18 must be configured to enforce an application installation policy by specifying one or more authorized application repositories, including [selection: agency-approved commercial app repository, MDM server, mobile application store].</t>
  </si>
  <si>
    <t>Forcing all applications to be installed from authorized application repositories can prevent unauthorized and malicious applications from being installed and executed on mobile devices. Allowing such installations and executions could cause a compromise of FTI accessible by these unauthorized/malicious applications.
SFRID: FMT_SMF.1.1 #8</t>
  </si>
  <si>
    <t>Review configuration settings to confirm "Allow Trusting New Enterprise App Authors" is disabled.
This procedure is performed in the Apple iOS/iPadOS management tool and on the iPhone and iPad. 
Note: If an organization has multiple configuration profiles, the check procedure must be performed on the relevant configuration profiles applicable to the scope of the review. 
In the Management tool, verify "Allow Trusting New Enterprise App Authors" is disabled.
On the iPhone and iPad: 
1. Open the Settings app. 
2. Tap "General".
3. Tap "VPN &amp; Device Management".
4. Tap the Configuration Profile from the Apple iOS/iPadOS management tool containing the restrictions policy.
5. Tap "Restrictions".
6. Verify "Trusting enterprise apps not allowed" is listed.
If "Allow Trusting New Enterprise App Authors" is not disabled in the iOS/iPadOS management tool or on the iPhone and iPad, this is a finding.</t>
  </si>
  <si>
    <t>"Allow Trusting New Enterprise App Authors" is disabled.</t>
  </si>
  <si>
    <t>"Allow Trusting New Enterprise App Authors" isn't disabled.</t>
  </si>
  <si>
    <t>HCM38</t>
  </si>
  <si>
    <t>HCM38: Agency does not adequately govern or control software usage</t>
  </si>
  <si>
    <t>V-267993</t>
  </si>
  <si>
    <t>CCI-000366</t>
  </si>
  <si>
    <t>Install a configuration profile to disable "Allow Trusting New Enterprise App Authors".</t>
  </si>
  <si>
    <t>SGAIOS-18-007200</t>
  </si>
  <si>
    <t>IA-7</t>
  </si>
  <si>
    <t>Cryptographic Module Authentication</t>
  </si>
  <si>
    <t>Apple iOS/iPadOS 18 must not include applications with the following characteristics: access to Siri when the device is locked.</t>
  </si>
  <si>
    <t>Requiring all authorized applications to be in an application allow list prevents the execution of any applications (e.g., unauthorized, malicious) that are not part of the allow list. Failure to configure an application allow list properly could allow unauthorized and malicious applications to be downloaded, installed, and executed on the mobile device, causing a compromise of federal tax information accessible by these applications. Applications with the listed characteristics have features that can cause the compromise of FTI or have features with no known application in the FTI environment.
Application note: The application allow list, in addition to controlling the installation of applications on the MD, must control user access/execution of all core and preinstalled applications, or the MD must provide an alternate method of restricting user access/execution to core and preinstalled applications.
Core application: Any application integrated into the OS by the OS or MD vendors.
Preinstalled application: Additional noncore applications included in the OS build by the OS vendor, MD vendor, or wireless carrier.
SFRID: FMT_SMF.1.1 #8</t>
  </si>
  <si>
    <t>Review configuration settings to confirm that Siri is disabled on the Lock screen.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Siri while device is locked" is unchecked.
Alternatively, verify the text "&lt;key&gt;allowAssistantWhileLocked&lt;/key&gt;&lt;false/&gt;"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"Siri while locked not allowed" is listed.
If "Allow Siri while device is locked" is checked in the Apple iOS/iPadOS management tool, or "&lt;key&gt;allowAssistantWhileLocked&lt;/key&gt;&lt;true/&gt;" appears in the configuration profile, or the restrictions policy on the iPhone and iPad from the Apple iOS/iPadOS management tool does not list "Siri while locked not allowed", this is a finding.</t>
  </si>
  <si>
    <t>Siri is disabled on the Lock screen</t>
  </si>
  <si>
    <t>Siri isn't disabled on the Lock screen</t>
  </si>
  <si>
    <t>V-267995</t>
  </si>
  <si>
    <t>CCI-000803</t>
  </si>
  <si>
    <t>Install a configuration profile to disable Siri while the device is locked.</t>
  </si>
  <si>
    <t>SGAIOS-18-007400</t>
  </si>
  <si>
    <t>Apple iOS/iPadOS 18 allow list must be configured to not include applications with the following characteristics: - Backs up MD data to unapproved cloud servers (including user and application access to cloud backup services);- Transmits MD diagnostic data to unapproved servers;- Allows synchronization of data or applications between devices associated with user; and- Allows unencrypted (or encrypted but not FIPS 140-3 validated) data sharing with other MDs or printers.- Apps which backup their own data to a remote system.</t>
  </si>
  <si>
    <t>Requiring all authorized applications to be in an application allow list prevents the execution of any applications (e.g., unauthorized, malicious) that are not part of the allow list. Failure to configure an application allow list properly could allow unauthorized and malicious applications to be downloaded, installed, and executed on the mobile device, causing a compromise of FTI accessible by these applications. Applications with the listed characteristics have features that can cause the compromise of FTI or have features with no known application in the FTI environment.
Application note: The application allow list, in addition to controlling the installation of applications on the MD, must control user access/execution of all core and preinstalled applications, or the MD must provide an alternate method of restricting user access/execution to core and preinstalled applications.
Core application: Any application integrated into the OS by the OS or MD vendors.
Preinstalled application: Additional noncore applications included in the OS build by the OS vendor, MD vendor, or wireless carrier.
SFRID: FMT_SMF.1.1 #8</t>
  </si>
  <si>
    <t>Verify no apps with the following prohibited characteristics are included in the configuration profile:
- Backs up MD data to unapproved cloud servers (including user and application access to cloud backup services);
- Transmits MD diagnostic data to unapproved servers;
- Allows synchronization of data or applications between devices associated with user; 
- Allows unencrypted (or encrypted but not FIPS 140-3 validated) data sharing with other MDs or printers; and
- Backs up their own data to a remote system.
This check procedure is performed on the Apple iOS/iPadOS management tool. 
Note: If an organization has multiple configuration profiles, the check procedure must be performed on the relevant configuration profiles applicable to the scope of the review. 
In the Apple iOS/iPadOS management tool, verify "Allow Listed App" (allowlistedAppBundleIDs) is configured and there are no apps with prohibited characteristics.
If "Allow listed apps" is not configured and contains apps with prohibited characteristics, this is a finding.</t>
  </si>
  <si>
    <t>"Allow listed apps" is configured and doesn't contain apps with prohibited characteristics</t>
  </si>
  <si>
    <t>"Allow listed apps" is not configured or contains apps with prohibited characteristics</t>
  </si>
  <si>
    <t>V-267997</t>
  </si>
  <si>
    <t>Install a configuration profile with an allow list of approved apps (allowlistedAppBundleIDs). Ensure the allow list does not include apps with the following characteristics:
- Backs up MD data to unapproved cloud servers (including user and application access to cloud backup services);
- Transmits MD diagnostic data to unapproved servers;
- Allows synchronization of data or applications between devices associated with user;
- Allows unencrypted (or encrypted but not FIPS 140-3 validated) data sharing with other MDs or printers; and
- Backs up their own data to a remote system.</t>
  </si>
  <si>
    <t>SGAIOS-18-007500</t>
  </si>
  <si>
    <t>Apple iOS/iPadOS 18 must be configured to not display notifications when the device is locked.</t>
  </si>
  <si>
    <t>Many mobile devices display notifications on the lock screen so users can obtain relevant information in a timely manner without having to frequently unlock the phone to determine if there are new notifications. However, in many cases, these notifications can contain sensitive information. When they are available on the lock screen, an adversary can see them merely by being in close physical proximity to the device. Configuring the mobile operating system to not send notifications to the lock screen mitigates this risk.
SFRID: FMT_SMF.1.1 #18</t>
  </si>
  <si>
    <t>Review configuration settings to confirm the display of notifications when the device is locked has been disabled. 
This check procedure is performed on the Apple iOS/iPadOS management tool and mobile device. 
In the Apple iOS/iPadOS management tool, for each managed app, verify the app is configured to disable Notifications preview.
On the iPhone and iPad:
1. Open the Settings app.
2. Tap "General".
3. Tap "VPN &amp; Device Management".
4. Tap the Configuration Profile from the iOS management tool containing the management policy.
5. Tap "Apps".
6. Tap an app and verify "Disallow notification view in locked screen" is listed.
Repeat steps 5 and 6 for each managed app in the list.
If one or more managed apps are not set to disable showing notification view on locked screen, this is a finding.</t>
  </si>
  <si>
    <t xml:space="preserve">The display of notifications when the device is locked has been disabled. </t>
  </si>
  <si>
    <t xml:space="preserve">The display of notifications when the device is locked has not been disabled. </t>
  </si>
  <si>
    <t>HAC67</t>
  </si>
  <si>
    <t>HAC67: Lock screen does not obscure or block potentially sensitive data</t>
  </si>
  <si>
    <t>V-267998</t>
  </si>
  <si>
    <t>CCI-000060</t>
  </si>
  <si>
    <t>Install a configuration profile to disable the display of notifications when the device is locked.
Install a configuration profile to disable Notification Center from the device Lock screen.</t>
  </si>
  <si>
    <t>SGAIOS-18-007600</t>
  </si>
  <si>
    <t>Apple iOS/iPadOS 18 must not display notifications (calendar information) when the device is locked.</t>
  </si>
  <si>
    <t>Review configuration settings to confirm "Show Today view in Lock screen"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"Show Today view in Lock screen" is unchecked.
Alternatively, verify the text "&lt;key&gt;allowLockScreenTodayView&lt;/key&gt;&lt;false/&gt;" appears in the configuration profile (.mobileconfig file).
On the iPhone and iPad:
1. Open the Settings app.
2. Tap "General".
3. Tap "Profiles &amp; Device Management" or Profiles".
4. Tap the Configuration Profile from the iOS management tool containing the management policy.
5. Tap "Restrictions".
6. Verify "Today view on lock screen not allowed" is present.
If "Show Today view in Lock screen" is checked in the Apple iOS/iPadOS management tool, "&lt;key&gt;allowLockScreenTodayView&lt;/key&gt;&lt;true/&gt;" appears in the configuration profile, or the restrictions policy on the iPhone and iPad does not list "Today view on lock screen not allowed", this is a finding.</t>
  </si>
  <si>
    <t>"Show Today view in Lock screen" is disabled.</t>
  </si>
  <si>
    <t>"Show Today view in Lock screen" is not disabled.</t>
  </si>
  <si>
    <t>V-267999</t>
  </si>
  <si>
    <t>Install a configuration profile to disable "Show Today view in Lock screen" from the device Lock screen.</t>
  </si>
  <si>
    <t>SGAIOS-18-008400</t>
  </si>
  <si>
    <t>AC-8</t>
  </si>
  <si>
    <t>System Use Notification</t>
  </si>
  <si>
    <t>Apple iOS/iPadOS 18 must be configured to display the FTI advisory warning message at startup or each time the user unlocks the device.</t>
  </si>
  <si>
    <t>Before granting access to the system, the mobile operating system is required to display the a Publication 1075 compliant system use notification message or banner that provides privacy and security notices consistent with applicable federal laws, Executive Orders, directives, policies, regulations, standards, and guidance. Required banners help ensure that agency and/or IRS can audit and monitor the activities of mobile device users without legal restriction.
System use notification messages can be displayed when individuals first access or unlock the mobile device. The banner must be implemented as a "click-through" banner at device unlock (to the extent permitted by the operating system). A "click-through" banner prevents further activity on the information system unless and until the user executes a positive action to manifest agreement by clicking on a box indicating "OK".
The approved banner text must include the following:
1. Users are accessing a U.S. Government System;
2. System usage may be monitored, recorded, and subject to audit;
3. Unauthorized use of the system is prohibited and subject to criminal and civil penalties; and
4. Use of the system indicates consent to monitoring and recording;
SFRID: FMT_SMF.1.1 #36</t>
  </si>
  <si>
    <t>The Publication 1075 FTI warning banner can be displayed by either of the following methods (see required text in "Description"):
1. By placing the Publication 1075 FTI warning banner text in the user agreement signed by each iPhone and iPad user. 
2. By installing a Lock Screen Message payload with the required text (preferred method).
Determine which method is used at the iOS device site and follow the appropriate validation procedure below.
Validation Procedure for Method #1:
Review the signed user agreements for several iOS device users and verify the agreement includes the required Publication 1075 FTI warning banner text.
Validation Procedure for Method #2:
In the Apple iOS/iPadOS management tool, verify a Lock Screen Message payload has been installed on each managed device. The LockScreenFootnote string should include required text. 
If, for Method #1, the required warning banner text is not on all signed user agreements reviewed, or for Method #2, the Publication 1075 FTI warning banner text is not set as the lock screen footnote, this is a finding.</t>
  </si>
  <si>
    <t>Device is configured to display the FTI advisory warning message at startup or each time the user unlocks the device.</t>
  </si>
  <si>
    <t>Device is not configured to display the FTI advisory warning message at startup or each time the user unlocks the device.</t>
  </si>
  <si>
    <t>HAC14</t>
  </si>
  <si>
    <t>HAC14: Warning banner is insufficient</t>
  </si>
  <si>
    <t>V-268007</t>
  </si>
  <si>
    <t>CCI-000048</t>
  </si>
  <si>
    <t>Configure the Publication 1075 FTI warning banner by either of the following methods (required text is found in the Vulnerability Discussion):
1. By placing the Publication 1075 FTI warning banner text in the user agreement signed by each iOS device user.
2. By installing a Lock Screen Message payload with the required text (preferred method).</t>
  </si>
  <si>
    <t>SGAIOS-18-009200</t>
  </si>
  <si>
    <t>Apple iOS/iPadOS 18 must be configured to not allow backup of [all applications, configuration data] to locally connected systems.</t>
  </si>
  <si>
    <t>Data on mobile devices is protected by numerous mechanisms, including user authentication, access control, and cryptography. When the data is backed up to an external system (either locally connected or cloud based), many if not all of these mechanisms are no longer present. This leaves the backed-up data vulnerable to attack. Disabling backup to external systems mitigates this risk.
SFRID: FMT_SMF.1.1 #40</t>
  </si>
  <si>
    <t>Review configuration settings to confirm backup in management apps is disabled and "Encrypt local backup" is enabled in iTunes (for Windows computer) and in Finder on Mac. 
Note: iTunes Backup/Finder backup is implemented by the configuration policy rule "Force encrypted backups", which is included in AIOS-18-010700 and therefore not included in the procedure below.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backing up app data is disabled. 
On the iPhone and iPad:
1. Open the Settings app.
2. Tap "General".
3. Tap "VPN &amp; Device Management".
4. Tap the Configuration Profile from the Apple iOS/iPadOS management tool containing the restrictions policy.
5. Tap "Apps".
6. Tap a managed app.
7. Verify "App data will not be backed up" is listed.
Note: Steps 6 and 7 must be performed for each managed app.
If backing up app data is not disabled in the Apple iOS/iPadOS management tool or "app data will not be backed up" is not listed for each managed app on the iPhone and iPad, this is a finding.</t>
  </si>
  <si>
    <t>Managed app data is not backed up.</t>
  </si>
  <si>
    <t>Managed app data is backed up.</t>
  </si>
  <si>
    <t>V-268013</t>
  </si>
  <si>
    <t>Install a configuration profile to disable backup of managed apps.</t>
  </si>
  <si>
    <t>SGAIOS-18-009700</t>
  </si>
  <si>
    <t>SC-39</t>
  </si>
  <si>
    <t>Process Isolation</t>
  </si>
  <si>
    <t>Apple iOS/iPadOS 18 must not allow non-agency applications to access federal tax information.</t>
  </si>
  <si>
    <t>App data sharing gives apps the ability to access the data of other apps for enhanced user functionality. However, sharing also poses a significant risk that unauthorized users or apps will obtain access to sensitive FTI. To mitigate this risk, there are data sharing restrictions. If a user is allowed to make exceptions to the data sharing restriction policy, the user could enable unauthorized sharing of data, leaving it vulnerable to breach. Limiting the granting of exceptions to either the administrator or common application developer mitigates this risk.
Copy/paste of data between applications in different application processes or groups of application processes is considered an exception to the access control policy; therefore, the administrator must be able to enable/disable the feature. Other exceptions include allowing any data or application sharing between process groups.
SFRID: FMT_SMF.1.1 #42, FDP_ACF_EXT.1.2</t>
  </si>
  <si>
    <t>Review configuration settings to confirm "Allow documents from managed apps in unmanaged apps"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iOS management tool, verify "Allow documents from managed apps in unmanaged apps" is unchecked.
Alternatively, verify the text "&lt;key&gt;allowOpenFromManagedToUnmanaged&lt;/key&gt;&lt;false/&gt;" appears in the configuration profile (.mobileconfig file).
On the iOS device:
1. Open the Settings app.
2. Tap "General".
3. Tap "VPN &amp; Device Management".
4. Tap the Configuration Profile from the iOS management tool containing the restrictions policy.
5. Tap "Restrictions".
6. Verify "Opening documents from managed to unmanaged apps not allowed" is listed.
If "Allow documents from managed apps in unmanaged apps" is checked in the iOS management tool, "&lt;key&gt;allowOpenFromManagedToUnmanaged&lt;/key&gt;&lt;true/&gt;" appears in the configuration profile, or the restrictions policy on the iPhone and iPad does not list "Opening documents from managed to unmanaged apps not allowed", this is a finding.</t>
  </si>
  <si>
    <t>Opening documents from managed to unmanaged apps is not allowed.</t>
  </si>
  <si>
    <t>Opening documents from managed to unmanaged apps is allowed.</t>
  </si>
  <si>
    <t>HSI7</t>
  </si>
  <si>
    <t>HSI7: FTI can move via covert channels (e.g., VM isolation tools)</t>
  </si>
  <si>
    <t>V-268017</t>
  </si>
  <si>
    <t>CCI-002530, CCI-002233</t>
  </si>
  <si>
    <t>Install a configuration profile to prevent non-agency applications from accessing federal tax information.</t>
  </si>
  <si>
    <t>SGAIOS-18-009800</t>
  </si>
  <si>
    <t>AC-2</t>
  </si>
  <si>
    <t>Account Management</t>
  </si>
  <si>
    <t>Apple iPadOS 18 must be configured to disable multiuser modes.</t>
  </si>
  <si>
    <t>Multiuser mode allows multiple users to share a mobile device by providing a degree of separation between user data. To date, no mobile device with multiuser mode features meets  requirements for access control, data separation, and nonrepudiation for user accounts. In addition, the MDFPP does not include design requirements for multiuser account services. Disabling multiuser mode mitigates the risk of not meeting multiuser account security requirements.
SFRID: FMT_SMF.1.1 #47a</t>
  </si>
  <si>
    <t>Verify multiuser mode (shared iPad) is disabled in the MDM console for iPadOS devices. This requirement is not applicable for iOS devices.
If multiuser mode is not disabled in the MDM console for iPadOS devices, this is a finding.</t>
  </si>
  <si>
    <t>Multiuser mode is disabled in the MDM console for iPadOS devices.</t>
  </si>
  <si>
    <t>Multiuser mode is not disabled in the MDM console for iPadOS devices.</t>
  </si>
  <si>
    <t>HAC61</t>
  </si>
  <si>
    <t>HAC61: User rights and permissions are not adequately configured</t>
  </si>
  <si>
    <t>V-268018</t>
  </si>
  <si>
    <t>CCI-002110</t>
  </si>
  <si>
    <t>Disable multiuser mode (shared iPad) in the MDM console for iPadOS devices.</t>
  </si>
  <si>
    <t>SGAIOS-18-009900</t>
  </si>
  <si>
    <t>MP-6</t>
  </si>
  <si>
    <t>Media Sanitization</t>
  </si>
  <si>
    <t>Apple iOS/iPadOS 18 must be configured to [selection: wipe protected data, wipe sensitive data] upon unenrollment from MDM.</t>
  </si>
  <si>
    <t>When a mobile device is no longer going to be managed by MDM technologies, its protected/sensitive data must be sanitized because it will no longer be protected by the MDM software, putting it at much greater risk of unauthorized access and disclosure. At least one of the two options must be selected.
SFRID: FMT_SMF_EXT.2.1</t>
  </si>
  <si>
    <t>Note: Not all Apple iOS/iPadOS deployments involve MDM. If the site uses an authorized alternative to MDM for distribution of configuration profiles (Apple Configurator), this check procedure is not applicable.
This check procedure is performed on the Apple iOS/iPadOS management tool or on the iOS device.
In the Apple iOS/iPadOS management tool, for each managed app, verify the app is configured to be removed when the MDM profile is removed.
On the iPhone and iPad:
1. Open the Settings app.
2. Tap "General".
3. Tap "VPN &amp; Device Management".
4. Tap the Configuration Profile from the iOS management tool containing the management policy.
5. Tap "Apps".
6. Tap an app and verify "App and data will be removed when device is no longer managed" is listed.
Repeat steps 5 and 6 for each managed app in the list.
If one or more managed apps are not set to be removed upon device MDM unenrollment, this is a finding.</t>
  </si>
  <si>
    <t>All managed apps are set to be removed upon device MDM unenrollment.</t>
  </si>
  <si>
    <t>All managed apps aren't set to be removed upon device MDM unenrollment.</t>
  </si>
  <si>
    <t>HRM19</t>
  </si>
  <si>
    <t>HRM19: Agency cannot remotely wipe lost mobile device</t>
  </si>
  <si>
    <t>V-268019</t>
  </si>
  <si>
    <t>CCI-001033</t>
  </si>
  <si>
    <t>Install a configuration profile to delete all managed apps upon device unenrollment.</t>
  </si>
  <si>
    <t>SGAIOS-18-010000</t>
  </si>
  <si>
    <t>Apple iOS/iPadOS 18 must be configured to [selection: remove Enterprise applications, remove all noncore applications (any nonfactory-installed application)] upon unenrollment from MDM.</t>
  </si>
  <si>
    <t>V-268020</t>
  </si>
  <si>
    <t>SGAIOS-18-010200</t>
  </si>
  <si>
    <t>Wireless Access</t>
  </si>
  <si>
    <t>Apple iOS/iPadOS 18 must be configured to disable ad hoc wireless client-to-client connection capability.</t>
  </si>
  <si>
    <t>Ad hoc wireless client-to-client connections allow mobile devices to communicate with each other directly, circumventing network security policies and making the traffic invisible. This could allow the exposure of FTI and increase the risk of downloading and installing malware on the agency mobile device.
SFRID: FMT_SMF_EXT.1.1/WLAN</t>
  </si>
  <si>
    <t>Determine if the site authorizing official (AO) has approved the use of AirDrop for unmanaged data transfer. Look for a document showing approval. If AirDrop is not approved, review configuration settings to confirm it is disabled. If AirDrop is approved, this requirement is not applicable.
This a supervised-only control. If the iPhone or iPad being reviewed is not supervised by the MDM, this control is automatically a finding (if the AO has not approved the use of AirDrop for unmanaged data transfer).
If the iPhone or iPad being reviewed is supervised by the MDM, follow these procedures:
This check procedure is performed on both the device management tool and the iPhone and iPad device.
Note: If an organization has multiple configuration profiles, the check procedure must be performed on the relevant configuration profiles applicable to the scope of the review. 
In the iOS/iPadOS management tool, verify "Allow AirDrop" is unchecked.
On the iPhone/iPad device:
1. Open the Settings app.
2. Tap "General".
3. Tap "VPN &amp; Device Management". 
4. Tap the Configuration Profile from the iOS management tool containing the restrictions policy.
5. Tap "Restrictions".
6. Verify "AirDrop not allowed" is listed.
If the AO has not approved AirDrop, and "AirDrop not allowed" is not listed in the management tool and on the Apple device, this is a finding.</t>
  </si>
  <si>
    <t>AirDrop is not allowed.</t>
  </si>
  <si>
    <t>AirDrop is allowed.</t>
  </si>
  <si>
    <t>HSC36</t>
  </si>
  <si>
    <t>HSC36: System is configured to accept unwanted network connections</t>
  </si>
  <si>
    <t>V-268022</t>
  </si>
  <si>
    <t>CCI-002536</t>
  </si>
  <si>
    <t>If the AO has not approved the use of AirDrop for unmanaged data transfer, install a configuration profile to disable the AllowAirDrop control in the management tool. This a supervised-only control.</t>
  </si>
  <si>
    <t>SGAIOS-18-010400</t>
  </si>
  <si>
    <t>SC-28</t>
  </si>
  <si>
    <t>Protection of Information at Rest</t>
  </si>
  <si>
    <t>Apple iOS/iPadOS 18 must require a valid password be successfully entered before the mobile device data is unencrypted.</t>
  </si>
  <si>
    <t>Passwords provide a form of access control that prevents unauthorized individuals from accessing computing resources and sensitive data. Passwords may also be a source of entropy for generation of key encryption or data encryption keys. If a password is not required to access data, this data is accessible to any adversary who obtains physical possession of the device. Requiring that a password be successfully entered before the mobile device data is unencrypted mitigates this risk.
Note: MDF PP requires a Password Authentication Factor and requires management of its length and complexity. It leaves open whether the  existence of a password is subject to management. This requirement addresses the configuration to require a password, which is critical to the cybersecurity posture of the device.
SFRID: FIA_UAU_EXT.1.1</t>
  </si>
  <si>
    <t>Review configuration settings to confirm the device is set to require a passcode before use.
This procedure is performed on the iOS and iPadOS device.
On the iPhone and iPad: 
1. Open the Settings app. 
2. Tap "General".
3. Tap "VPN &amp; Device Management".
4. Tap the Configuration Profile from the iOS management tool containing the password policy.
5. Tap "Restrictions".
6. Tap "Passcode".
7. Verify "Passcode required" is set to "Yes".
If "Passcode required" is not set to "Yes", this is a finding.</t>
  </si>
  <si>
    <t>A passcode is required to access the mobile device.</t>
  </si>
  <si>
    <t>A passcode is not required to access the mobile device.</t>
  </si>
  <si>
    <t>HPW1</t>
  </si>
  <si>
    <t>HPW1: No password is required to access an FTI system</t>
  </si>
  <si>
    <t>V-268024</t>
  </si>
  <si>
    <t>CCI-001199</t>
  </si>
  <si>
    <t>Install a configuration profile to require a password to unlock the device.</t>
  </si>
  <si>
    <t>To close this finding, please provide a screenshot or other compelling evidence showing that device(s) requires a password to unlock.</t>
  </si>
  <si>
    <t>SGAIOS-18-010500</t>
  </si>
  <si>
    <t>Apple iOS/iPadOS 18 must implement the management setting: limit Ad Tracking.</t>
  </si>
  <si>
    <t>Ad Tracking refers to the advertisers' ability to categorize the device and spam the user with ads that are most relevant to the user's preferences. By not "Force limiting ad tracking", advertising companies are able to gather information about the user and device's browsing habits. If "Limit Ad Tracking" is not limited, a database of browsing habits of agency devices can be gathered and stored under no supervision of the agency. Limiting ad tracking does not completely mitigate the risk but does limit the amount of information gathering.
SFRID: FMT_SMF.1.1 #47</t>
  </si>
  <si>
    <t>Review configuration settings to confirm "Force limited ad tracking" is checked.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"Force limited ad tracking" is checked.
Alternatively, verify the text "&lt;key&gt;forceLimitAdTracking&lt;/key&gt;&lt;true/&gt;" appears in the configuration profile (.mobileconfig file).
On the iPhone and iPad:
1. Open the Settings app.
2. Tap "General".
3. Tap "VPN &amp; Device Management".
4. Tap the Configuration Profile from the iOS management tool containing the management policy.
5. Tap "Restrictions".
6. Verify "Limit ad tracking enforced" or "Requests to track from apps not allowed" is present.
If "limited ad tracking enforced" is missing in the Apple iOS/iPadOS management tool, "&lt;key&gt;forceLimitAdTracking&lt;/key&gt;&lt;false/&gt;" does not appear in the configuration profile, or the restrictions policy on the iPhone and iPad does not list "Limit ad tracking enforced", this is a finding.</t>
  </si>
  <si>
    <t>Limit ad tracking is enforced.</t>
  </si>
  <si>
    <t>Limit ad tracking is not enforced.</t>
  </si>
  <si>
    <t>V-268026</t>
  </si>
  <si>
    <t>Install a configuration profile to limit advertisers' ability to track the user's web browsing preferences.</t>
  </si>
  <si>
    <t>SGAIOS-18-010600</t>
  </si>
  <si>
    <t>Apple iOS/iPadOS 18 must implement the management setting: not allow automatic completion of Safari browser passcodes.</t>
  </si>
  <si>
    <t>The AutoFill functionality in the Safari web browser allows the user to complete a form that contains sensitive information, such as PII, without previous knowledge of the information. By allowing the use of the AutoFill functionality, an adversary who learns a user's iPhone or iPad passcode, or who otherwise is able to unlock the device, may be able to further breach other systems by relying on the AutoFill feature to provide information unknown to the adversary. By disabling the AutoFill functionality, the risk of an adversary gaining additional information about the device's user or compromising other systems is significantly mitigated.
SFRID: FMT_SMF.1.1 #47</t>
  </si>
  <si>
    <t>Review configuration settings to confirm "Enable autofill" is unchecked.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"Enable autofill" is unchecked.
Alternatively, verify the text "&lt;key&gt;safariAllowAutoFill&lt;/key&gt;&lt;false&gt;" appears in the configuration profile (.mobileconfig file).
On the iPhone and iPad:
1. Open the Settings app.
2. Tap "General".
3. Tap "VPN &amp; Device Management".
4. Tap the Configuration Profile from the iOS management tool containing the management policy.
5. Tap "Restrictions".
6. Verify "Auto-fill in Safari not allowed" is present.
If "Enable autofill" is checked in the Apple iOS/iPadOS management tool, "&lt;key&gt;safariAllowAutoFill&lt;/key&gt;&lt;true&gt;" appears in the configuration profile, or the restrictions policy on the iPhone and iPad does not list "Auto-fill in Safari not allowed", this is a finding.</t>
  </si>
  <si>
    <t>Autofill is not enabled.</t>
  </si>
  <si>
    <t>Autofill is enabled.</t>
  </si>
  <si>
    <t>V-268027</t>
  </si>
  <si>
    <t>Install a configuration profile to disable the AutoFill capability in the Safari app.</t>
  </si>
  <si>
    <t>SGAIOS-18-010700</t>
  </si>
  <si>
    <t>Apple iOS/iPadOS 18 must implement the management setting: encrypt backups/Encrypt local backup.</t>
  </si>
  <si>
    <t>If iCloud backups are not encrypted, this could lead to the unauthorized disclosure of federal tax information if non-FTI personnel are able to access that machine. Forcing the backup to be encrypted greatly mitigates the risk of compromising sensitive data. Work data iCloud backup and USB connections to computers are not authorized, but this control provides defense-in-depth for cases in which a user violates policy either intentionally or inadvertently.
SFRID: FMT_SMF.1.1 #47</t>
  </si>
  <si>
    <t>Review configuration settings to confirm "Force encrypted backups" is enabled.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"Encrypt local backup" is checked.
Alternatively, verify the text "&lt;key&gt;forceEncryptedBackup&lt;/key&gt;&lt;true/&gt;"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"Encrypt backups enforced" is listed.
If "Encrypt local backup" is unchecked in the Apple iOS/iPadOS management tool, "&lt;key&gt;forceEncryptedBackup&lt;/key&gt;&lt;false/&gt;" appears in the configuration profile, or the restrictions policy on the iPhone and iPad does not list "Encrypt backups enforced", this is a finding.</t>
  </si>
  <si>
    <t>Backups are configured to be encrypted.</t>
  </si>
  <si>
    <t>Backups aren't configured to be encrypted.</t>
  </si>
  <si>
    <t>V-268028</t>
  </si>
  <si>
    <t>Install a configuration profile to force encrypted backups to iCloud.</t>
  </si>
  <si>
    <t>SGAIOS-18-010800</t>
  </si>
  <si>
    <t>Apple iOS/iPadOS 18 must implement the management setting: not allow use of Handoff.</t>
  </si>
  <si>
    <t>Handoff permits a user of an iPhone and iPad to transition user activities from one device to another. Handoff passes sufficient information between the devices to describe the activity, but app data synchronization associated with the activity is handled though iCloud, which should be disabled on a compliant iPhone and iPad. If a user associates both agency and personal devices to the same Apple ID, the user may improperly reveal information about the nature of the user's activities on an unprotected device. Disabling Handoff mitigates this risk.
SFRID: FMT_SMF.1.1 #47</t>
  </si>
  <si>
    <t>This is a supervised-only control. If the iPhone or iPad being reviewed is not supervised by the MDM, this control is automatically a finding.
If the iPhone or iPad being reviewed is supervised by the MDM, review configuration settings to confirm "Allow Handoff"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Handoff" is unchecked.
Alternatively, verify the text "&lt;key&gt;allowActivityContinuation&lt;/key&gt; &lt;false/&gt;"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"Handoff not allowed" is listed.
If "Allow Handoff" is checked in the Apple iOS/iPadOS management tool, "&lt;key&gt;allowActivityContinuation&lt;/key&gt; &lt;true/&gt;" appears in the configuration profile, or the restrictions policy on the iPhone and iPad does not list "Handoff not allowed", this is a finding.</t>
  </si>
  <si>
    <t>Handoff is disabled/not allowed.</t>
  </si>
  <si>
    <t>Handoff isn't disabled/not allowed.</t>
  </si>
  <si>
    <t>V-268029</t>
  </si>
  <si>
    <t>Install a configuration profile to disable continuation of activities among devices and workstations. This a supervised-only control.</t>
  </si>
  <si>
    <t>SGAIOS-18-010850</t>
  </si>
  <si>
    <t>Apple iOS/iPadOS 18 must implement the management setting: not allow use of iPhone widgets on Mac.</t>
  </si>
  <si>
    <t>iPhone widgets on Mac use Handoff. Handoff permits a user of an iPhone and iPad to transition user activities from one device to another. Handoff passes sufficient information between the devices to describe the activity, but app data synchronization associated with the activity is handled though iCloud, which should be disabled on a compliant iPhone and iPad. If a user associates both agency and personal devices to the same Apple ID, the user may improperly reveal information about the nature of the user's activities on an unprotected device. Disabling Handoff mitigates this risk.
SFRID: FMT_SMF.1.1 #47</t>
  </si>
  <si>
    <t>Review configuration settings to confirm "Allow iPhone Widget on Mac" is disabled.
This a supervised-only control. If the iPhone or iPad being reviewed is not supervised by the MDM, this control is automatically a finding. 
This check procedure is performed only on the Apple iOS/iPadOS management tool.
Note: If an organization has multiple configuration profiles, the check procedure must be performed on the relevant configuration profiles applicable to the scope of the review. 
In the Apple iOS/iPadOS management tool, verify "iPhone Widget on Mac" is unchecked.
If "Allow iPhone Widget on Mac" is checked in the Apple iOS/iPadOS management tool, this is a finding.</t>
  </si>
  <si>
    <t>iPhone Widgets are not allowed.</t>
  </si>
  <si>
    <t>iPhone Widgets are allowed.</t>
  </si>
  <si>
    <t>V-268030</t>
  </si>
  <si>
    <t>Install a configuration profile to disable the installation of iPhone widgets on Mac. This a supervised-only control.</t>
  </si>
  <si>
    <t>SGAIOS-18-010900</t>
  </si>
  <si>
    <t>Apple iOS/iPadOS 18 must implement the management setting: require the user to enter a password when connecting to an AirPlay-enabled device.</t>
  </si>
  <si>
    <t>When a user is allowed to use AirPlay without a password, it may mistakenly associate the iPhone and iPad with an AirPlay-enabled device other than the one intended (i.e., by choosing the wrong one from the AirPlay list displayed). This creates the potential for someone in control of a mistakenly associated device to obtain federal tax information without authorization. Requiring a password before such an association mitigates this risk. Passwords do not require any administration and are not required to comply with any complexity requirements.
SFRID: FMT_SMF.1.1 #40</t>
  </si>
  <si>
    <t>Review configuration settings to confirm "Require passcode on outgoing AirPlay request" is enabled.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"Require passcode on outgoing AirPlay request" is checked.
Alternatively, verify the text "&lt;key&gt;forceAirPlayOutgoingRequestsPairingPassword&lt;/key&gt;&lt;false/&gt;" appears in the configuration profile (.mobileconfig file).
On the iPhone and iPad:
1. Open the Settings app.
2. Tap "General".
3. Tap "VPN &amp; Device Management".
4. Tap the Configuration Profile from the Apple iOS/iPadOS management tool containing the restrictions policy.
5. Tap "Restrictions".
6. Verify "AirPlay outgoing requests pairing password enforced" is listed.
If "Require passcode on outgoing AirPlay request" is unchecked in the Apple iOS/iPadOS management tool, "&lt;key&gt;forceAirPlayOutgoingRequestsPairingPassword&lt;/key&gt;&lt;true/&gt;" appears in the configuration profile, or the restrictions policy on the iPhone and iPad does not list "AirPlay outgoing requests pairing password enforced", this is a finding.</t>
  </si>
  <si>
    <t>Passcodes are required for outgoing AirPlay requests.</t>
  </si>
  <si>
    <t>Passcodes are not required for outgoing AirPlay requests.</t>
  </si>
  <si>
    <t>HIA5</t>
  </si>
  <si>
    <t>HIA5: System does not properly control authentication process</t>
  </si>
  <si>
    <t>V-268031</t>
  </si>
  <si>
    <t>CCI-000067</t>
  </si>
  <si>
    <t>Install a configuration profile to require the user to enter a password when connecting to an AirPlay-enabled device.</t>
  </si>
  <si>
    <t>SGAIOS-18-010950</t>
  </si>
  <si>
    <t>Apple iOS/iPadOS 18 must implement the management setting: require passcode for incoming Airplay connection requests.</t>
  </si>
  <si>
    <t>When an incoming AirPlay request is allowed without a password, it may mistakenly associate the iPhone and iPad with an AirPlay-enabled device other than the one intended (i.e., by choosing the wrong one from the AirPlay list displayed). This creates the potential for someone in control of a mistakenly associated device to obtain federal tax information without authorization. Requiring a password before such an association mitigates this risk. Passwords do not require any administration and are not required to comply with any complexity requirements.
SFRID: FMT_SMF.1.1 #40</t>
  </si>
  <si>
    <t>Review configuration settings to confirm "Require passcode for incoming AirPlay connection requests" is enabled.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"Require passcode for incoming AirPlay connection requests" is checked.
On the iPhone and iPad:
1. Open the Settings app.
2. Tap "General".
3. Tap "VPN &amp; Device Management".
4. Tap the Configuration Profile from the Apple iOS/iPadOS management tool containing the restrictions policy.
5. Tap "Restrictions".
6. Verify "AirPlay incoming requests pairing password enforced" is listed.
If "Require passcode for incoming AirPlay connection requests" is unchecked in the Apple iOS/iPadOS management tool or the restrictions policy on the iPhone and iPad does not list "AirPlay incoming requests pairing password enforced", this is a finding.</t>
  </si>
  <si>
    <t>Require passcode for incoming AirPlay connection requests is enforced.</t>
  </si>
  <si>
    <t>Require passcode for incoming AirPlay connection requests isn't enforced.</t>
  </si>
  <si>
    <t>V-268032</t>
  </si>
  <si>
    <t>Install a configuration profile to require that incoming AirPlay connection requests enter a password when connecting to an agency FTI iOS/iPadOS device.</t>
  </si>
  <si>
    <t>SGAIOS-18-011000</t>
  </si>
  <si>
    <t>Apple iOS/iPadOS 18 must implement the management setting: disable Allow MailDrop.</t>
  </si>
  <si>
    <t>MailDrop allows users to send large attachments (up to 5 GB) via iCloud. Storing data with a unapproved cloud provider may leave the data vulnerable to breach. Disabling unapproved cloud services mitigates this risk.
SFRID: FMT_SMF.1.1 #47</t>
  </si>
  <si>
    <t>Review configuration settings to confirm "Allow MailDrop" is disabled.
This validation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MailDrop" is not checked.
On the iPhone and iPad:
1. Open the Settings app.
2. Tap "General".
3. Tap "VPN &amp; Device Management".
4. Tap the Configuration Profile from the Apple iOS/iPadOS management tool containing the restrictions policy.
5. Tap "Mail".
6. Tap the mail account.
7. Verify "Mail Drop Enabled" is set to "No".
If "Allow MailDrop" is not disabled in the Apple iOS/iPadOS management tool or the restrictions policy on the iPhone and iPad lists "Mail Drop Enabled" as "Yes", this is a finding.</t>
  </si>
  <si>
    <t>MailDrop is disabled.</t>
  </si>
  <si>
    <t>MailDrop is not disabled.</t>
  </si>
  <si>
    <t>HAC37</t>
  </si>
  <si>
    <t>HAC37: Account management procedures are not implemented</t>
  </si>
  <si>
    <t>V-268033</t>
  </si>
  <si>
    <t>CCI-002314, CCI-000366</t>
  </si>
  <si>
    <t>Configure the Apple iOS/iPadOS configuration profile to disable "Allow MailDrop".</t>
  </si>
  <si>
    <t>SGAIOS-18-011300</t>
  </si>
  <si>
    <t>IA-2</t>
  </si>
  <si>
    <t>Identification and Authentication (Organizational Users)</t>
  </si>
  <si>
    <t>Apple iOS/iPadOS 18 must implement the management setting: use SSL for Exchange ActiveSync.</t>
  </si>
  <si>
    <t>Exchange email messages are a form of data in transit and thus are vulnerable to eavesdropping and man-in-the-middle attacks. Secure Sockets Layer (SSL), also referred to as Transport Layer Security (TLS), provides encryption and authentication services that mitigate the risk of breach.
SFRID: FMT_SMF.1.1 #47</t>
  </si>
  <si>
    <t>Review configuration settings to confirm "Use SSL" for the Exchange account is enabled for incoming mail.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"Use SSL for incoming mail" is checked under the Exchange payload.
On the iPhone and iPad:
1. Open the Settings app.
2. Tap "General".
3. Tap "VPN &amp; Device Management".
4. Tap the Configuration Profile from the Apple iOS/iPadOS management tool containing the Exchange policy.
5. Tap "Mail".
6. Tap the name of the Exchange account. 
7. Verify "SSL for incoming mail" is set to "Yes".
If "Use SSL for incoming mail" is unchecked in the Apple iOS/iPadOS management tool or the Exchange policy on the iPhone and iPad has "SSL for incoming mail" set to "No", this is a finding.</t>
  </si>
  <si>
    <t>SSL/TLS is used for incoming mail.</t>
  </si>
  <si>
    <t>SSL/TLS is not used for incoming mail.</t>
  </si>
  <si>
    <t>HSC18</t>
  </si>
  <si>
    <t>HSC18: System communication authenticity is not guaranteed</t>
  </si>
  <si>
    <t>V-268035</t>
  </si>
  <si>
    <t>CCI-000764</t>
  </si>
  <si>
    <t>Install a configuration profile to use SSL for Exchange ActiveSync incoming mail.</t>
  </si>
  <si>
    <t>SGAIOS-18-011400</t>
  </si>
  <si>
    <t>Apple iOS/iPadOS 18 must implement the management setting: not allow messages in an ActiveSync Exchange account to be forwarded or moved to other accounts in the Apple iOS/iPadOS 18 Mail app.</t>
  </si>
  <si>
    <t>The Apple iOS/iPadOS Mail app can be configured to support multiple email accounts concurrently. These email accounts are likely to involve content of varying degrees of sensitivity (e.g., both personal and enterprise messages). To prevent the unauthorized and undetected forwarding or moving of messages from one account to another, Mail ActiveSync Exchange accounts can be configured to block such behavior. While users may still send a message from the Exchange account to another account, these transactions must involve an Exchange server, enabling audit records of the transaction, filtering of mail content, and subsequent forensic analysis.
SFRID: FMT_SMF.1.1 #47</t>
  </si>
  <si>
    <t>Review configuration settings to confirm "Allow messages to be moved"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"Allow messages to be moved" is unchecked under the Exchange payload.
On the iPhone and iPad:
1. Open the Settings app.
2. Tap "General".
3. Tap "VPN &amp; Device Management".
4. Tap the Configuration Profile from the Apple iOS/iPadOS management tool containing the Exchange policy.
5. Tap "Mail".
6. Tap the name of the Exchange account.
7. Verify "Prevent Move" is set to "Yes".
If "Allow messages to be moved" is checked in the Apple iOS/iPadOS management tool or the Exchange policy on the iPhone and iPad has "Prevent Move" set to "No", this is a finding.</t>
  </si>
  <si>
    <t>Messages are not able to be moved between (email) accounts.</t>
  </si>
  <si>
    <t>Messages are able to be moved between (email) accounts.</t>
  </si>
  <si>
    <t>HCM32</t>
  </si>
  <si>
    <t>HCM32: The device is inappropriately used to serve multiple functions</t>
  </si>
  <si>
    <t>V-268036</t>
  </si>
  <si>
    <t>Install a configuration profile to prevent Exchange messages from being moved or forwarded between email accounts.</t>
  </si>
  <si>
    <t>SGAIOS-18-011500</t>
  </si>
  <si>
    <t>Apple iOS/iPadOS 18 must implement the management setting: treat AirDrop as an unmanaged destination.</t>
  </si>
  <si>
    <t>AirDrop is a way to send contact information or photos to other users with AirDrop enabled. This feature enables a possible attack vector for adversaries to exploit. Once the attacker has gained access to the information broadcast by this feature, the attacker may distribute this sensitive information very quickly and without the agency's control or awareness. By disabling this feature, the risk of mass data exfiltration will be mitigated.
Note: If the site uses Apple's optional Automatic Device Enrollment, this control is available as a supervised MDM control.
SFRID: FMT_SMF.1.1 #47</t>
  </si>
  <si>
    <t>Review configuration settings to confirm "Treat AirDrop as an unmanaged destination" is enabled.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"Treat AirDrop as unmanaged destination" is checked.
On the iPhone and iPad:
1. Open the Settings app.
2. Tap "General".
3. Tap "VPN &amp; Device Management".
4. Tap the Configuration management tool containing the restrictions policy.
5. Tap "Restrictions".
6. Verify "Sharing managed documents using AirDrop not allowed" is listed.
If "Treat AirDrop as unmanaged destination" is disabled in the Apple iOS/iPadOS management tool or the restrictions policy on the iPhone and iPad does not list "Sharing managed documents using AirDrop not allowed", this is a finding.</t>
  </si>
  <si>
    <t>Sharing managed documents through airdrop is not allowed.</t>
  </si>
  <si>
    <t>Sharing managed documents through airdrop is allowed.</t>
  </si>
  <si>
    <t>HSC37</t>
  </si>
  <si>
    <t>HSC37: Network connection to third party system is not properly configured</t>
  </si>
  <si>
    <t>V-268037</t>
  </si>
  <si>
    <t>CCI-002007</t>
  </si>
  <si>
    <t>Install a configuration profile to treat AirDrop as an unmanaged destination.</t>
  </si>
  <si>
    <t>SGAIOS-18-011600</t>
  </si>
  <si>
    <t>Apple iOS/iPadOS 18 must implement the management setting: not have any Family Members in Family Sharing.</t>
  </si>
  <si>
    <t>Apple's Family Sharing service allows Apple iOS/iPadOS users to create a Family Group whose members have several shared capabilities, including the ability to lock, wipe, play a sound on, or locate the iPhone and iPads of other members. Each member of the group must be invited to the group and accept that invitation. An agency user's iPhone and iPad may be inadvertently or maliciously wiped by another member of the Family Group. This poses a risk that the user could be without a mobile device for a period of time or lose sensitive information that has not been backed up to other storage media. Configuring iPhone and iPads so their associated Apple IDs are not members of Family Groups mitigates this risk.
Note: If the site uses Apple's optional Automatic Device Enrollment, this control is available as a supervised MDM control.
SFRID: FMT_SMF.1.1 #47</t>
  </si>
  <si>
    <t>Review configuration settings to confirm Family Sharing is disabled. Note that this is a User-Based Enforcement (UBE) control, which cannot be managed by an MDM server.
This check procedure is performed on the iPhone and iPad.
On the iPhone and iPad:
1. Open the Settings app.
2. At the top of the screen, if "Sign in to your iPhone" is listed, this requirement has been met.
3. If the user profile is signed into iCloud, tap the username.
4. Tap "Family Sharing".
5. Verify no accounts are listed other than the "Organizer".
Note: The iPhone and iPad must be connected to the internet to conduct this validation procedure. Otherwise, the device will display the notice "Family information is not available", in which case configuration compliance cannot be determined.
If accounts (names or email addresses) are listed under "FAMILY MEMBERS" on the iPhone and iPad, this is a finding.</t>
  </si>
  <si>
    <t>Device does not utilize "Family Sharing" services.</t>
  </si>
  <si>
    <t>Device can utilize "Family Sharing" services.</t>
  </si>
  <si>
    <t>V-268038</t>
  </si>
  <si>
    <t>The user must either remove all members from the Family Group on the iPhone and iPad or associate the device with an Apple ID that is not a member of a Family Group.</t>
  </si>
  <si>
    <t>SGAIOS-18-011800</t>
  </si>
  <si>
    <t>Apple iOS/iPadOS 18 must implement the management setting: force Apple Watch wrist detection.</t>
  </si>
  <si>
    <t>Because Apple Watch is a personal device, it is key that any FTI displayed on the Apple Watch cannot be viewed when the watch is not in the immediate possession of the user. This control ensures the Apple Watch screen locks when the user takes the watch off, thereby protecting FTI from possible exposure.
SFRID: FMT_SMF.1.1 #47</t>
  </si>
  <si>
    <t>Review configuration settings to confirm "Force Apple Watch wrist detection" is enabled.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Apple iOS/iPadOS management tool, verify "Wrist detection enforced on Apple Watch" is enforced.
On the iPhone and iPad:
1. Open the Settings app.
2. Tap "General".
3. Tap "VPN &amp; Device Management".
4. Tap the Configuration Profile from the Apple iOS/iPadOS management tool containing the restrictions policy.
5. Tap "Restrictions".
6. Verify "Wrist detection enforced on Apple Watch" is listed.
If "Wrist detection enforced on Apple Watch" is not enforced in the Apple iOS/iPadOS management tool or the restrictions policy on the iPhone and iPad does not list "Wrist detection enforced on Apple Watch", this is a finding.</t>
  </si>
  <si>
    <t>Force Apple Watch wrist detection is enabled.</t>
  </si>
  <si>
    <t>Force Apple Watch wrist detection is not enabled.</t>
  </si>
  <si>
    <t>Note: This setting does not permit the use of personal devices with FTI. This setting is part of a defense in depth that would mitigate the impact of an FTI spillage on to a personal device.</t>
  </si>
  <si>
    <t>V-268040</t>
  </si>
  <si>
    <t>Install a configuration profile to force Apple Watch wrist detection.</t>
  </si>
  <si>
    <t>SGAIOS-18-011900</t>
  </si>
  <si>
    <t>Apple iOS/iPadOS 18 users must complete required training.</t>
  </si>
  <si>
    <t>The security posture on iOS devices requires the device user to configure several required policy rules on their device. User-Based Enforcement (UBE) is required for these controls. In addition, if the authorizing official (AO) has approved users' full access to the Apple App Store, users must receive training on risks. If a user is not aware of their responsibilities and does not comply with UBE requirements, the security posture of the iOS mobile device and federal tax information may become compromised.
SFRID: NA</t>
  </si>
  <si>
    <t>Review a sample of site User Agreements for iOS device users or similar training records and training course content. Verify iPhone and iPad users have completed required training.
If any iPhone/iPad user has not completed required training, this is a finding.</t>
  </si>
  <si>
    <t>Users have completed the required iOS/iPadOS training.</t>
  </si>
  <si>
    <t>Users have not completed the required iOS/iPadOS training.</t>
  </si>
  <si>
    <t>HAT4</t>
  </si>
  <si>
    <t>HAT4: Agency does not provide security-specific training</t>
  </si>
  <si>
    <t>V-268041</t>
  </si>
  <si>
    <t>Have all iPhone and iPad users complete training on the following topics. Users must acknowledge receipt of training via a signed User Agreement or similar written record.
Training topics:
- Operational security concerns introduced by unmanaged applications, including applications using global positioning system (GPS) tracking.
- Must ensure no federal tax information is saved in an unmanaged app or transmitted from a personal app (for example, from personal email). 
- If the Purebred key management app is used, users are responsible for maintaining positive control of their credentialed device at all times. The agency PKI certificate policy requires subscribers to maintain positive control of the devices that contain private keys and report any loss of control so the credentials can be revoked. Upon device retirement, turn in, or reassignment, ensure a factory data reset is performed prior to device handoff. Follow mobility service provider decommissioning procedures as applicable. 
- How to configure the following UBE controls (users must configure the control) and other controls on the iPhone and iPad:
  **Remove Family Sharing.
  **Disable Shared Location.
  **Disable Wi-Fi Assist.
  **Disable AirPrint  
  **Turn off "Apps" under "Automatic Downloads" in the "iTunes &amp; App Store" section of the Settings app on the iPhone and iPad.
  **Secure use of Calendar Alarm.
  **Do not configure a agency FTI network (work) VPN profile on any third-party unmanaged VPN app. 
  **Disable iPhone and iPad radios using controls under "Settings" instead of "Control Center".
- AO guidance on acceptable use and restrictions, if any, on downloading and installing personal apps and data (music, photos, etc.).</t>
  </si>
  <si>
    <t>Have all iPhone and iPad users complete training on the following topics. Users must acknowledge receipt of training via a signed User Agreement or similar written record.
Training topics:
- Operational security concerns introduced by unmanaged applications, including applications using global positioning system (GPS) tracking.
- Must ensure no federal tax information is saved in an unmanaged app or transmitted from a personal app (for example, from personal email). 
- If the Purebred key management app is used, users are responsible for maintaining positive control of their credentialed device at all times. The agency PKI certificate policy requires subscribers to maintain positive control of the devices that contain private keys and report any loss of control so the credentials can be revoked. Upon device retirement, turn in, or reassignment, ensure a factory data reset is performed prior to device handoff. Follow mobility service provider decommissioning procedures as applicable. 
- How to configure the following UBE controls (users must configure the control) and other controls on the iPhone and iPad:
  **Remove Family Sharing.
  **Disable Shared Location.
  **Disable Wi-Fi Assist.
  **Disable AirPrint
  **Turn off "Apps" under "Automatic Downloads" in the "iTunes &amp; App Store" section of the Settings app on the iPhone and iPad.
  **Secure use of Calendar Alarm.
  **Do not configure a agency FTI network (work) VPN profile on any third-party unmanaged VPN app. 
  **Disable iPhone and iPad radios using controls under "Settings" instead of "Control Center".
- AO guidance on acceptable use and restrictions, if any, on downloading and installing personal apps and data (music, photos, etc.).</t>
  </si>
  <si>
    <t>SGAIOS-18-012200</t>
  </si>
  <si>
    <t>Apple iOS/iPadOS 18 must implement the management setting: enable USB Restricted Mode.</t>
  </si>
  <si>
    <t>The USB port on an iOS device can be used to access data on the device. The required settings ensure the Apple device password is entered before a previously trusted USB accessory can connect to the device.
SFRID: FMT_SMF.1.1 #47</t>
  </si>
  <si>
    <t>This is a supervised-only control. If the iPhone or iPad being reviewed is not supervised by the MDM, this control is automatically a finding.
If the iPhone or iPad being reviewed is supervised by the MDM, review configuration settings to confirm "Allow USB Restricted Mode" is enabled.
This check procedure is performed on both the device management tool and the iPhone and iPad device. 
Note: If an organization has multiple configuration profiles, the check procedure must be performed on the relevant configuration profiles applicable to the scope of the review. 
In the iOS management tool, verify "Allow USB Restricted Mode" is checked (set to "True").
On the iPhone/iPad device:
1. Open the Settings app.
2. Tap "General".
3. Tap "VPN &amp; Device Management".
4. Tap the Configuration Profile from the iOS management tool containing the restrictions policy.
5. Tap "Restrictions".
6. Verify there is no listing for "USB Accessories while locked allowed".
If "Allow USB Restricted Mode" is not enabled in the management tool and there is a restriction listed in the profile on the Apple device, this is a finding.
Note: The default configuration setting for "allow USB Restricted Mode" is "True" in most MDM products. This is the required setting. When set correctly, nothing will be listed in the Restrictions profile, and the user will be able to toggle USB accessories on/off.
Note: "Allow USB Restricted Mode" may be called "Allow USB accessories while device is locked" in some MDM consoles. The required logic is to disable USB accessory connections when the device is locked.</t>
  </si>
  <si>
    <t>A password must be entered before a USB device can be used.</t>
  </si>
  <si>
    <t>A password is not required before a USB device can be used.</t>
  </si>
  <si>
    <t>HIA1</t>
  </si>
  <si>
    <t>HIA1: Adequate device identification and authentication is not employed</t>
  </si>
  <si>
    <t>V-268044</t>
  </si>
  <si>
    <t>Install a configuration profile to configure "Allow USB Restricted Mode" to "True" in the management tool. This a supervised-only control.
Note: The default configuration setting for "allow USB Restricted Mode" is "True" in most MDM products. This is the required setting. When set correctly, nothing will be listed in the Restrictions profile, and the user will be able to toggle USB accessories on/off.
Note: This control is called "Allow USB accessories while device is locked" in Apple Configurator, and the control logic is opposite to what is listed here. Ensure the MDM policy rule is set correctly (to disable USB accessory connections when the device is locked).</t>
  </si>
  <si>
    <t>SGAIOS-18-012300</t>
  </si>
  <si>
    <t>Apple iOS/iPadOS 18 must not allow managed apps to write contacts to unmanaged contacts accounts.</t>
  </si>
  <si>
    <t>Managed apps have been approved for the handling of federal tax information. Unmanaged apps are provided for productivity and morale purposes but are not approved to handle federal tax information. Examples of unmanaged apps include those for news services, travel guides, maps, iOS photos, and social networking. If a document were to be viewed in a managed app and the user had the ability to open this same document in an unmanaged app, this could lead to the compromise of FTI. In some cases, the unmanaged apps are connected to cloud backup or social networks that would permit dissemination of federal tax information to unauthorized individuals. Not allowing data to be opened within unmanaged apps mitigates the risk of compromising sensitive data.
SFRID: FMT_SMF.1.1 #42, FDP_ACF_EXT.1.2</t>
  </si>
  <si>
    <t>Review configuration settings to confirm "Allow managed apps to write contacts to unmanaged contacts accounts" is disabled.
This check procedure is performed on both the Apple iOS/iPadOS management tool and the Apple iOS/iPadOS device.
Note: If an organization has multiple configuration profiles, the check procedure must be performed on the relevant configuration profiles applicable to the scope of the review. 
In the iOS/iPadOS management tool, verify "Allow managed apps to write contacts to unmanaged contacts accounts" is unchecked.
On the iPhone and iPad:
1. Open the Settings app.
2. Tap "General".
3. Tap "VPN &amp; Device Management". 
4. Tap the Configuration Profile from the iOS/iPadOS management tool containing the restrictions policy.
5. Tap "Restrictions".
6. Verify "Allow managed apps to write contacts to unmanaged contacts accounts" is not listed.
If "Allow managed apps to write contacts to unmanaged contacts accounts" is checked in the iOS/iPadOS management tool or the restrictions policy on the iPhone and iPad lists "Allow managed apps to write contacts to unmanaged contacts accounts", this is a finding.</t>
  </si>
  <si>
    <t>Managed apps cannot write to areas accessible to unmanaged apps.</t>
  </si>
  <si>
    <t>Managed apps can write to areas accessible to unmanaged apps.</t>
  </si>
  <si>
    <t>V-268045</t>
  </si>
  <si>
    <t>Install a configuration profile to prevent managed apps from writing contacts to unmanaged contacts accounts.</t>
  </si>
  <si>
    <t>SGAIOS-18-012400</t>
  </si>
  <si>
    <t>Apple iOS/iPadOS 18 must not allow unmanaged apps to read contacts from managed contacts accounts.</t>
  </si>
  <si>
    <t>Managed apps have been approved for the handling of federal tax information. Unmanaged apps are provided for productivity and morale purposes but are not approved to handle federal tax information. Examples of unmanaged apps include those for news services, travel guides, maps, and social networking. If a document were to be viewed in a managed app and the user had the ability to open this same document in an unmanaged app, this could lead to the compromise of FTI. In some cases, the unmanaged apps are connected to cloud backup or social networks that would permit dissemination of federal tax information to unauthorized individuals. Not allowing data to be opened within unmanaged apps mitigates the risk of compromising sensitive data.
SFRID: FMT_SMF.1.1 #42, FDP_ACF_EXT.1.2</t>
  </si>
  <si>
    <t>Review configuration settings to confirm "Allow unmanaged apps to read contacts from managed contacts accounts" is disabled.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iOS management tool, verify "Allow unmanaged apps to read contacts from managed contacts accounts" is unchecked.
On the iPhone and iPad:
1. Open the Settings app.
2. Tap "General".
3. Tap "VPN &amp; Device Management".
4. Tap the Configuration Profile from the iOS/iPadOS management tool containing the restrictions policy.
5. Tap "Restrictions".
6. Verify "Allow unmanaged apps to read contacts from managed contacts accounts" is not listed.
If "Allow unmanaged apps to read contacts from managed contacts accounts" is checked in the iOS/iPadOS management tool or the restrictions policy on the iPhone and iPad lists "Allow unmanaged apps to read contacts from managed contacts accounts", this is a finding.</t>
  </si>
  <si>
    <t>Unmanaged apps cannot access information from unmanaged apps.</t>
  </si>
  <si>
    <t>Unmanaged apps can access information from unmanaged apps.</t>
  </si>
  <si>
    <t>V-268046</t>
  </si>
  <si>
    <t>Install a configuration profile to prevent unmanaged apps from reading contacts from managed contacts accounts.</t>
  </si>
  <si>
    <t>SGAIOS-18-012500</t>
  </si>
  <si>
    <t>Apple iOS/iPadOS 18 must implement the management setting: disable AirDrop.</t>
  </si>
  <si>
    <t>AirDrop is a way to send contact information or photos to other users with this same feature enabled. This feature enables a possible attack vector for adversaries to exploit. Once the attacker has gained access to the information broadcast by this feature, the attacker may distribute this sensitive information very quickly and without the agency's control or awareness. By disabling this feature, the risk of mass data exfiltration will be mitigated. 
Note: If the site uses Apple's optional Automatic Device Enrollment, this control is available as a supervised MDM control.
SFRID: FMT_SMF.1.1 #47</t>
  </si>
  <si>
    <t>Determine if the site authorizing official (AO) has approved the use of AirDrop for unmanaged data transfer. Look for a document showing approval. If AirDrop is not approved, review configuration settings to confirm it is disabled. If approved, this requirement is not applicable.
This a supervised-only control. If the iPhone or iPad being reviewed is not supervised by the MDM, this control is automatically a finding (if the authorizing official [AO] has not approved the use of AirDrop for unmanaged data transfer).
If the iPhone or iPad being reviewed is supervised by the MDM, follow these procedures:
This check procedure is performed on both the device management tool and the iPhone and iPad device.
Note: If an organization has multiple configuration profiles, the check procedure must be performed on the relevant configuration profiles applicable to the scope of the review. 
In the iOS/iPadOS management tool, verify "Allow AirDrop" is unchecked.
On the iPhone/iPad device:
1. Open the Settings app.
2. Tap "General".
3. Tap "VPN &amp; Device Management". 
4. Tap the Configuration Profile from the iOS management tool containing the restrictions policy.
5. Tap "Restrictions".
6. Verify "AirDrop not allowed" or "Sharing managed documents using Airdrop not allowed" is listed.
If the AO has not approved AirDrop and "AirDrop not allowed" is not listed in the management tool and on the Apple device, this is a finding.</t>
  </si>
  <si>
    <t>V-268047</t>
  </si>
  <si>
    <t>If the AO has not approved the use of AirDrop for unmanaged data transfer, install a configuration profile to disable the "Allow AirDrop" control in the management tool. This a supervised-only control.</t>
  </si>
  <si>
    <t>SGAIOS-18-012600</t>
  </si>
  <si>
    <t>Apple iOS/iPadOS 18 must implement the management setting: disable paired Apple Watch.</t>
  </si>
  <si>
    <t>Authorizing official (AO) approval is required before an Apple Watch (agency-owned or personally owned) can be paired with a agency-owned iPhone to ensure the AO has evaluated the risk in having FTI transferred to and stored on an Apple Watch in their operational environment.
SFRID: FMT_SMF.1.1 #47</t>
  </si>
  <si>
    <t>Determine if the site AO has approved the use of Apple Watch with agency-owned iPhones. Look for a document showing approval. If not approved, review configuration settings to confirm "Allow Paired Watch" is disabled. If approved, this requirement is not applicable.
This a supervised-only control. If the iPhone or iPad being reviewed is not supervised by the MDM, this control is automatically a finding (if the AO has not approved the use of Apple Watch for unmanaged data transfer).
If the iPhone or iPad being reviewed is supervised by the MDM, follow these procedures:
This check procedure is performed on both the device management tool and the iPhone.
Note: If an organization has multiple configuration profiles, the check procedure must be performed on the relevant configuration profiles applicable to the scope of the review.
In the iOS management tool, verify "Allow Paired Watch" is unchecked.
On the iPhone:
1. Open the Settings app.
2. Tap "General".
3. Tap "VPN &amp; Device Management". 
4. Tap the Configuration Profile from the iOS management tool containing the restrictions policy.
5. Tap "Restrictions".
6. Verify "Paired Apple Watch not allowed" is listed.
If the AO has not approved pairing an Apple Watch with a agency-owned iPhone and "Paired Apple Watch not allowed" is not listed both in the management tool and on the Apple device, this is a finding.</t>
  </si>
  <si>
    <t>Allow Paired Watch is disabled.</t>
  </si>
  <si>
    <t>Allow Paired Watch isn't disabled.</t>
  </si>
  <si>
    <t>HRM3</t>
  </si>
  <si>
    <t>HRM3: FTI access from personal devices</t>
  </si>
  <si>
    <t>V-268048</t>
  </si>
  <si>
    <t>If the AO has not approved the use of Apple Watch with agency-owned iPhones, install a configuration profile to disable the Apple Watch control in the management tool. This a supervised-only control.</t>
  </si>
  <si>
    <t>SGAIOS-18-012650</t>
  </si>
  <si>
    <t>Apple iOS/iPadOS 18 must implement the management setting: approved Apple Watches must be managed by an MDM.</t>
  </si>
  <si>
    <t>Determine if the site AO has approved the use of Apple Watch with agency-owned iPhones. Look for a document showing approval. If not approved, this requirement is not applicable.
If approved, verify on the MDM server that the Apple Watch is being managed by the MDM. Have the MDM system administrator show that the Apple Watch is being managed by the MDM.
If the AO has approved pairing an Apple Watch with a agency-owned iPhone and the Apple Watch is not being managed by the site MDM server, this is a finding.
Note: The iPhone paired to the Apple Watch must be supervised for the MDM to manage the Apple Watch.</t>
  </si>
  <si>
    <t>Apple Watch is being managed by MDM.</t>
  </si>
  <si>
    <t>Apple Watch is not managed by MDM.</t>
  </si>
  <si>
    <t>HCM46</t>
  </si>
  <si>
    <t>HCM46: Agency does not centrally manage mobile device configuration</t>
  </si>
  <si>
    <t>V-268049</t>
  </si>
  <si>
    <t>If the AO has not approved the use of Apple Watch with agency-owned iPhones, this requirement is not applicable. 
If the AO has approved the use of Apple Watch with agency-owned iPhones, enroll the Apple Watch in MDM management.
Note: The iPhone paired to the Apple Watch must be supervised for the MDM to manage the Apple Watch.</t>
  </si>
  <si>
    <t>SGAIOS-18-012700</t>
  </si>
  <si>
    <t>Apple iOS/iPadOS 18 must disable "Password AutoFill" in browsers and applications.</t>
  </si>
  <si>
    <t>The AutoFill functionality in browsers and applications allows the user to complete a form that contains sensitive information, such as PII, without previous knowledge of the information. By allowing the use of the AutoFill functionality, an adversary who learns a user's iPhone and iPad passcode, or who otherwise is able to unlock the device, may be able to further breach other systems by relying on the AutoFill feature to provide information unknown to the adversary. By disabling the AutoFill functionality, the risk of an adversary gaining further information about the device's user or compromising other systems is significantly mitigated.
SFRID: FMT_SMF.1.1 #47</t>
  </si>
  <si>
    <t>This a supervised-only control. If the iPhone or iPad being reviewed is not supervised by the MDM, this control is automatically a finding.
If the iPhone or iPad being reviewed is supervised by the MDM, review configuration settings to confirm "Password AutoFill is not allowed" is disabled.
This check procedure is performed on both the iOS/iPadOS device management tool and the iPhone and iPad.
Note: If an organization has multiple configuration profiles, the check procedure must be performed on the relevant configuration profiles applicable to the scope of the review.
In the iOS/iPadOS management tool, verify "Password AutoFill is not allowed" is unchecked.
On the iPhone/iPad:
1. Open the Settings app.
2. Tap "General".
3. Tap "VPN &amp; Device Management".
4. Tap the Configuration Profile from the iOS management tool containing the restrictions policy.
5. Tap "Restrictions".
6. Verify "Password AutoFill is not allowed" is listed.
If "Password AutoFill is not allowed" is not enabled in the iOS/iPadOS management tool and on the Apple device, this is a finding.</t>
  </si>
  <si>
    <t>Password AutoFill is not enabled/allowed.</t>
  </si>
  <si>
    <t>Password AutoFill is enabled.</t>
  </si>
  <si>
    <t>V-268050</t>
  </si>
  <si>
    <t>Install a configuration profile to disable allow Password AutoFill in the management tool. This a supervised-only control.</t>
  </si>
  <si>
    <t>SGAIOS-18-012800</t>
  </si>
  <si>
    <t>Apple iOS/iPadOS 18 must disable "Allow setting up new nearby devices".</t>
  </si>
  <si>
    <t>This control allows Apple device users to request passwords from nearby devices. This could lead to a compromise of the device password with an unauthorized person or device. Agency FTI Apple device passwords must not be shared.
SFRID: FMT_SMF.1.1 #47</t>
  </si>
  <si>
    <t>This a supervised-only control. If the iPhone or iPad being reviewed is not supervised by the MDM, this control is automatically a finding.
If the iPhone or iPad being reviewed is supervised by the MDM, review configuration settings to confirm "Allow setting up new nearby devices" is disabled.
This check procedure is performed on both the iOS/iPadOS device management tool and the iPhone and iPad.
Note: If an organization has multiple configuration profiles, the check procedure must be performed on the relevant configuration profiles applicable to the scope of the review.
In the iOS/iPadOS management tool, verify "Proximity setup to a new device is not allowed" is unchecked.
On the iPhone and iPad:
1. Open the Settings app.
2. Tap "General".
3. Tap "VPN &amp; Device Management".
4. Tap the Configuration Profile from the iOS management tool containing the restrictions policy.
5. Tap "Restrictions".
6. Verify "Proximity setup to a new device is not allowed" is not listed.
If "Proximity setup to a new device is not allowed" is disabled in the iOS/iPadOS management tool and on the Apple device, this is a finding.</t>
  </si>
  <si>
    <t>The device is managed by an MDM and "Allow setting up new nearby devices" is disabled.</t>
  </si>
  <si>
    <t>The device is not managed by an MDM or "Allow setting up new nearby devices" isn't disabled.</t>
  </si>
  <si>
    <t>V-268051</t>
  </si>
  <si>
    <t>Install a configuration profile to disable allow setting up new nearby devices in the management tool. This a supervised-only control.</t>
  </si>
  <si>
    <t>SGAIOS-18-012900</t>
  </si>
  <si>
    <t>Apple iOS/iPadOS 18 must disable password proximity requests.</t>
  </si>
  <si>
    <t>This control allows one Apple device to be notified to share its password with a nearby device. This could lead to a compromise of the device password with an unauthorized person or device. Agency FTI Apple device passwords must not be shared.
SFRID: FMT_SMF.1.1 #47</t>
  </si>
  <si>
    <t>This a supervised-only control. If the iPhone or iPad being reviewed is not supervised by the MDM, this control is automatically a finding.
If the iPhone or iPad being reviewed is supervised by the MDM, review configuration settings to confirm "Allow Password Proximity Requests" is disabled.
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"Allow Password Proximity Requests" is unchecked.
On the iPhone and iPad device:
1. Open the Settings app.
2. Tap "General".
3. Tap "VPN &amp; Device Management".
4. Tap the Configuration Profile from the iOS management tool containing the restrictions policy.
5. Tap "Restrictions".
6. Verify "Proximity password requests not allowed" is listed.
If "Proximity password requests not allowed" is not listed in the management tool and on the Apple device, this is a finding.</t>
  </si>
  <si>
    <t>The iPhone or iPad being reviewed is supervised by the MDM, "Allow Password Proximity Requests" is disabled.</t>
  </si>
  <si>
    <t>The iPhone or iPad isn't supervised by the MDM or "Allow Password Proximity Requests" isn't disabled.</t>
  </si>
  <si>
    <t>HPW15</t>
  </si>
  <si>
    <t>HPW15: Passwords are shared inappropriately</t>
  </si>
  <si>
    <t>V-268052</t>
  </si>
  <si>
    <t>Install a configuration profile to disable "allow password proximity requests" in the management tool. This a supervised-only control.</t>
  </si>
  <si>
    <t>SGAIOS-18-013000</t>
  </si>
  <si>
    <t>Apple iOS/iPadOS 18 must disable password sharing.</t>
  </si>
  <si>
    <t>This control allows sharing passwords between Apple devices using AirDrop. This could lead to a compromise of the device password with an unauthorized person or device. Agency FTI Apple device passwords must not be shared.
SFRID: FMT_SMF.1.1 #47</t>
  </si>
  <si>
    <t>This a supervised-only control. If the iPhone or iPad being reviewed is not supervised by the MDM, this control is automatically a finding.
If the iPhone or iPad being reviewed is supervised by the MDM, review configuration settings to confirm "Password Sharing is not allowed" is enabled.
This check procedure is performed on both the device management tool and the iPhone and iPad.
Note: If an organization has multiple configuration profiles, the check procedure must be performed on the relevant configuration profiles applicable to the scope of the review.
In the iOS/iPadOS management tool, verify "Password Sharing is not allowed" is checked.
On the iPhone/iPad:
1. Open the Settings app.
2. Tap "General".
3. Tap "VPN &amp; Device Management".
4. Tap the Configuration Profile from the iOS management tool containing the restrictions policy.
5. Tap "Restrictions".
6. Verify "Password Sharing is not allowed" is listed.
If "Password Sharing is not allowed" is not enabled in the management tool and on the Apple device, this is a finding.</t>
  </si>
  <si>
    <t>The iPhone or iPad being reviewed is supervised by the MDM, "Password Sharing is not allowed" is enabled.</t>
  </si>
  <si>
    <t>The iPhone or iPad isn't supervised by the MDM or "Password Sharing is not allowed" isn't enabled.</t>
  </si>
  <si>
    <t>V-268053</t>
  </si>
  <si>
    <t>Install a configuration profile to disable allow password proximity sharing in the management tool. This a supervised-only control.</t>
  </si>
  <si>
    <t>SGAIOS-18-013200</t>
  </si>
  <si>
    <t>The Apple iOS/iPadOS 18 must be supervised by the MDM.</t>
  </si>
  <si>
    <t>When an iOS/iPadOS is not supervised, the agency mobile service provider cannot control when new iOS/iPadOS updates are installed on site-managed devices. Most updates should be installed immediately to mitigate new security vulnerabilities, while some sites need to test each update prior to installation to ensure critical missions are not adversely impacted by the update.
Several password and data protection controls can be implemented only when an Apple device is supervised.
SFRID: FMT_SMF.1.1 #47</t>
  </si>
  <si>
    <t>Review configuration settings to confirm site-managed iOS/iPadOS devices are supervised.
This check procedure is performed on both the Apple iOS/iPadOS management tool and the iPhone and iPad.
Note: If an organization has multiple configuration profiles, the check procedure must be performed on the relevant configuration profiles applicable to the scope of the review.
In the iOS management tool, verify all managed Apple devices are supervised (verification procedure will vary by MDM product).
Note: If the Apple device is not managed by an MDM and supervision is set up via Apple Configurator, this procedure is not applicable.
On the iPhone and iPad:
1. Open the Settings app.
2. Verify a message similar to the following appears on the screen: "This iPad is supervised by (name of site agency mobile service provider)." 
If site-managed iOS/iPadOS devices are not supervised, this is a finding.</t>
  </si>
  <si>
    <t>The iPhone or iPad being reviewed is supervised by the MDM.</t>
  </si>
  <si>
    <t>The iPhone or iPad isn't supervised by an MDM.</t>
  </si>
  <si>
    <t>V-268055</t>
  </si>
  <si>
    <t>Use one of the following methods to supervise iOS and iPadOS devices managed by the agency mobile service provider.
Method 1:
- Register all current and new iOS and iPadOS devices in the agency mobile service provider's Automated Device Management/Apple Business Manager (ABM) account.
- Enable supervision of managed iOS/iPadOS devices in the MDM.
Method 2: 
- Configure each iOS/iPadOS device using the Apple Configurator tool for Supervision.
- This method is usually only appropriate when MDM management of the agency Apple device is not appropriate or an older device cannot be registered in ABM.</t>
  </si>
  <si>
    <t>SGAIOS-18-013300</t>
  </si>
  <si>
    <t>Apple iOS/iPadOS 18 must disable "Allow USB drive access in Files app" if the authorizing official (AO) has not approved the use of agency-approved USB storage drives with iOS/iPadOS devices.</t>
  </si>
  <si>
    <t>Unauthorized use of USB storage drives could lead to the introduction of malware or unauthorized software into the agency IT infrastructure and compromise of sensitive FTI and systems.
SFRID: FMT_SMF.1.1 #47</t>
  </si>
  <si>
    <t>This requirement is not applicable if the AO has approved the use of USB drives to load files to Apple devices. The approval must be in writing and include which USB storage devices are approved for use.
If the AO has not approved the use of USB drives to load files to Apple devices, use the following procedures to verify compliance.
This a supervised-only control. If the iPhone or iPad being reviewed is not supervised by the MDM, this control is automatically a finding.
If the iPhone or iPad being reviewed is supervised by the MDM, review configuration settings to confirm "Allow USB drive access in Files app" is disabled.
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"Allow USB drive access in Files app" is unchecked.
On the iPhone and iPad device:
1. Open the Settings app.
2. Tap "General".
3. Tap "VPN &amp; Device Management".
4. Tap the Configuration Profile from the iOS management tool containing the restrictions policy.
5. Tap "Restrictions".
6. Verify "USB drives not accessible in Files app" is listed.
If "Allow USB drive access in Files app" is not disabled in the management tool and "USB drives not accessible in Files app" is not listed in the Restrictions profile on the Apple device, this is a finding.</t>
  </si>
  <si>
    <t>"Allow USB drive access in Files app" is disabled.</t>
  </si>
  <si>
    <t>"Allow USB drive access in Files app" isn't disabled.</t>
  </si>
  <si>
    <t>HCM50</t>
  </si>
  <si>
    <t>HCM50: Unauthorized hardware is not blocked</t>
  </si>
  <si>
    <t>V-268056</t>
  </si>
  <si>
    <t>If the AO has not approved the use of USB drives to load files to Apple devices, install a configuration profile to disable "Allow USB drive access in Files app".</t>
  </si>
  <si>
    <t>SGAIOS-18-013400</t>
  </si>
  <si>
    <t>The Apple iOS must be configured to disable automatic transfer of diagnostic data to an external device other than an MDM service with which the device has enrolled.</t>
  </si>
  <si>
    <t>Many software systems automatically send diagnostic data to the manufacturer or a third-party. This data enables the developers to understand real-world field behavior and improve the product based on that information. Unfortunately, it can also reveal information about what agency users are doing with the systems and what causes them to fail. An adversary embedded within the software development team or elsewhere could use the information acquired to breach mobile operating system security. Disabling automatic transfer of such information mitigates this risk.
SFRID: FMT_SMF.1.1 #47a</t>
  </si>
  <si>
    <t>Review configuration settings to confirm "Allow sending diagnostic and usage data to Apple" is disabled.
This check procedure is performed on both the iOS management tool and the iOS device.
Note: If an organization has multiple configuration profiles, the check procedure must be performed on the relevant configuration profiles applicable to the scope of the review. 
In the iOS management tool, verify "Allow sending diagnostic and usage data to Apple" is unchecked.
Alternatively, verify the text "&lt;key&gt;allowDiagnosticSubmission&lt;/key&gt;&lt;false/&gt;" appears in the configuration profile (.mobileconfig file).
On the Apple iOS device: 
1. Open the Settings app. 
2. Tap "General".
3. Tap "VPN &amp; Device Management".
4. Tap the Configuration Profile from the iOS management tool containing the management policy.
5. Tap "Restrictions".
6. Verify "Diagnostic submission not allowed".
Note: This setting also disables "Share With App Developers".
If "Allow sending diagnostic and usage data to Apple" is checked in the iOS management tool, "&lt;key&gt;allowDiagnosticSubmission&lt;/key&gt;&lt;true/&gt;" appears in the configuration profile, or the restrictions policy on the Apple iOS device from the Apple iOS management tool does not list "Diagnostic submission not allowed", this is a finding.</t>
  </si>
  <si>
    <t>Diagnostic data is not shared with Apple or developers.</t>
  </si>
  <si>
    <t>Diagnostic data is shared with Apple or developers.</t>
  </si>
  <si>
    <t>HAC69</t>
  </si>
  <si>
    <t>HAC69: Sensitive data about the FTI environment is shared</t>
  </si>
  <si>
    <t>V-268057</t>
  </si>
  <si>
    <t>Install a configuration profile to disable sending diagnostic data to a non US government organization.</t>
  </si>
  <si>
    <t>SGAIOS-18-013500</t>
  </si>
  <si>
    <t>Apple iOS must implement the management setting: not allow a user to remove Apple iOS configuration profiles that enforce FTI security requirements.</t>
  </si>
  <si>
    <t>Configuration profiles define security policies on Apple iOS devices. If a user is able to remove a configuration profile, the user can then change the configuration that had been enforced by that policy. Relaxing security policies may introduce vulnerabilities the profiles had mitigated. Configuring a profile to never be removed mitigates this risk.
SFRID: FMT_SMF.1.1 #47</t>
  </si>
  <si>
    <t>Review configuration settings to confirm configuration profiles are not removable.
This check procedure is performed on both the Apple iOS management tool and the Apple iOS device. The procedures below assume the site is not enrolled in Apple's Automatic Device Enrollment and are not applicable to devices under MDM management.
Note: If an organization has multiple configuration profiles, the check procedure must be performed on the relevant configuration profiles applicable to the scope of the review. 
In the Apple iOS management tool, verify "Security" is set to "Never" and "Automatically Remove Profile" is set to "Never".
On the Apple iOS device:
1. Open the Settings app.
2. Tap "General".
3. Tap "VPN &amp; Device Management". 
4. Tap each Configuration Profile from the Apple iOS management tool that contains the restrictions for the device.
5. Verify the "Remove Profile" button is not present.
If on the Apple iOS management tool or the iOS device the "Remove Profile" button is available on the configuration profile, this is a finding.</t>
  </si>
  <si>
    <t>Users are unable to remove/change settings protecting FTI.</t>
  </si>
  <si>
    <t>Users are able to remove/change settings protecting FTI.</t>
  </si>
  <si>
    <t>HCM8</t>
  </si>
  <si>
    <t>HCM8: The ability to make changes is not properly limited</t>
  </si>
  <si>
    <t>V-268058</t>
  </si>
  <si>
    <t>Configure the Apple iOS configuration profile so that it can never be removed.
The procedure for implementing this control will vary depending on the MDM/EMM used by the mobile service provider.
When using Apple Configurator, under "General Security", configure "Security" to "Never" and "Automatically Remove Profile" to "Never".</t>
  </si>
  <si>
    <t>SGAIOS-18-014300</t>
  </si>
  <si>
    <t>Apple iOS/iPadOS 18 must disable "Allow network drive access in Files access".</t>
  </si>
  <si>
    <t>Allowing network drive access by the Files app could lead to the introduction of malware or unauthorized software into the FTI IT infrastructure and compromise of sensitive FTI and systems.
SFRID: FMT_SMF.1.1 #47</t>
  </si>
  <si>
    <t>This a supervised-only control. If the iPhone or iPad being reviewed is not supervised by the MDM, this control is automatically a finding.
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"Allow network drive access in Files access" is unchecked.
On the iPhone and iPad device:
1. Open the Settings app.
2. Tap "General".
3. Tap "VPN &amp; Device Management".
4. Tap the Configuration Profile from the iOS management tool containing the restrictions policy.
5. Tap "Restrictions".
6. Verify "Network drives not accessible in Files app" is listed.
If "Allow network drive access in Files access" is not disabled in the management tool and "Network drives not accessible in Files app" is not listed in Profile Restrictions on the Apple device, this is a finding.</t>
  </si>
  <si>
    <t>The iPhone or iPad being reviewed is supervised by the MDM and "Allow network drive access in Files access" is unchecked.</t>
  </si>
  <si>
    <t>The iPhone or iPad isn't supervised by the MDM or "Allow network drive access in Files access" is checked.</t>
  </si>
  <si>
    <t>V-268059</t>
  </si>
  <si>
    <t>Install a configuration profile to disable "Allow network drive access in Files access".</t>
  </si>
  <si>
    <t>SGAIOS-18-014400</t>
  </si>
  <si>
    <t>Apple iOS/iPadOS 18 must disable connections to Siri servers for the purpose of dictation.</t>
  </si>
  <si>
    <t>If a user is able to configure the security setting, the user could inadvertently or maliciously set it to a value that poses unacceptable risk to federal tax information. An adversary could exploit vulnerabilities created by the weaker configuration to compromise federal tax information. Dictation information could contain sensitive FTI; therefore, should not leave agency control.
SFRID: FMT_SMF.1.1 #47</t>
  </si>
  <si>
    <t>If the iPhone or iPad being reviewed is supervised by the MDM, review configuration settings to confirm "Disable connections to Siri servers for the purpose of dictation" is disabled.
This check procedure is performed on the device management tool.
Note: If an organization has multiple configuration profiles, the check procedure must be performed on the relevant configuration profiles applicable to the scope of the review.
In the iOS management tool, verify "Disable connections to Siri servers for the purpose of dictation" is checked.
If connections to Siri servers are not disabled for dictation, this is a finding.</t>
  </si>
  <si>
    <t>"Disable connections to Siri servers for the purpose of dictation" is checked.</t>
  </si>
  <si>
    <t>"Disable connections to Siri servers for the purpose of dictation" isn't checked.</t>
  </si>
  <si>
    <t>V-268060</t>
  </si>
  <si>
    <t>Configure the Apple iOS configuration profile to disable connections to Siri servers for the purpose of dictation. This a supervised-only control.
The procedure for implementing this control will vary depending on the MDM/EMM used by the mobile service provider.
In the MDM console, select "disable connections to Siri servers for the purpose of dictation".</t>
  </si>
  <si>
    <t>SGAIOS-18-014500</t>
  </si>
  <si>
    <t>Apple iOS/iPadOS 18 must disable connections to Siri servers for the purpose of translation.</t>
  </si>
  <si>
    <t>If a user is able to configure the security setting, the user could inadvertently or maliciously set it to a value that poses unacceptable risk to federal tax information. An adversary could exploit vulnerabilities created by the weaker configuration to compromise federal tax information. Translation information could contain sensitive FTI and therefore should not leave the agency's control.
SFRID: FMT_SMF.1.1 #47</t>
  </si>
  <si>
    <t>This check procedure is performed on the device management tool.
Note: If an organization has multiple configuration profiles, the check procedure must be performed on the relevant configuration profiles applicable to the scope of the review.
In the iOS management tool, verify "Disable connections to Siri servers for the purpose of translation" is checked.
If connections to Siri servers are not disabled for translation, this is a finding.</t>
  </si>
  <si>
    <t>Disable connections to Siri servers for the purpose of translation is checked.</t>
  </si>
  <si>
    <t>Disable connections to Siri servers for the purpose of translation isn't checked.</t>
  </si>
  <si>
    <t>V-268061</t>
  </si>
  <si>
    <t>Configure the Apple iOS configuration profile to disable connections to Siri servers for the purpose of translation. 
The procedure for implementing this control will vary depending on the MDM/EMM used by the mobile service provider.
In the MDM console, select "disable connections to Siri servers for the purpose of translation".</t>
  </si>
  <si>
    <t>SGAIOS-18-014600</t>
  </si>
  <si>
    <t>Apple iOS/iPadOS 18 must disable copy/paste of data from managed to unmanaged applications.</t>
  </si>
  <si>
    <t>If a user is able to configure the security setting, the user could inadvertently or maliciously set it to a value that poses unacceptable risk to federal tax information. An adversary could exploit vulnerabilities created by the weaker configuration to compromise federal tax information.
SFRID: FMT_SMF.1.1 #47</t>
  </si>
  <si>
    <t>Note: If an organization has multiple configuration profiles, the check procedure must be performed on the relevant configuration profiles applicable to the scope of the review.
In the iOS management tool, verify "Require managed pasteboard" is set to "True".
If "Require managed pasteboard" is not set to "True", this is a finding.</t>
  </si>
  <si>
    <t>Require managed pasteboard is set to "True".</t>
  </si>
  <si>
    <t>Require managed pasteboard is not set to "True".</t>
  </si>
  <si>
    <t>HSI21</t>
  </si>
  <si>
    <t>HSI21: FTI is inappropriately moved and shared with non-FTI virtual machines</t>
  </si>
  <si>
    <t>V-268062</t>
  </si>
  <si>
    <t>Configure the Apple iOS configuration profile to disable copy/paste of data from managed to unmanaged applications.
The procedure for implementing this control will vary depending on the MDM/EMM used by the mobile service provider.
In the MDM console, set "Require managed pasteboard" to "True".</t>
  </si>
  <si>
    <t>SGAIOS-18-014700</t>
  </si>
  <si>
    <t>Apple iOS/iPadOS 18 must have agency root and intermediate PKI certificates installed.</t>
  </si>
  <si>
    <t>Agency root and intermediate PKI certificates are used to verify the authenticity of PKI certificates of users and web services. If the user is allowed to remove root and intermediate certificates, the user could allow an adversary to falsely sign a certificate in such a way that it could not be detected. Restricting the ability to remove agency root and intermediate PKI certificates to the administrator mitigates this risk.
SFRID: FMT_MOF_EXT.1.2 #47</t>
  </si>
  <si>
    <t>Verify agency intermediate and root certificates have been installed on Apple devices.
In the iOS management tool, verify the agency intermediate and root certificates are installed on the Apple device.
On the iPhone and iPad device:
1. Open the Settings app.
2. Tap "General".
3. Tap "VPN &amp; Device Management".
4. Tap the Configuration Profile from the iOS management tool containing the restrictions policy.
5. Tap "Restrictions".
6. Tap "More Details".
7. Verify the agency intermediate and root certificates are listed.
If agency intermediate and root certificates are not installed on the Apple device, this is a finding.</t>
  </si>
  <si>
    <t>The agency intermediate and root certificates are installed on the Apple device.</t>
  </si>
  <si>
    <t>The agency intermediate and root certificates are not installed on the Apple device.</t>
  </si>
  <si>
    <t>HSC32</t>
  </si>
  <si>
    <t>HSC32: PKI certificates are not issued from an approved authority</t>
  </si>
  <si>
    <t>V-268063</t>
  </si>
  <si>
    <t>CCI-000370</t>
  </si>
  <si>
    <t>Install agency intermediate and root certificates on managed mobile devices using the MDM.</t>
  </si>
  <si>
    <t>SGAIOS-18-014800</t>
  </si>
  <si>
    <t>Apple iOS/iPadOS 18 must be configured to disable "Auto Unlock" of the iPhone by an Apple Watch.</t>
  </si>
  <si>
    <t>Auto Unlock allows an Apple Watch to automatically unlock an iPhone or Mac when in close proximity (not available for iPad). This feature allows the iPhone/Mac to be unlocked without the user entering the device passcode, which may lead to unauthorized users access to the iPhone/Mac and FTI. This control is not applicable if the authorizing official (AO) has approved the use of Apple Watches.
SFRID: FMT_MOF_EXT.1.2 #47</t>
  </si>
  <si>
    <t>Determine if the site AO has approved the use of Apple Watch with agency-owned iPhones. Look for a document showing approval. If not approved, review configuration settings to confirm "Allow Auto Unlock" is disabled. If approved, this requirement is not applicable.
This check procedure is performed on the device management tool.
Note: If an organization has multiple configuration profiles, the check procedure must be performed on the relevant configuration profiles applicable to the scope of the review.
In the iOS management tool, verify "Allow auto unlock" is not checked.
If Allow auto unlock is enabled, this is a finding.
This requirement will become "Supervised only" in a future iOS/iPadOS release.</t>
  </si>
  <si>
    <t>Allow auto unlock is not checked.</t>
  </si>
  <si>
    <t>Allow auto unlock is checked.</t>
  </si>
  <si>
    <t>HAC29</t>
  </si>
  <si>
    <t>HAC29: Access to system functionality without identification and authentication</t>
  </si>
  <si>
    <t>V-268064</t>
  </si>
  <si>
    <t>CCI-000765, CCI-002235</t>
  </si>
  <si>
    <t>If the AO has not approved the use of Apple Watch with agency-owned iPhones, configure the Apple iOS configuration profile to disable "Allow auto unlock".
The procedure for implementing this control will vary depending on the MDM/EMM used by the mobile service provider.
In the MDM console, set "Allow auto unlock" to "False".
This requirement will become "Supervised only" in a future iOS/iPadOS release.</t>
  </si>
  <si>
    <t>SGAIOS-18-014900</t>
  </si>
  <si>
    <t>Apple iOS/iPadOS 18 must disable the installation of alternative marketplace apps.</t>
  </si>
  <si>
    <t>Forcing all applications to be installed from authorized application repositories can prevent unauthorized and malicious applications from being installed and executed on mobile devices. Allowing such installations and executions could cause a compromise of federal tax information accessible by these unauthorized/malicious applications.
SFRID: FMT_MOF_EXT.1.2 #47</t>
  </si>
  <si>
    <t>This is a supervised-only control. If the iPhone or iPad being reviewed is not supervised by the MDM, this control is automatically a finding.
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"Allow marketplace app installation" is unchecked.
On the iPhone and iPad device:
1. Open the Settings app.
2. Tap "General".
3. Tap "VPN &amp; Device Management".
4. Tap the Configuration Profile from the iOS management tool containing the restrictions policy.
5. Tap "Restrictions".
6. Verify "Marketplace app installation not allowed" is listed.
If "Marketplace app installation" is not disabled in the management tool, this is a finding.</t>
  </si>
  <si>
    <t>Allow marketplace app installation is unchecked.</t>
  </si>
  <si>
    <t>Allow marketplace app installation is checked.</t>
  </si>
  <si>
    <t>V-268065</t>
  </si>
  <si>
    <t>Install a configuration profile to disable the installation of alternative marketplace apps. This a supervised-only control.</t>
  </si>
  <si>
    <t>SGAIOS-18-015000</t>
  </si>
  <si>
    <t>Apple iOS/iPadOS 18 must disable app installation from a website.</t>
  </si>
  <si>
    <t>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"Allow app installation from website" is unchecked.
On the iPhone and iPad device:
1. Open the Settings app.
2. Tap "General".
3. Tap "VPN &amp; Device Management".
4. Tap the Configuration Profile from the iOS management tool containing the restrictions policy.
5. Tap "Restrictions".
6. Verify "Web app distribution not allowed" is not listed.
If "Allow app installation from website" is not disabled in the management tool, this is a finding.</t>
  </si>
  <si>
    <t>"Allow app installation from website" is unchecked</t>
  </si>
  <si>
    <t>"Allow app installation from website" is checked</t>
  </si>
  <si>
    <t>V-268066</t>
  </si>
  <si>
    <t>Install a configuration profile to disable app installation from a website.</t>
  </si>
  <si>
    <t>SGAIOS-18-015100</t>
  </si>
  <si>
    <t>Apple iOS/iPadOS 18 must delete eSIM content when the device is erased.</t>
  </si>
  <si>
    <t>An eSIM may contain FTI and must be wiped of data when the mobile device is wiped to protect sensitive data from exposure.
SFRID: FMT_MOF_EXT.1.2 #47</t>
  </si>
  <si>
    <t>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"Preserve eSIM content when device is erased" is unchecked.
On the iPhone and iPad device:
1. Open the Settings app.
2. Tap "General".
3. Tap "VPN &amp; Device Management".
4. Tap the Configuration Profile from the iOS management tool containing the restrictions policy.
5. Tap "Restrictions".
6. Verify "Preserve eSIM content when device is erased" is not listed.
If "Preserve eSIM content when device is erased" is not disabled in the management tool, this is a finding.</t>
  </si>
  <si>
    <t>"Preserve eSIM content when device is erased" is unchecked.</t>
  </si>
  <si>
    <t>"Preserve eSIM content when device is erased" is checked.</t>
  </si>
  <si>
    <t>V-268067</t>
  </si>
  <si>
    <t>Install a configuration profile to delete eSIM content when the device is erased.</t>
  </si>
  <si>
    <t>SGAIOS-18-015400</t>
  </si>
  <si>
    <t>Apple iOS/iPadOS 18 must disable ChatGPT connection for Apple Intelligence.</t>
  </si>
  <si>
    <t>The ChatGPT feature of Apple Intelligence allows FTI to be downloaded from the agency FTI iPhone/iPad and processed by the ChatGPT application in the cloud. The ChatGPT feature of Apple Intelligence increases the risk of compromise of sensitive FTI.
SFRID: FMT_MOF_EXT.1.2 #47</t>
  </si>
  <si>
    <t>Apple Intelligence support for ChatGPT is not expected to be available until iOS/iPad 18.1 and will be available only on specific iPhone and iPad models.
This check procedure is performed on the device management tool.
Note: If an organization has multiple configuration profiles, the check procedure must be performed on the relevant configuration profiles applicable to the scope of the review.
In the iOS management tool, verify "Allow ChatGPT" is unchecked.
If "Allow ChatGPT" is not disabled in the management tool, this is a finding.
Note: As of the publication date of the source STIG (V1R1) for this SCSEM, the exact name and logic of the ChatGPT management key is not available. When ChatGPT support is released by Apple (expected in iOS/iPadOS 18.1), the required configuration could be either "enable" or "disable".  The intent of this requirement is to disable Apple Intelligence ChatGPT access.</t>
  </si>
  <si>
    <t>Apple Intelligence ChatGPT access is disabled.</t>
  </si>
  <si>
    <t>Apple Intelligence ChatGPT access isn't disabled.</t>
  </si>
  <si>
    <t>V-268068</t>
  </si>
  <si>
    <t>Apple Intelligence support for ChatGPT is not expected to be available until iOS/iPad 18.1 and will be available only on specific iPhone and iPad models.
Install a configuration profile to disable ChatGPT connection for Apple Intelligence.</t>
  </si>
  <si>
    <t>SGAIOS-18-015500</t>
  </si>
  <si>
    <t>Apple iOS/iPadOS 18 must disable the download of iOS/iPadOS beta updates.</t>
  </si>
  <si>
    <t>Beta operating system updates may contain features that could lead to the compromise of sensitive FTI or provide a vector for the attack on the agency FTI network. The current STIG/SCSEM will not normally provide controls to disable these unsecure features.</t>
  </si>
  <si>
    <t>This is a supervised-only control. If the iPhone or iPad being reviewed is not supervised by the MDM, this control is automatically a finding.
This check procedure is performed on both the device management tool and the iPhone and iPad.
Note: If an organization has multiple configuration profiles, the check procedure must be performed on the relevant configuration profiles applicable to the scope of the review.
In the iOS management tool, verify "Allow installing configuration profiles (supervised only)" is unchecked.
On the iPhone and iPad device:
1. Open the Settings app.
2. Tap "General".
3. Tap "VPN &amp; Device Management".
4. Tap the Configuration Profile from the iOS management tool containing the restrictions policy.
5. Tap "Restrictions".
6. Verify "Installing configuration profiles not allowed" is listed.
If "Allow installing configuration profiles" is not disabled in the management tool, this is a finding.</t>
  </si>
  <si>
    <t>The device is managed by an MDM and "Allow installing configuration profiles" is disabled.</t>
  </si>
  <si>
    <t>The device is not managed by an MDM or "Allow installing configuration profiles" is not disabled.</t>
  </si>
  <si>
    <t>HCM44</t>
  </si>
  <si>
    <t>HCM44: Agency does not properly test changes prior to implementation</t>
  </si>
  <si>
    <t>V-269568</t>
  </si>
  <si>
    <t>Install a configuration profile to disable the installation of new configuration profiles. This will block the download and installation of beta iOS and iPadOS updates. This is a supervised-only control.</t>
  </si>
  <si>
    <t>Change Log</t>
  </si>
  <si>
    <t>Version</t>
  </si>
  <si>
    <t>Date</t>
  </si>
  <si>
    <t>Description of Changes</t>
  </si>
  <si>
    <t>Author</t>
  </si>
  <si>
    <t>SCSEM created from DISA STIG: Apple_iOS-iPadOS_18_V1R1</t>
  </si>
  <si>
    <t xml:space="preserve">Internal Revenue Service </t>
  </si>
  <si>
    <t xml:space="preserve">Test Case Tab </t>
  </si>
  <si>
    <t xml:space="preserve">Date </t>
  </si>
  <si>
    <t>HAC1</t>
  </si>
  <si>
    <t>Contractors with unauthorized access to FTI</t>
  </si>
  <si>
    <t>HAC10</t>
  </si>
  <si>
    <t>Accounts do not expire after the correct period of inactivity</t>
  </si>
  <si>
    <t>HAC100</t>
  </si>
  <si>
    <t>Other</t>
  </si>
  <si>
    <t>HAC11</t>
  </si>
  <si>
    <t>User access was not established with concept of least privilege</t>
  </si>
  <si>
    <t>HAC12</t>
  </si>
  <si>
    <t>Separation of duties is not in place</t>
  </si>
  <si>
    <t>HAC13</t>
  </si>
  <si>
    <t>Operating system configuration files have incorrect permissions</t>
  </si>
  <si>
    <t>Warning banner is insufficient</t>
  </si>
  <si>
    <t>HAC15</t>
  </si>
  <si>
    <t>User accounts not locked out after 3 unsuccessful login attempts</t>
  </si>
  <si>
    <t>HAC16</t>
  </si>
  <si>
    <t xml:space="preserve">Network device allows telnet connections </t>
  </si>
  <si>
    <t>HAC17</t>
  </si>
  <si>
    <t>Account lockouts do not require administrator action</t>
  </si>
  <si>
    <t>HAC18</t>
  </si>
  <si>
    <t>Network device has modems installed</t>
  </si>
  <si>
    <t>HAC19</t>
  </si>
  <si>
    <t>Out of Band Management is not utilized in all instances</t>
  </si>
  <si>
    <t>User sessions do not lock after the Publication 1075 required timeframe</t>
  </si>
  <si>
    <t>HAC20</t>
  </si>
  <si>
    <t>Agency duplicates usernames</t>
  </si>
  <si>
    <t>HAC21</t>
  </si>
  <si>
    <t>Agency shares administrative account inappropriately</t>
  </si>
  <si>
    <t>HAC22</t>
  </si>
  <si>
    <t>Administrators do not use su or sudo command to access root privileges</t>
  </si>
  <si>
    <t>HAC23</t>
  </si>
  <si>
    <t>Unauthorized disclosure to other agencies</t>
  </si>
  <si>
    <t>HAC24</t>
  </si>
  <si>
    <t>User roles do not exist within the data warehouse environment</t>
  </si>
  <si>
    <t>HAC25</t>
  </si>
  <si>
    <t>Agency employees with inappropriate access to FTI</t>
  </si>
  <si>
    <t>HAC26</t>
  </si>
  <si>
    <t>Inappropriate access to FTI from mobile devices</t>
  </si>
  <si>
    <t>HAC27</t>
  </si>
  <si>
    <t>Default accounts have not been disabled or renamed</t>
  </si>
  <si>
    <t>HAC28</t>
  </si>
  <si>
    <t>Database trace files are not properly protected</t>
  </si>
  <si>
    <t>Access to system functionality without identification and authentication</t>
  </si>
  <si>
    <t>HAC3</t>
  </si>
  <si>
    <t>Agency processes FTI at a contractor-run consolidated data center</t>
  </si>
  <si>
    <t>HAC30</t>
  </si>
  <si>
    <t>RACF access controls not properly implemented</t>
  </si>
  <si>
    <t>HAC31</t>
  </si>
  <si>
    <t>The database public users has improper access to data and/or resources</t>
  </si>
  <si>
    <t>HAC32</t>
  </si>
  <si>
    <t>Mainframe access control function does not control access to FTI data</t>
  </si>
  <si>
    <t>HAC33</t>
  </si>
  <si>
    <t>FTI is accessible to third parties</t>
  </si>
  <si>
    <t>HAC34</t>
  </si>
  <si>
    <t>Improper access to DBMS by non-DBAs</t>
  </si>
  <si>
    <t>HAC35</t>
  </si>
  <si>
    <t>Inappropriate public access to FTI</t>
  </si>
  <si>
    <t>HAC36</t>
  </si>
  <si>
    <t>Agency allows FTI access from unsecured wireless network</t>
  </si>
  <si>
    <t>Account management procedures are not implemented</t>
  </si>
  <si>
    <t>HAC38</t>
  </si>
  <si>
    <t>Warning banner does not exist</t>
  </si>
  <si>
    <t>HAC39</t>
  </si>
  <si>
    <t>Access to wireless network exceeds acceptable range</t>
  </si>
  <si>
    <t>HAC4</t>
  </si>
  <si>
    <t>FTI is not labeled and is commingled with non-FTI</t>
  </si>
  <si>
    <t>HAC40</t>
  </si>
  <si>
    <t>The system does not effectively utilize whitelists or ACLs</t>
  </si>
  <si>
    <t>HAC41</t>
  </si>
  <si>
    <t>Accounts are not removed or suspended when no longer necessary</t>
  </si>
  <si>
    <t>HAC42</t>
  </si>
  <si>
    <t>System configuration files are not stored securely</t>
  </si>
  <si>
    <t>HAC43</t>
  </si>
  <si>
    <t>Management sessions are not properly restricted by ACL</t>
  </si>
  <si>
    <t>HAC44</t>
  </si>
  <si>
    <t>System does not have a manual log off feature</t>
  </si>
  <si>
    <t>HAC45</t>
  </si>
  <si>
    <t>Split tunneling is enabled</t>
  </si>
  <si>
    <t>HAC46</t>
  </si>
  <si>
    <t>Access to mainframe product libraries is not adequately controlled</t>
  </si>
  <si>
    <t>HAC47</t>
  </si>
  <si>
    <t xml:space="preserve">Files containing authentication information are not adequately protected </t>
  </si>
  <si>
    <t>HAC48</t>
  </si>
  <si>
    <t>Usernames are not archived and may be re-issued to different users</t>
  </si>
  <si>
    <t>HAC49</t>
  </si>
  <si>
    <t>Use of emergency userIDs is not properly controlled</t>
  </si>
  <si>
    <t>HAC5</t>
  </si>
  <si>
    <t>FTI is commingled with non-FTI data in the data warehouse</t>
  </si>
  <si>
    <t>HAC50</t>
  </si>
  <si>
    <t xml:space="preserve">Print spoolers do not adequately restrict jobs </t>
  </si>
  <si>
    <t>HAC51</t>
  </si>
  <si>
    <t xml:space="preserve">Unauthorized access to FTI </t>
  </si>
  <si>
    <t>HAC52</t>
  </si>
  <si>
    <t>Wireless usage policies are not sufficient</t>
  </si>
  <si>
    <t>HAC53</t>
  </si>
  <si>
    <t>Mobile device policies are not sufficient</t>
  </si>
  <si>
    <t>HAC54</t>
  </si>
  <si>
    <t>FTI is not properly labeled in the cloud environment</t>
  </si>
  <si>
    <t>HAC55</t>
  </si>
  <si>
    <t>FTI is not properly isolated in the cloud environment</t>
  </si>
  <si>
    <t>Mobile device does not wipe after the required threshold of passcode failures</t>
  </si>
  <si>
    <t>HAC57</t>
  </si>
  <si>
    <t>Mobile devices policies governing access to FTI are not sufficient</t>
  </si>
  <si>
    <t>HAC58</t>
  </si>
  <si>
    <t xml:space="preserve">Access control parameter thresholds are reset </t>
  </si>
  <si>
    <t>HAC59</t>
  </si>
  <si>
    <t>The guest account has improper access to data and/or resources</t>
  </si>
  <si>
    <t>HAC6</t>
  </si>
  <si>
    <t>Cannot determine who has access to FTI</t>
  </si>
  <si>
    <t xml:space="preserve">Agency does not centrally manage access to third party environments </t>
  </si>
  <si>
    <t>User rights and permissions are not adequately configured</t>
  </si>
  <si>
    <t>HAC62</t>
  </si>
  <si>
    <t>Host-based firewall is not configured according to industry standard best practice</t>
  </si>
  <si>
    <t>HAC63</t>
  </si>
  <si>
    <t>Security profiles have not been established</t>
  </si>
  <si>
    <t>HAC64</t>
  </si>
  <si>
    <t>Multi-factor authentication is not required for internal privileged and non-privileged access</t>
  </si>
  <si>
    <t>HAC65</t>
  </si>
  <si>
    <t>Multi-factor authentication is not required for internal privileged access</t>
  </si>
  <si>
    <t>HAC66</t>
  </si>
  <si>
    <t>Multi-factor authentication is not required for internal non-privileged access</t>
  </si>
  <si>
    <t>Lock screen does not obscure or block potentially sensitive data</t>
  </si>
  <si>
    <t>HAC68</t>
  </si>
  <si>
    <t>Peer to peer or client to client access/filesharing is enabled</t>
  </si>
  <si>
    <t>Sensitive data about the FTI environment is shared</t>
  </si>
  <si>
    <t>HAC7</t>
  </si>
  <si>
    <t>Account management procedures are not in place</t>
  </si>
  <si>
    <t>HAC8</t>
  </si>
  <si>
    <t>Accounts are not reviewed periodically for proper privileges</t>
  </si>
  <si>
    <t>HAC9</t>
  </si>
  <si>
    <t>Accounts have not been created using user roles</t>
  </si>
  <si>
    <t>HAT1</t>
  </si>
  <si>
    <t>Agency does not train employees with FTI access</t>
  </si>
  <si>
    <t>HAT100</t>
  </si>
  <si>
    <t>HAT2</t>
  </si>
  <si>
    <t>Agency does not train contractors with FTI access</t>
  </si>
  <si>
    <t>HAT3</t>
  </si>
  <si>
    <t>Agency does not maintain training records</t>
  </si>
  <si>
    <t>Agency does not provide security-specific training</t>
  </si>
  <si>
    <t>HAU1</t>
  </si>
  <si>
    <t>No auditing is being performed at the agency</t>
  </si>
  <si>
    <t>HAU10</t>
  </si>
  <si>
    <t>Audit logs are not properly protected</t>
  </si>
  <si>
    <t>HAU100</t>
  </si>
  <si>
    <t>HAU11</t>
  </si>
  <si>
    <t>NTP is not properly implemented</t>
  </si>
  <si>
    <t>HAU12</t>
  </si>
  <si>
    <t>Audit records are not timestamped</t>
  </si>
  <si>
    <t>HAU13</t>
  </si>
  <si>
    <t>Audit records are not archived during VM rollback</t>
  </si>
  <si>
    <t>HAU14</t>
  </si>
  <si>
    <t>Remote access is not logged</t>
  </si>
  <si>
    <t>HAU15</t>
  </si>
  <si>
    <t>Verbose logging is not being performed on perimeter devices</t>
  </si>
  <si>
    <t>HAU16</t>
  </si>
  <si>
    <t>A centralized automated audit log analysis solution is not implemented</t>
  </si>
  <si>
    <t>HAU17</t>
  </si>
  <si>
    <t>Audit logs do not capture sufficient auditable events</t>
  </si>
  <si>
    <t>HAU18</t>
  </si>
  <si>
    <t>Audit logs are reviewed, but not per Pub 1075 requirements</t>
  </si>
  <si>
    <t>HAU19</t>
  </si>
  <si>
    <t>Audit log anomalies or findings are not reported and tracked</t>
  </si>
  <si>
    <t>HAU2</t>
  </si>
  <si>
    <t>No auditing is being performed on the system</t>
  </si>
  <si>
    <t>HAU20</t>
  </si>
  <si>
    <t>Audit log data not sent from a consistently identified source</t>
  </si>
  <si>
    <t>HAU21</t>
  </si>
  <si>
    <t xml:space="preserve">System does not audit all attempts to gain access </t>
  </si>
  <si>
    <t>HAU22</t>
  </si>
  <si>
    <t>Content of audit records is not sufficient</t>
  </si>
  <si>
    <t>HAU23</t>
  </si>
  <si>
    <t>Audit storage capacity threshold has not been defined</t>
  </si>
  <si>
    <t>HAU24</t>
  </si>
  <si>
    <t>Administrators are not notified when audit storage threshold is reached</t>
  </si>
  <si>
    <t>HAU25</t>
  </si>
  <si>
    <t>Audit processing failures are not properly reported and responded to</t>
  </si>
  <si>
    <t>HAU26</t>
  </si>
  <si>
    <t xml:space="preserve">System/service provider is not held accountable to protect and share audit records with the agency </t>
  </si>
  <si>
    <t>HAU27</t>
  </si>
  <si>
    <t>Audit trail does not include access to FTI in pre-production</t>
  </si>
  <si>
    <t>HAU3</t>
  </si>
  <si>
    <t>Audit logs are not being reviewed</t>
  </si>
  <si>
    <t>HAU4</t>
  </si>
  <si>
    <t>System does not audit failed attempts to gain access</t>
  </si>
  <si>
    <t>HAU5</t>
  </si>
  <si>
    <t>Auditing is not performed on all data tables containing FTI</t>
  </si>
  <si>
    <t>HAU6</t>
  </si>
  <si>
    <t>System does not audit changes to access control settings</t>
  </si>
  <si>
    <t>HAU7</t>
  </si>
  <si>
    <t>Audit records are not retained per Pub 1075</t>
  </si>
  <si>
    <t>HAU8</t>
  </si>
  <si>
    <t>Logs are not maintained on a centralized log server</t>
  </si>
  <si>
    <t>HAU9</t>
  </si>
  <si>
    <t>No log reduction system exists</t>
  </si>
  <si>
    <t>HCA1</t>
  </si>
  <si>
    <t>Systems are not formally certified by management to process FTI</t>
  </si>
  <si>
    <t>HCA10</t>
  </si>
  <si>
    <t>Assessment results are not shared with designated agency officials</t>
  </si>
  <si>
    <t>HCA100</t>
  </si>
  <si>
    <t>HCA11</t>
  </si>
  <si>
    <t>Interconnection Security Agreements are not sufficient</t>
  </si>
  <si>
    <t>HCA12</t>
  </si>
  <si>
    <t>POA&amp;Ms are not reviewed in accordance with Pub 1075</t>
  </si>
  <si>
    <t>HCA13</t>
  </si>
  <si>
    <t xml:space="preserve">System authorizations are not updated in accordance with Pub 1075 </t>
  </si>
  <si>
    <t>HCA14</t>
  </si>
  <si>
    <t>A continuous monitoring program has not been established</t>
  </si>
  <si>
    <t>HCA15</t>
  </si>
  <si>
    <t xml:space="preserve">The continuous monitoring program is not sufficient </t>
  </si>
  <si>
    <t>HCA16</t>
  </si>
  <si>
    <t>Independent control assessments are not conducted at least annually</t>
  </si>
  <si>
    <t>HCA17</t>
  </si>
  <si>
    <t>Penetration testing assessments are not performed</t>
  </si>
  <si>
    <t>HCA18</t>
  </si>
  <si>
    <t>Penetration testing assessments do not generate corrective action plans</t>
  </si>
  <si>
    <t>HCA19</t>
  </si>
  <si>
    <t>Penetration testing assessments are not performed as frequently as required per Publication 1075</t>
  </si>
  <si>
    <t>HCA2</t>
  </si>
  <si>
    <t>Undocumented system interconnections exist</t>
  </si>
  <si>
    <t>HCA20</t>
  </si>
  <si>
    <t>Scope of penetration testing assessment is not sufficient</t>
  </si>
  <si>
    <t>HCA3</t>
  </si>
  <si>
    <t>Agency does not conduct routine assessments of security controls</t>
  </si>
  <si>
    <t>HCA4</t>
  </si>
  <si>
    <t>No third party verification of security assessments</t>
  </si>
  <si>
    <t>HCA5</t>
  </si>
  <si>
    <t>POA&amp;Ms are not used to track and mitigate potential weaknesses</t>
  </si>
  <si>
    <t>HCA6</t>
  </si>
  <si>
    <t>The agency's SSR does not address the current FTI environment</t>
  </si>
  <si>
    <t>HCA7</t>
  </si>
  <si>
    <t>SSR is not current with Pub 1075 reporting requirements</t>
  </si>
  <si>
    <t>HCA8</t>
  </si>
  <si>
    <t>Rules of behavior does not exist</t>
  </si>
  <si>
    <t>HCA9</t>
  </si>
  <si>
    <t>Rules of behavior is not sufficient</t>
  </si>
  <si>
    <t>HCM1</t>
  </si>
  <si>
    <t>Information system baseline is insufficient</t>
  </si>
  <si>
    <t>System has unneeded functionality installed</t>
  </si>
  <si>
    <t>HCM100</t>
  </si>
  <si>
    <t>HCM11</t>
  </si>
  <si>
    <t>SNMP is not implemented correctly</t>
  </si>
  <si>
    <t>HCM12</t>
  </si>
  <si>
    <t>Offline system configurations are not kept up-to-date</t>
  </si>
  <si>
    <t>HCM13</t>
  </si>
  <si>
    <t>System component inventories do not exist</t>
  </si>
  <si>
    <t>HCM14</t>
  </si>
  <si>
    <t>System component inventories are outdated</t>
  </si>
  <si>
    <t>HCM15</t>
  </si>
  <si>
    <t>Hardware asset inventory is not sufficient</t>
  </si>
  <si>
    <t>HCM16</t>
  </si>
  <si>
    <t>Software asset inventory is not sufficient</t>
  </si>
  <si>
    <t>HCM17</t>
  </si>
  <si>
    <t>Hardware asset inventory does not exist</t>
  </si>
  <si>
    <t>HCM18</t>
  </si>
  <si>
    <t>Software asset inventory does not exist</t>
  </si>
  <si>
    <t>HCM19</t>
  </si>
  <si>
    <t xml:space="preserve">Firewall rules are not reviewed or removed when no longer necessary </t>
  </si>
  <si>
    <t>HCM2</t>
  </si>
  <si>
    <t>FTI is not properly labeled on-screen</t>
  </si>
  <si>
    <t>HCM20</t>
  </si>
  <si>
    <t>Application interfaces are not separated from management functionality</t>
  </si>
  <si>
    <t>HCM21</t>
  </si>
  <si>
    <t>Permitted services have not been documented and approved</t>
  </si>
  <si>
    <t>HCM22</t>
  </si>
  <si>
    <t>Application code is not adequately separated from data sets</t>
  </si>
  <si>
    <t>HCM23</t>
  </si>
  <si>
    <t>System is not monitored for changes from baseline</t>
  </si>
  <si>
    <t>HCM24</t>
  </si>
  <si>
    <t>Agency network diagram is not complete</t>
  </si>
  <si>
    <t>HCM25</t>
  </si>
  <si>
    <t>Zoning has not been configured appropriately</t>
  </si>
  <si>
    <t>HCM26</t>
  </si>
  <si>
    <t>Static IP addresses are not used when needed</t>
  </si>
  <si>
    <t>HCM27</t>
  </si>
  <si>
    <t xml:space="preserve">Information system baseline does not exist </t>
  </si>
  <si>
    <t>HCM28</t>
  </si>
  <si>
    <t>Boundary devices are not scanned for open ports and services</t>
  </si>
  <si>
    <t>HCM29</t>
  </si>
  <si>
    <t>Application architecture does not properly separate user interface from data repository</t>
  </si>
  <si>
    <t>HCM3</t>
  </si>
  <si>
    <t>Operating system does not have vendor support</t>
  </si>
  <si>
    <t>HCM30</t>
  </si>
  <si>
    <t xml:space="preserve">System reset function leaves device in unsecure state </t>
  </si>
  <si>
    <t>HCM31</t>
  </si>
  <si>
    <t>Default SSID has not been changed</t>
  </si>
  <si>
    <t>The device is inappropriately used to serve multiple functions</t>
  </si>
  <si>
    <t>HCM33</t>
  </si>
  <si>
    <t>Significant changes are not reviewed for security impacts before being implemented</t>
  </si>
  <si>
    <t>HCM34</t>
  </si>
  <si>
    <t>Agency does not control significant changes to systems via an approval process</t>
  </si>
  <si>
    <t>HCM35</t>
  </si>
  <si>
    <t>Services are not configured to use the default/standard ports</t>
  </si>
  <si>
    <t>HCM36</t>
  </si>
  <si>
    <t xml:space="preserve">The required benchmark has not been applied </t>
  </si>
  <si>
    <t>HCM37</t>
  </si>
  <si>
    <t xml:space="preserve">Configuration settings and benchmarks have not been defined </t>
  </si>
  <si>
    <t>Agency does not adequately govern or control software usage</t>
  </si>
  <si>
    <t>HCM39</t>
  </si>
  <si>
    <t xml:space="preserve">RACF security settings are not properly configured </t>
  </si>
  <si>
    <t>HCM4</t>
  </si>
  <si>
    <t>Routine operational changes are not reviewed for security impacts before being implemented</t>
  </si>
  <si>
    <t>HCM40</t>
  </si>
  <si>
    <t>ACF security settings are not properly configured</t>
  </si>
  <si>
    <t>HCM41</t>
  </si>
  <si>
    <t>Top Secret security settings are not properly configured</t>
  </si>
  <si>
    <t>HCM42</t>
  </si>
  <si>
    <t>UNISYS security settings are not properly configured</t>
  </si>
  <si>
    <t>HCM43</t>
  </si>
  <si>
    <t>IBMi security settings are not properly configured</t>
  </si>
  <si>
    <t>Agency does not properly test changes prior to implementation</t>
  </si>
  <si>
    <t>HCM45</t>
  </si>
  <si>
    <t>System configuration provides additional attack surface</t>
  </si>
  <si>
    <t>Agency does not centrally manage mobile device configuration</t>
  </si>
  <si>
    <t>HCM47</t>
  </si>
  <si>
    <t>System error messages display system configuration information</t>
  </si>
  <si>
    <t>HCM48</t>
  </si>
  <si>
    <t>Low-risk operating system settings are not configured securely</t>
  </si>
  <si>
    <t>HCM49</t>
  </si>
  <si>
    <t>A tool is not used to block unauthorized software</t>
  </si>
  <si>
    <t>HCM5</t>
  </si>
  <si>
    <t>Web portal with FTI does not have three-tier architecture</t>
  </si>
  <si>
    <t>Unauthorized hardware is not blocked</t>
  </si>
  <si>
    <t>HCM6</t>
  </si>
  <si>
    <t>Agency does not control routine operational changes to systems via an approval process</t>
  </si>
  <si>
    <t>HCM7</t>
  </si>
  <si>
    <t>Configuration management procedures do not exist</t>
  </si>
  <si>
    <t>The ability to make changes is not properly limited</t>
  </si>
  <si>
    <t>HCM9</t>
  </si>
  <si>
    <t>Systems are not deployed using the concept of least privilege</t>
  </si>
  <si>
    <t>HCP1</t>
  </si>
  <si>
    <t>No contingency plan exists for FTI data</t>
  </si>
  <si>
    <t>HCP10</t>
  </si>
  <si>
    <t>Backup data is located on production systems</t>
  </si>
  <si>
    <t>HCP100</t>
  </si>
  <si>
    <t>HCP11</t>
  </si>
  <si>
    <t>System Recovery and Reconstitution process is not defined</t>
  </si>
  <si>
    <t>HCP2</t>
  </si>
  <si>
    <t>Contingency plans are not tested annually</t>
  </si>
  <si>
    <t>HCP3</t>
  </si>
  <si>
    <t>Contingency plan does not exist for consolidated data center</t>
  </si>
  <si>
    <t>HCP4</t>
  </si>
  <si>
    <t>FTI is not encrypted in transit to the DR site</t>
  </si>
  <si>
    <t>Backup data is not adequately protected</t>
  </si>
  <si>
    <t>HCP6</t>
  </si>
  <si>
    <t>Contingency plan is not updated annually</t>
  </si>
  <si>
    <t>HCP7</t>
  </si>
  <si>
    <t>Contingency plan is not sufficient</t>
  </si>
  <si>
    <t>HCP8</t>
  </si>
  <si>
    <t>Contingency training is not conducted</t>
  </si>
  <si>
    <t>HCP9</t>
  </si>
  <si>
    <t xml:space="preserve">Contingency training is not sufficient </t>
  </si>
  <si>
    <t>Adequate device identification and authentication is not employed</t>
  </si>
  <si>
    <t>HIA2</t>
  </si>
  <si>
    <t>Standardized naming convention is not enforced</t>
  </si>
  <si>
    <t>HIA3</t>
  </si>
  <si>
    <t>Authentication server is not used for end user authentication</t>
  </si>
  <si>
    <t>HIA4</t>
  </si>
  <si>
    <t>Authentication server is not used for device administration</t>
  </si>
  <si>
    <t>System does not properly control authentication process</t>
  </si>
  <si>
    <t>HIA6</t>
  </si>
  <si>
    <t>Identity proofing as not been implemented</t>
  </si>
  <si>
    <t>HIA7</t>
  </si>
  <si>
    <t>Identity proofing has not been properly implemented</t>
  </si>
  <si>
    <t>HIR1</t>
  </si>
  <si>
    <t>Incident response program does not exist</t>
  </si>
  <si>
    <t>HIR100</t>
  </si>
  <si>
    <t>HIR2</t>
  </si>
  <si>
    <t>Incident response plan is not sufficient</t>
  </si>
  <si>
    <t>HIR3</t>
  </si>
  <si>
    <t>Agency does not perform incident response exercises in accordance with Pub 1075</t>
  </si>
  <si>
    <t>HIR4</t>
  </si>
  <si>
    <t>Agency does not provide support resource for assistance in handling and reporting security incidents</t>
  </si>
  <si>
    <t>HIR5</t>
  </si>
  <si>
    <t>Incident response plan does not exist</t>
  </si>
  <si>
    <t>HMA1</t>
  </si>
  <si>
    <t>External maintenance providers not escorted in the data center</t>
  </si>
  <si>
    <t>HMA100</t>
  </si>
  <si>
    <t>HMA2</t>
  </si>
  <si>
    <t>Maintenance not restricted to local access</t>
  </si>
  <si>
    <t>HMA3</t>
  </si>
  <si>
    <t>Maintenance tools are not approved / controlled</t>
  </si>
  <si>
    <t>HMA4</t>
  </si>
  <si>
    <t>Maintenance records are not sufficient</t>
  </si>
  <si>
    <t>HMA5</t>
  </si>
  <si>
    <t>Non local maintenance is not implemented securely</t>
  </si>
  <si>
    <t>HMP1</t>
  </si>
  <si>
    <t>Media sanitization is not sufficient</t>
  </si>
  <si>
    <t>HMT1</t>
  </si>
  <si>
    <t>Risk Assessment controls are not implemented properly</t>
  </si>
  <si>
    <t>HMT10</t>
  </si>
  <si>
    <t>Incident response controls are not implemented properly</t>
  </si>
  <si>
    <t>HMT100</t>
  </si>
  <si>
    <t>HMT11</t>
  </si>
  <si>
    <t>Awareness and training controls are not implemented properly</t>
  </si>
  <si>
    <t>HMT12</t>
  </si>
  <si>
    <t>Identification and authentication controls are not implemented properly</t>
  </si>
  <si>
    <t>HMT13</t>
  </si>
  <si>
    <t>Access controls are not implemented properly</t>
  </si>
  <si>
    <t>HMT14</t>
  </si>
  <si>
    <t>Audit and accountability are not implemented properly</t>
  </si>
  <si>
    <t>HMT15</t>
  </si>
  <si>
    <t>System and communications protection controls are not implemented properly</t>
  </si>
  <si>
    <t>HMT16</t>
  </si>
  <si>
    <t>Documentation does not exist</t>
  </si>
  <si>
    <t>HMT17</t>
  </si>
  <si>
    <t>Documentation is sufficient but outdated</t>
  </si>
  <si>
    <t>HMT18</t>
  </si>
  <si>
    <t>Documentation exists but is not sufficient</t>
  </si>
  <si>
    <t>HMT19</t>
  </si>
  <si>
    <t>Management Operational and Technical controls are not implemented properly</t>
  </si>
  <si>
    <t>HMT2</t>
  </si>
  <si>
    <t>Planning controls are not implemented properly</t>
  </si>
  <si>
    <t>HMT3</t>
  </si>
  <si>
    <t>Program management controls are not implemented properly</t>
  </si>
  <si>
    <t>HMT4</t>
  </si>
  <si>
    <t>System acquisition controls are not implemented properly</t>
  </si>
  <si>
    <t>HMT5</t>
  </si>
  <si>
    <t>SA&amp;A controls are not implemented properly</t>
  </si>
  <si>
    <t>HMT6</t>
  </si>
  <si>
    <t>Contingency planning controls are not implemented properly</t>
  </si>
  <si>
    <t>HMT7</t>
  </si>
  <si>
    <t>Configuration management controls are not implemented properly</t>
  </si>
  <si>
    <t>HMT8</t>
  </si>
  <si>
    <t>Maintenance controls are not implemented properly</t>
  </si>
  <si>
    <t>HMT9</t>
  </si>
  <si>
    <t>System and information integrity controls are not implemented properly</t>
  </si>
  <si>
    <t>HPE1</t>
  </si>
  <si>
    <t>Printer does not lock and prevent access to the hard drive</t>
  </si>
  <si>
    <t>HPM1</t>
  </si>
  <si>
    <t xml:space="preserve">A senior information officer does not exist </t>
  </si>
  <si>
    <t>HPM2</t>
  </si>
  <si>
    <t>Key security or privacy program management leadership roles are not established.</t>
  </si>
  <si>
    <t>HPM3</t>
  </si>
  <si>
    <t>The agency has not developed a risk management strategy</t>
  </si>
  <si>
    <t>No password is required to access an FTI system</t>
  </si>
  <si>
    <t>Passwords are allowed to be stored</t>
  </si>
  <si>
    <t>HPW100</t>
  </si>
  <si>
    <t>HPW11</t>
  </si>
  <si>
    <t>Password transmission does not use strong cryptography</t>
  </si>
  <si>
    <t>Passwords do not meet complexity requirements</t>
  </si>
  <si>
    <t>HPW13</t>
  </si>
  <si>
    <t>Enabled secret passwords are not implemented correctly</t>
  </si>
  <si>
    <t>HPW14</t>
  </si>
  <si>
    <t>Authenticator feedback is labeled inappropriately</t>
  </si>
  <si>
    <t>Passwords are shared inappropriately</t>
  </si>
  <si>
    <t>HPW16</t>
  </si>
  <si>
    <t>Swipe-based passwords are allowed on mobile devices</t>
  </si>
  <si>
    <t>HPW17</t>
  </si>
  <si>
    <t>Default passwords have not been changed</t>
  </si>
  <si>
    <t>HPW18</t>
  </si>
  <si>
    <t xml:space="preserve">No password is required to remotely access an FTI system </t>
  </si>
  <si>
    <t>HPW19</t>
  </si>
  <si>
    <t>More than one Publication 1075 password requirement is not met</t>
  </si>
  <si>
    <t>HPW2</t>
  </si>
  <si>
    <t>Password does not expire timely</t>
  </si>
  <si>
    <t>HPW20</t>
  </si>
  <si>
    <t>User is not required to change password upon first use</t>
  </si>
  <si>
    <t>HPW21</t>
  </si>
  <si>
    <t>Passwords are allowed to be stored unencrypted in config files</t>
  </si>
  <si>
    <t>HPW22</t>
  </si>
  <si>
    <t>Administrators cannot override minimum password age for users, when required</t>
  </si>
  <si>
    <t>HPW23</t>
  </si>
  <si>
    <t>Passwords cannot be changed by users</t>
  </si>
  <si>
    <t>Minimum password length is too short</t>
  </si>
  <si>
    <t>HPW4</t>
  </si>
  <si>
    <t>Minimum password age does not exist</t>
  </si>
  <si>
    <t>HPW5</t>
  </si>
  <si>
    <t>Passwords are generated and distributed automatically</t>
  </si>
  <si>
    <t>Password history is insufficient</t>
  </si>
  <si>
    <t>HPW7</t>
  </si>
  <si>
    <t>Password change notification is not sufficient</t>
  </si>
  <si>
    <t>HPW8</t>
  </si>
  <si>
    <t>Passwords are displayed on screen when entered</t>
  </si>
  <si>
    <t>HPW9</t>
  </si>
  <si>
    <t>Password management processes are not documented</t>
  </si>
  <si>
    <t>HRA1</t>
  </si>
  <si>
    <t>Risk assessments are not performed</t>
  </si>
  <si>
    <t>HRA10</t>
  </si>
  <si>
    <t>Web Application is not scanned for Web Application Vulnerabilities</t>
  </si>
  <si>
    <t>HRA100</t>
  </si>
  <si>
    <t>HRA2</t>
  </si>
  <si>
    <t>Vulnerability assessments are not performed</t>
  </si>
  <si>
    <t>HRA3</t>
  </si>
  <si>
    <t>Vulnerability assessments do not generate corrective action plans</t>
  </si>
  <si>
    <t>HRA4</t>
  </si>
  <si>
    <t>Vulnerability assessments are not performed as frequently as required per Publication 1075</t>
  </si>
  <si>
    <t>HRA5</t>
  </si>
  <si>
    <t>Vulnerabilities are not remediated in a timely manner</t>
  </si>
  <si>
    <t>HRA6</t>
  </si>
  <si>
    <t>Scope of vulnerability scanning is not sufficient</t>
  </si>
  <si>
    <t>HRA7</t>
  </si>
  <si>
    <t>Risk assessments are performed but not in accordance with Pub 1075 parameters</t>
  </si>
  <si>
    <t>HRA8</t>
  </si>
  <si>
    <t>Penetration test results are not included in agency POA&amp;Ms</t>
  </si>
  <si>
    <t>HRA9</t>
  </si>
  <si>
    <t>Application source code is not assessed for static vulnerabilities</t>
  </si>
  <si>
    <t>HRM1</t>
  </si>
  <si>
    <t>Multi-factor authentication is not required for external or remote access</t>
  </si>
  <si>
    <t>HRM10</t>
  </si>
  <si>
    <t>Client side cache cleaning utility has not been implemented</t>
  </si>
  <si>
    <t>HRM100</t>
  </si>
  <si>
    <t>HRM11</t>
  </si>
  <si>
    <t>Site to site connection does not terminate outside the firewall</t>
  </si>
  <si>
    <t>HRM12</t>
  </si>
  <si>
    <t>An FTI system is directly routable to the internet via unencrypted protocols</t>
  </si>
  <si>
    <t>HRM13</t>
  </si>
  <si>
    <t xml:space="preserve">The agency does not blacklist known malicious IPs </t>
  </si>
  <si>
    <t>HRM14</t>
  </si>
  <si>
    <t>The agency does not update blacklists of known malicious IPs</t>
  </si>
  <si>
    <t>HRM15</t>
  </si>
  <si>
    <t xml:space="preserve">Multi-factor authentication is not enforced for local device management </t>
  </si>
  <si>
    <t>HRM16</t>
  </si>
  <si>
    <t>VPN access points have not been limited</t>
  </si>
  <si>
    <t>HRM17</t>
  </si>
  <si>
    <t>SSH is not implemented correctly for device management</t>
  </si>
  <si>
    <t>HRM18</t>
  </si>
  <si>
    <t>Remote access policies are not sufficient</t>
  </si>
  <si>
    <t>Agency cannot remotely wipe lost mobile device</t>
  </si>
  <si>
    <t>HRM2</t>
  </si>
  <si>
    <t>Multi-factor authentication is not required to access FTI via personal devices</t>
  </si>
  <si>
    <t>HRM20</t>
  </si>
  <si>
    <t>Multi-factor authentication is not properly configured for external or remote access</t>
  </si>
  <si>
    <t>FTI access from personal devices</t>
  </si>
  <si>
    <t>HRM4</t>
  </si>
  <si>
    <t>FTI access from offshore</t>
  </si>
  <si>
    <t>HRM5</t>
  </si>
  <si>
    <t>User sessions do not terminate after the Publication 1075 period of inactivity</t>
  </si>
  <si>
    <t>HRM6</t>
  </si>
  <si>
    <t>The mainframe is directly routable to the internet via Port 23</t>
  </si>
  <si>
    <t>HRM7</t>
  </si>
  <si>
    <t>The agency does not adequately control remote access to its systems</t>
  </si>
  <si>
    <t>HRM8</t>
  </si>
  <si>
    <t>Direct root access is enabled on the system</t>
  </si>
  <si>
    <t>HRM9</t>
  </si>
  <si>
    <t>VPN technology does not perform host checking</t>
  </si>
  <si>
    <t>HSA1</t>
  </si>
  <si>
    <t>Live FTI data is used in test environments without approval</t>
  </si>
  <si>
    <t>HSA10</t>
  </si>
  <si>
    <t>The internally hosted software's major release is no longer supported by the vendor</t>
  </si>
  <si>
    <t>HSA100</t>
  </si>
  <si>
    <t>HSA11</t>
  </si>
  <si>
    <t>The internally hosted software's minor release is no longer supported by the vendor</t>
  </si>
  <si>
    <t>HSA12</t>
  </si>
  <si>
    <t>Internal networking devices are no longer supported by the vendor</t>
  </si>
  <si>
    <t>HSA13</t>
  </si>
  <si>
    <t>IT security is not part of capital planning and the investment control process</t>
  </si>
  <si>
    <t>HSA14</t>
  </si>
  <si>
    <t xml:space="preserve">FTI systems are not included in a SDLC </t>
  </si>
  <si>
    <t>HSA15</t>
  </si>
  <si>
    <t>FTI contracts do not contain all security requirements</t>
  </si>
  <si>
    <t>HSA16</t>
  </si>
  <si>
    <t>Documentation is not properly protected</t>
  </si>
  <si>
    <t>HSA17</t>
  </si>
  <si>
    <t>Security is not a consideration in system design or upgrade</t>
  </si>
  <si>
    <t>HSA18</t>
  </si>
  <si>
    <t>Cloud vendor is not FedRAMP certified</t>
  </si>
  <si>
    <t>HSA2</t>
  </si>
  <si>
    <t>Usage restrictions to open source software are not in place</t>
  </si>
  <si>
    <t>HSA3</t>
  </si>
  <si>
    <t>No agreement exists with 3rd party provider to host FTI</t>
  </si>
  <si>
    <t>HSA4</t>
  </si>
  <si>
    <t>Software installation rights are not limited to the technical staff</t>
  </si>
  <si>
    <t>HSA5</t>
  </si>
  <si>
    <t>Configuration changes are not controlled during all phases of the SDLC</t>
  </si>
  <si>
    <t>HSA6</t>
  </si>
  <si>
    <t>Security test and evaluations are not performed during system development</t>
  </si>
  <si>
    <t>HSA7</t>
  </si>
  <si>
    <t>The external facing system is no longer supported by the vendor</t>
  </si>
  <si>
    <t>HSA8</t>
  </si>
  <si>
    <t>The internally hosted operating system's major release is no longer supported by the vendor</t>
  </si>
  <si>
    <t>HSA9</t>
  </si>
  <si>
    <t>The internally hosted operating system's minor release is no longer supported by the vendor</t>
  </si>
  <si>
    <t>HSC1</t>
  </si>
  <si>
    <t>FTI is not encrypted in transit</t>
  </si>
  <si>
    <t>HSC10</t>
  </si>
  <si>
    <t>FTI is not properly deleted / destroyed</t>
  </si>
  <si>
    <t>HSC100</t>
  </si>
  <si>
    <t>HSC11</t>
  </si>
  <si>
    <t>No backup plan exists to remove failed data loads in the data warehouse</t>
  </si>
  <si>
    <t>HSC12</t>
  </si>
  <si>
    <t>Original FTI extracts are not protected after ETL process</t>
  </si>
  <si>
    <t>HSC13</t>
  </si>
  <si>
    <t>FTI is transmitted incorrectly using an MFD</t>
  </si>
  <si>
    <t>HSC14</t>
  </si>
  <si>
    <t>VM to VM communication exists using VMCI</t>
  </si>
  <si>
    <t>HSC15</t>
  </si>
  <si>
    <t>Encryption capabilities do not meet FIPS 140-2 requirements</t>
  </si>
  <si>
    <t>HSC16</t>
  </si>
  <si>
    <t>System does not meet common criteria requirements</t>
  </si>
  <si>
    <t>HSC17</t>
  </si>
  <si>
    <t>Denial of Service protection settings are not configured</t>
  </si>
  <si>
    <t>System communication authenticity is not guaranteed</t>
  </si>
  <si>
    <t>HSC19</t>
  </si>
  <si>
    <t>Network perimeter devices do not properly restrict traffic</t>
  </si>
  <si>
    <t>HSC2</t>
  </si>
  <si>
    <t>FTI is emailed outside of the agency</t>
  </si>
  <si>
    <t>HSC20</t>
  </si>
  <si>
    <t>Publicly available systems contain FTI</t>
  </si>
  <si>
    <t>HSC21</t>
  </si>
  <si>
    <t>Number of logon sessions are not managed appropriately</t>
  </si>
  <si>
    <t>HSC22</t>
  </si>
  <si>
    <t>VPN termination point is not sufficient</t>
  </si>
  <si>
    <t>HSC23</t>
  </si>
  <si>
    <t>Site survey has not been performed</t>
  </si>
  <si>
    <t>HSC24</t>
  </si>
  <si>
    <t>Digital Signatures or PKI certificates are expired or revoked</t>
  </si>
  <si>
    <t>HSC25</t>
  </si>
  <si>
    <t>Network sessions do not timeout per Publication 1075 requirements</t>
  </si>
  <si>
    <t>HSC26</t>
  </si>
  <si>
    <t>Email policy is not sufficient</t>
  </si>
  <si>
    <t>HSC27</t>
  </si>
  <si>
    <t>Traffic inspection is not sufficient</t>
  </si>
  <si>
    <t>HSC28</t>
  </si>
  <si>
    <t>The network is not properly segmented</t>
  </si>
  <si>
    <t>HSC29</t>
  </si>
  <si>
    <t xml:space="preserve">Cryptographic key pairs are not properly managed </t>
  </si>
  <si>
    <t>HSC3</t>
  </si>
  <si>
    <t>FTI is emailed incorrectly inside the agency</t>
  </si>
  <si>
    <t>HSC30</t>
  </si>
  <si>
    <t>VLAN configurations do not utilize networking best practices</t>
  </si>
  <si>
    <t>HSC31</t>
  </si>
  <si>
    <t>Collaborative computing devices are not deployed securely</t>
  </si>
  <si>
    <t>PKI certificates are not issued from an approved authority</t>
  </si>
  <si>
    <t>HSC33</t>
  </si>
  <si>
    <t>Datawarehouse has insecure connections</t>
  </si>
  <si>
    <t>HSC34</t>
  </si>
  <si>
    <t>The production and development environments are not properly separated</t>
  </si>
  <si>
    <t>HSC35</t>
  </si>
  <si>
    <t>Procedures stored in the database are not encrypted</t>
  </si>
  <si>
    <t>System is configured to accept unwanted network connections</t>
  </si>
  <si>
    <t>Network connection to third party system is not properly configured</t>
  </si>
  <si>
    <t>HSC38</t>
  </si>
  <si>
    <t>SSL inspection has not been implemented</t>
  </si>
  <si>
    <t>HSC39</t>
  </si>
  <si>
    <t xml:space="preserve">The communications protocol is not NIST 800-52 compliant </t>
  </si>
  <si>
    <t>HSC4</t>
  </si>
  <si>
    <t>VOIP system not implemented correctly</t>
  </si>
  <si>
    <t>HSC40</t>
  </si>
  <si>
    <t>Unencrypted management sessions over the internal network</t>
  </si>
  <si>
    <t>HSC41</t>
  </si>
  <si>
    <t>Data at rest is not encrypted using the latest FIPS approved encryption</t>
  </si>
  <si>
    <t>HSC42</t>
  </si>
  <si>
    <t>Encryption capabilities do not meet the latest FIPS 140 requirements</t>
  </si>
  <si>
    <t>HSC43</t>
  </si>
  <si>
    <t>The version of TLS is not using the latest NIST 800-52 approved protocols</t>
  </si>
  <si>
    <t>HSC44</t>
  </si>
  <si>
    <t>DNSSEC has not been implemented</t>
  </si>
  <si>
    <t>HSC45</t>
  </si>
  <si>
    <t>DNSSEC has not been configured securely</t>
  </si>
  <si>
    <t>HSC5</t>
  </si>
  <si>
    <t>No DMZ exists for the network</t>
  </si>
  <si>
    <t>HSC6</t>
  </si>
  <si>
    <t>Not all connections to FTI systems are monitored</t>
  </si>
  <si>
    <t>HSC7</t>
  </si>
  <si>
    <t>NAT is not implemented for internal IP addresses</t>
  </si>
  <si>
    <t>HSC8</t>
  </si>
  <si>
    <t>Network architecture is flat</t>
  </si>
  <si>
    <t>HSC9</t>
  </si>
  <si>
    <t>Database listener is not properly configured</t>
  </si>
  <si>
    <t>HSI1</t>
  </si>
  <si>
    <t>System configured to load or run removable media automatically</t>
  </si>
  <si>
    <t>HSI10</t>
  </si>
  <si>
    <t>Hash sums of ISO images are not maintained in the virtual environment</t>
  </si>
  <si>
    <t>HSI100</t>
  </si>
  <si>
    <t>HSI11</t>
  </si>
  <si>
    <t>Antivirus is not configured to automatically scan removable media</t>
  </si>
  <si>
    <t>HSI12</t>
  </si>
  <si>
    <t>No antivirus is configured on the system</t>
  </si>
  <si>
    <t>HSI13</t>
  </si>
  <si>
    <t>Antivirus does not exist on an internet-facing endpoint</t>
  </si>
  <si>
    <t>HSI14</t>
  </si>
  <si>
    <t>The system's automatic update feature is not configured appropriately</t>
  </si>
  <si>
    <t>HSI15</t>
  </si>
  <si>
    <t>Alerts are not acknowledged and/or logged</t>
  </si>
  <si>
    <t>HSI16</t>
  </si>
  <si>
    <t>Agency network not properly protected from spam email</t>
  </si>
  <si>
    <t>HSI17</t>
  </si>
  <si>
    <t>Antivirus is not configured appropriately</t>
  </si>
  <si>
    <t>HSI18</t>
  </si>
  <si>
    <t>VM rollbacks are conducted while connected to the network</t>
  </si>
  <si>
    <t>HSI19</t>
  </si>
  <si>
    <t>Data inputs are not being validated</t>
  </si>
  <si>
    <t>HSI2</t>
  </si>
  <si>
    <t>System patch level is insufficient</t>
  </si>
  <si>
    <t>HSI20</t>
  </si>
  <si>
    <t xml:space="preserve">Agency does not receive security alerts, advisories, or directives </t>
  </si>
  <si>
    <t>FTI is inappropriately moved and shared with non-FTI virtual machines</t>
  </si>
  <si>
    <t>HSI22</t>
  </si>
  <si>
    <t>Data remanence is not properly handled</t>
  </si>
  <si>
    <t>HSI23</t>
  </si>
  <si>
    <t>Agency has not defined an authorized list of software</t>
  </si>
  <si>
    <t>HSI24</t>
  </si>
  <si>
    <t>Agency does not monitor for unauthorized software on the network</t>
  </si>
  <si>
    <t>HSI25</t>
  </si>
  <si>
    <t>Agency does not monitor for unauthorized hosts on the network</t>
  </si>
  <si>
    <t>HSI26</t>
  </si>
  <si>
    <t>No host intrusion detection/prevention system exists</t>
  </si>
  <si>
    <t>HSI27</t>
  </si>
  <si>
    <t xml:space="preserve">Critical security patches have not been applied </t>
  </si>
  <si>
    <t>HSI28</t>
  </si>
  <si>
    <t>Security alerts are not disseminated to agency personnel</t>
  </si>
  <si>
    <t>HSI29</t>
  </si>
  <si>
    <t>Data inputs are from external sources</t>
  </si>
  <si>
    <t>HSI3</t>
  </si>
  <si>
    <t>System is not monitored for threats</t>
  </si>
  <si>
    <t>HSI30</t>
  </si>
  <si>
    <t>System output is not secured in accordance with Publication 1075</t>
  </si>
  <si>
    <t>HSI31</t>
  </si>
  <si>
    <t>Agency does not properly retire or remove unneeded source code from production</t>
  </si>
  <si>
    <t>HSI32</t>
  </si>
  <si>
    <t>Virtual Switch (Vswitch) security parameters are set incorrectly</t>
  </si>
  <si>
    <t>HSI33</t>
  </si>
  <si>
    <t>Memory protection mechanisms are not sufficient</t>
  </si>
  <si>
    <t>HSI34</t>
  </si>
  <si>
    <t>A file integrity checking mechanism does not exist</t>
  </si>
  <si>
    <t>HSI35</t>
  </si>
  <si>
    <t>Failover is not properly configured</t>
  </si>
  <si>
    <t>HSI36</t>
  </si>
  <si>
    <t>Malware analysis is not being performed</t>
  </si>
  <si>
    <t>HSI37</t>
  </si>
  <si>
    <t>The agency does not require use of digitally signed software components</t>
  </si>
  <si>
    <t>HSI4</t>
  </si>
  <si>
    <t>No intrusion detection system exists</t>
  </si>
  <si>
    <t>HSI5</t>
  </si>
  <si>
    <t>OS files are not hashed to detect inappropriate changes</t>
  </si>
  <si>
    <t>HSI6</t>
  </si>
  <si>
    <t>Intrusion detection system not implemented correctly</t>
  </si>
  <si>
    <t>FTI can move via covert channels (e.g., VM isolation tools)</t>
  </si>
  <si>
    <t>HSI8</t>
  </si>
  <si>
    <t>All VM moves are being tracked in the virtual environment</t>
  </si>
  <si>
    <t>HSI9</t>
  </si>
  <si>
    <t>Network device configuration files are not kept offline</t>
  </si>
  <si>
    <t>HSR1</t>
  </si>
  <si>
    <t>Supply Chain Risk Management documentation is insufficient</t>
  </si>
  <si>
    <t>HSR100</t>
  </si>
  <si>
    <t>HSR2</t>
  </si>
  <si>
    <t>System/Application components are not inspected for potential supply chain issues</t>
  </si>
  <si>
    <t>HSR3</t>
  </si>
  <si>
    <t>SBOM is not produced for the system/application</t>
  </si>
  <si>
    <t>HTC1</t>
  </si>
  <si>
    <t>The Windows 2000 server is unsupported</t>
  </si>
  <si>
    <t>HTC10</t>
  </si>
  <si>
    <t>The ASA firewall is not configured securely</t>
  </si>
  <si>
    <t>HTC100</t>
  </si>
  <si>
    <t>HTC101</t>
  </si>
  <si>
    <t>The Palo Alto 7.1 firewall is not configured securely</t>
  </si>
  <si>
    <t>HTC102</t>
  </si>
  <si>
    <t>The Palo Alto 8.0 firewall is not configured securely</t>
  </si>
  <si>
    <t>HTC103</t>
  </si>
  <si>
    <t>The Palo Alto 8.1 firewall is not configured securely</t>
  </si>
  <si>
    <t>HTC104</t>
  </si>
  <si>
    <t>The MacOS 10.12 operating system is not configured securely</t>
  </si>
  <si>
    <t>HTC105</t>
  </si>
  <si>
    <t>The MacOS 10.13 operating system is not configured securely</t>
  </si>
  <si>
    <t>HTC106</t>
  </si>
  <si>
    <t>The MacOS 10.14 operating system is not configured securely</t>
  </si>
  <si>
    <t>HTC107</t>
  </si>
  <si>
    <t>The Windows 2019 Server is not configured securely</t>
  </si>
  <si>
    <t>HTC108</t>
  </si>
  <si>
    <t>The SQL Server 2016 database is not configured securely</t>
  </si>
  <si>
    <t>HTC109</t>
  </si>
  <si>
    <t>The IBM z/OS version 2.3.x is not configured securely</t>
  </si>
  <si>
    <t>HTC11</t>
  </si>
  <si>
    <t>The RACF Mainframe is not configured securely</t>
  </si>
  <si>
    <t>HTC110</t>
  </si>
  <si>
    <t>The SQL Server 2017 database is not configured securely</t>
  </si>
  <si>
    <t>HTC111</t>
  </si>
  <si>
    <t>The VMware ESXi 6.7 Hypervisor is not configured securely</t>
  </si>
  <si>
    <t>HTC112</t>
  </si>
  <si>
    <t>The Google Cloud environment is not configured securely</t>
  </si>
  <si>
    <t>HTC113</t>
  </si>
  <si>
    <t>The Azure Cloud environment is not configured securely</t>
  </si>
  <si>
    <t>HTC114</t>
  </si>
  <si>
    <t>The AWS Foundations environment is not configured securely</t>
  </si>
  <si>
    <t>HTC115</t>
  </si>
  <si>
    <t>The Cisco IOS v16.x is not configured securely</t>
  </si>
  <si>
    <t>HTC116</t>
  </si>
  <si>
    <t>The Red Hat Enterprise Linux 8 operating system is not configured securely</t>
  </si>
  <si>
    <t>HTC117</t>
  </si>
  <si>
    <t>The Oracle Enterprise Linux 8 operating system is not configured securely</t>
  </si>
  <si>
    <t>HTC118</t>
  </si>
  <si>
    <t>The CentOS 8 server is not configured securely</t>
  </si>
  <si>
    <t>HTC119</t>
  </si>
  <si>
    <t>The SQL Server 2019 instance is not configured securely</t>
  </si>
  <si>
    <t>HTC12</t>
  </si>
  <si>
    <t>The ACF2 Mainframe is not configured securely</t>
  </si>
  <si>
    <t>HTC120</t>
  </si>
  <si>
    <t>The IBM z/OS version 2.4.x is not configured securely</t>
  </si>
  <si>
    <t>HTC121</t>
  </si>
  <si>
    <t>The Palo Alto 9 firewall is not configured securely</t>
  </si>
  <si>
    <t>HTC122</t>
  </si>
  <si>
    <t>The IIS 10 web server is not configured securely</t>
  </si>
  <si>
    <t>HTC123</t>
  </si>
  <si>
    <t>The Debian 9 operating system is not configured securely</t>
  </si>
  <si>
    <t>HTC124</t>
  </si>
  <si>
    <t>The Debian 10 operating system is not configured securely</t>
  </si>
  <si>
    <t>HTC125</t>
  </si>
  <si>
    <t>The MacOS 10.15 operating system is not configured securely</t>
  </si>
  <si>
    <t>HTC126</t>
  </si>
  <si>
    <t>The Juniper operating system is not configured securely</t>
  </si>
  <si>
    <t>HTC127</t>
  </si>
  <si>
    <t>The IBM i7 operating system is not configured securely</t>
  </si>
  <si>
    <t>HTC128</t>
  </si>
  <si>
    <t>The MongoDB 3.6 database is not configured securely</t>
  </si>
  <si>
    <t>HTC129</t>
  </si>
  <si>
    <t>The MacOS 11.0 operating system is not configured securely</t>
  </si>
  <si>
    <t>HTC13</t>
  </si>
  <si>
    <t>The Top Secret Mainframe is not configured securely</t>
  </si>
  <si>
    <t>HTC130</t>
  </si>
  <si>
    <t>The Oracle 18c database is not configured securely</t>
  </si>
  <si>
    <t>HTC131</t>
  </si>
  <si>
    <t>The MySQL 8 database is not configured securely</t>
  </si>
  <si>
    <t>HTC132</t>
  </si>
  <si>
    <t>The IBM i7.x operating system is not configured securely</t>
  </si>
  <si>
    <t>HTC133</t>
  </si>
  <si>
    <t>The VMWare ESXi 7.0 Hypervisor is not configured securely</t>
  </si>
  <si>
    <t>HTC134</t>
  </si>
  <si>
    <t>HTC135</t>
  </si>
  <si>
    <t>The Palo Alto 9.1 firewall is not configured securely</t>
  </si>
  <si>
    <t>HTC136</t>
  </si>
  <si>
    <t xml:space="preserve">The SuSE 15 server is not configured securely </t>
  </si>
  <si>
    <t>HTC137</t>
  </si>
  <si>
    <t>The NXOS Operating System is not configured securely</t>
  </si>
  <si>
    <t>HTC138</t>
  </si>
  <si>
    <t>The Checkpoint R81 firewall is not configured securely</t>
  </si>
  <si>
    <t>HTC139</t>
  </si>
  <si>
    <t>The Checkpoint R82 firewall is not configured securely</t>
  </si>
  <si>
    <t>HTC14</t>
  </si>
  <si>
    <t>The Unisys Mainframe is not configured securely</t>
  </si>
  <si>
    <t>HTC140</t>
  </si>
  <si>
    <t>The Windows 11 workstation has not been configured securely</t>
  </si>
  <si>
    <t>HTC141</t>
  </si>
  <si>
    <t>The Windows 2022 Server has not been configured securely</t>
  </si>
  <si>
    <t>HTC142</t>
  </si>
  <si>
    <t>The Kubernetes container has not been configured securely</t>
  </si>
  <si>
    <t>HTC143</t>
  </si>
  <si>
    <t>The Red Hat Open Shift container has not been configured securely</t>
  </si>
  <si>
    <t>HTC144</t>
  </si>
  <si>
    <t>The Docker container has not been configured securely</t>
  </si>
  <si>
    <t>HTC145</t>
  </si>
  <si>
    <t xml:space="preserve">The containerized technology has not been configured securely </t>
  </si>
  <si>
    <t>HTC146</t>
  </si>
  <si>
    <t>The DB2 v11 for LUW relational database management system (RDBMS) is not configured securely</t>
  </si>
  <si>
    <t>HTC147</t>
  </si>
  <si>
    <t>The DB2 v13 for Z/OS database management system is not configured securely</t>
  </si>
  <si>
    <t>HTC148</t>
  </si>
  <si>
    <t>The IBM z/OS 2.5 mainframe is not configured securely</t>
  </si>
  <si>
    <t>HTC149</t>
  </si>
  <si>
    <t>The Palo Alto Firewall running PanOS 10 is not configured securely</t>
  </si>
  <si>
    <t>HTC15</t>
  </si>
  <si>
    <t>The i5OS Mainframe is not configured securely</t>
  </si>
  <si>
    <t>HTC150</t>
  </si>
  <si>
    <t>The Cisco switch/router running iOS 17 is not configured securely</t>
  </si>
  <si>
    <t>HTC151</t>
  </si>
  <si>
    <t>The MacOS 12 operating system is not configured securely</t>
  </si>
  <si>
    <t>HTC152</t>
  </si>
  <si>
    <t>The OEL 9.0 Server is not configured securely</t>
  </si>
  <si>
    <t>HTC153</t>
  </si>
  <si>
    <t>The RHEL 9.0 Server is not configured securely</t>
  </si>
  <si>
    <t>HTC154</t>
  </si>
  <si>
    <t>The Rocky Linux 9 Server is not configured securely</t>
  </si>
  <si>
    <t>HTC155</t>
  </si>
  <si>
    <t>The MacOS 13 operating system is not configured securely</t>
  </si>
  <si>
    <t>HTC156</t>
  </si>
  <si>
    <t>The Palo Alto 11 firewall is not configured securely</t>
  </si>
  <si>
    <t>HTC157</t>
  </si>
  <si>
    <t>The FortiGate Firewall is not configured securely</t>
  </si>
  <si>
    <t>HTC158</t>
  </si>
  <si>
    <t>The NGNIX Web Server is not configured securely</t>
  </si>
  <si>
    <t>HTC159</t>
  </si>
  <si>
    <t>The SQL Server 2022 database is not configured securely</t>
  </si>
  <si>
    <t>HTC16</t>
  </si>
  <si>
    <t>The VPN concentrator is not configured securely</t>
  </si>
  <si>
    <t>HTC160</t>
  </si>
  <si>
    <t>The Debian 11 operating system is not configured securely</t>
  </si>
  <si>
    <t>HTC161</t>
  </si>
  <si>
    <t>The Windows 2025 Server has not been configured securely</t>
  </si>
  <si>
    <t>HTC162</t>
  </si>
  <si>
    <t>The SQL Server 2025 Server has not been configured securely</t>
  </si>
  <si>
    <t>HTC163</t>
  </si>
  <si>
    <t>The RHEL 10.0 Server is not configured securely</t>
  </si>
  <si>
    <t>HTC164</t>
  </si>
  <si>
    <t>The Debian 12 operating system is not configured securely</t>
  </si>
  <si>
    <t>HTC165</t>
  </si>
  <si>
    <t>The Apple iOS 18 device is not configured securely</t>
  </si>
  <si>
    <t>HTC166</t>
  </si>
  <si>
    <t>The OEL 10 Server is not configured securely</t>
  </si>
  <si>
    <t>HTC17</t>
  </si>
  <si>
    <t>The Citrix Access Gateway is not configured securely</t>
  </si>
  <si>
    <t>HTC18</t>
  </si>
  <si>
    <t>The Windows XP Workstation is not configured securely</t>
  </si>
  <si>
    <t>HTC19</t>
  </si>
  <si>
    <t>The Windows 7 Workstation is not configured securely</t>
  </si>
  <si>
    <t>HTC2</t>
  </si>
  <si>
    <t>The Windows 2003 Server is not configured securely</t>
  </si>
  <si>
    <t>HTC20</t>
  </si>
  <si>
    <t>The Windows 8 Workstation is not configured securely</t>
  </si>
  <si>
    <t>HTC21</t>
  </si>
  <si>
    <t>Network protection capabilities are not configured securely</t>
  </si>
  <si>
    <t>HTC22</t>
  </si>
  <si>
    <t>The MFD is not configured securely</t>
  </si>
  <si>
    <t>HTC23</t>
  </si>
  <si>
    <t>The GenTax application is not configured securely</t>
  </si>
  <si>
    <t>HTC24</t>
  </si>
  <si>
    <t>The data warehouse is not configured securely</t>
  </si>
  <si>
    <t>HTC25</t>
  </si>
  <si>
    <t>The RSI data warehouse is not configured securely</t>
  </si>
  <si>
    <t>HTC26</t>
  </si>
  <si>
    <t>The Teradata data warehouse is not configured securely</t>
  </si>
  <si>
    <t>HTC27</t>
  </si>
  <si>
    <t>The DB2 database is not configured securely</t>
  </si>
  <si>
    <t>HTC28</t>
  </si>
  <si>
    <t>The Oracle 9g database is not configured securely</t>
  </si>
  <si>
    <t>HTC29</t>
  </si>
  <si>
    <t>The Oracle 10g database is not configured securely</t>
  </si>
  <si>
    <t>HTC3</t>
  </si>
  <si>
    <t>The Windows 2008 Standard Server is not configured securely</t>
  </si>
  <si>
    <t>HTC30</t>
  </si>
  <si>
    <t>The Oracle 11g database is not configured securely</t>
  </si>
  <si>
    <t>HTC31</t>
  </si>
  <si>
    <t>The SQL Server 2000 installation is unsupported</t>
  </si>
  <si>
    <t>HTC32</t>
  </si>
  <si>
    <t>The SQL Server 2005 installation is not configured securely</t>
  </si>
  <si>
    <t>HTC33</t>
  </si>
  <si>
    <t>The SQL Server 2008 installation is not configured securely</t>
  </si>
  <si>
    <t>HTC34</t>
  </si>
  <si>
    <t>The SQL Server 2012 installation is not configured securely</t>
  </si>
  <si>
    <t>HTC35</t>
  </si>
  <si>
    <t>The VMWare Hypervisor is not configured securely</t>
  </si>
  <si>
    <t>HTC36</t>
  </si>
  <si>
    <t>The Tumbleweed client is not configured securely</t>
  </si>
  <si>
    <t>HTC37</t>
  </si>
  <si>
    <t>The internet browser is not configured securely</t>
  </si>
  <si>
    <t>HTC38</t>
  </si>
  <si>
    <t>The storage area network device is not configured securely</t>
  </si>
  <si>
    <t>HTC39</t>
  </si>
  <si>
    <t>The voice-over IP network is not configured securely</t>
  </si>
  <si>
    <t>HTC4</t>
  </si>
  <si>
    <t>The Windows 2012 Standard Server is not configured securely</t>
  </si>
  <si>
    <t>HTC40</t>
  </si>
  <si>
    <t>The wireless network is not configured securely</t>
  </si>
  <si>
    <t>HTC41</t>
  </si>
  <si>
    <t>The custom web application is not configured securely</t>
  </si>
  <si>
    <t>HTC42</t>
  </si>
  <si>
    <t>The IVR system is not configured securely</t>
  </si>
  <si>
    <t>HTC43</t>
  </si>
  <si>
    <t>The web server is not configured securely</t>
  </si>
  <si>
    <t>HTC44</t>
  </si>
  <si>
    <t>The cloud computing environment is not configured securely</t>
  </si>
  <si>
    <t>HTC45</t>
  </si>
  <si>
    <t>The Apple iOS device is not configured securely</t>
  </si>
  <si>
    <t>HTC46</t>
  </si>
  <si>
    <t>The Google Android device is not configured securely</t>
  </si>
  <si>
    <t>HTC47</t>
  </si>
  <si>
    <t>The Blackberry OS device is not configured securely</t>
  </si>
  <si>
    <t>HTC48</t>
  </si>
  <si>
    <t>The Microsoft Windows RT device is not configured securely</t>
  </si>
  <si>
    <t>HTC49</t>
  </si>
  <si>
    <t>The mobile device is not configured securely</t>
  </si>
  <si>
    <t>HTC5</t>
  </si>
  <si>
    <t>The Solaris server is not configured securely</t>
  </si>
  <si>
    <t>HTC50</t>
  </si>
  <si>
    <t>Agency has not notified IRS of this technology</t>
  </si>
  <si>
    <t>HTC51</t>
  </si>
  <si>
    <t>Technology is not properly sanitized after use</t>
  </si>
  <si>
    <t>HTC52</t>
  </si>
  <si>
    <t>The AIX server is not configured securely</t>
  </si>
  <si>
    <t>HTC53</t>
  </si>
  <si>
    <t>The custom application is not configured securely</t>
  </si>
  <si>
    <t>HTC54</t>
  </si>
  <si>
    <t>The SuSE Linux server is not configured securely</t>
  </si>
  <si>
    <t>HTC55</t>
  </si>
  <si>
    <t>The Adabas database is not configured securely</t>
  </si>
  <si>
    <t>HTC56</t>
  </si>
  <si>
    <t>The Windows 10 operating system is not configured securely</t>
  </si>
  <si>
    <t>HTC57</t>
  </si>
  <si>
    <t>The Oracle 12c database is not configured securely</t>
  </si>
  <si>
    <t>HTC58</t>
  </si>
  <si>
    <t>The Red Hat Enterprise Linux 6 operating system is not configured securely</t>
  </si>
  <si>
    <t>HTC59</t>
  </si>
  <si>
    <t>The Red Hat Enterprise Linux 7 operating system is not configured securely</t>
  </si>
  <si>
    <t>HTC6</t>
  </si>
  <si>
    <t>The Red Hat Linux server is not configured securely</t>
  </si>
  <si>
    <t>HTC60</t>
  </si>
  <si>
    <t>The Windows 2016 Server is not configured securely</t>
  </si>
  <si>
    <t>HTC61</t>
  </si>
  <si>
    <t>The Windows 2012 R2 Server is not configured securely</t>
  </si>
  <si>
    <t>HTC62</t>
  </si>
  <si>
    <t>The SQL Server 2014 database is not configured securely</t>
  </si>
  <si>
    <t>HTC63</t>
  </si>
  <si>
    <t>The Windows 2008 R2 Server is not configured securely</t>
  </si>
  <si>
    <t>HTC64</t>
  </si>
  <si>
    <t>The High Volume Printer is not configured securely</t>
  </si>
  <si>
    <t>HTC65</t>
  </si>
  <si>
    <t>The system was not assessed during the onsite review</t>
  </si>
  <si>
    <t>HTC66</t>
  </si>
  <si>
    <t>The VMWare ESXi 5.5 Hypervisor is not configured securely</t>
  </si>
  <si>
    <t>HTC67</t>
  </si>
  <si>
    <t>The VMWare ESXi 6.0 Hypervisor is not configured securely</t>
  </si>
  <si>
    <t>HTC68</t>
  </si>
  <si>
    <t>The IBM z/OS version 1.13.x is not configured securely</t>
  </si>
  <si>
    <t>HTC69</t>
  </si>
  <si>
    <t>The IBM z/OS version 2.1.x is not configured securely</t>
  </si>
  <si>
    <t>HTC7</t>
  </si>
  <si>
    <t>The CentOS server is not configured securely</t>
  </si>
  <si>
    <t>HTC70</t>
  </si>
  <si>
    <t>The IBM z/OS version 2.2.x is not configured securely</t>
  </si>
  <si>
    <t>HTC71</t>
  </si>
  <si>
    <t>The Checkpoint R76 firewall is not configured securely</t>
  </si>
  <si>
    <t>HTC72</t>
  </si>
  <si>
    <t>The Checkpoint R77 firewall is not configured securely</t>
  </si>
  <si>
    <t>HTC73</t>
  </si>
  <si>
    <t>The Checkpoint R80 firewall is not configured securely</t>
  </si>
  <si>
    <t>HTC74</t>
  </si>
  <si>
    <t>The Oracle 11.2.0.4 database is not configured securely</t>
  </si>
  <si>
    <t>HTC75</t>
  </si>
  <si>
    <t>The Cisco IOS v12.x is not configured securely</t>
  </si>
  <si>
    <t>HTC76</t>
  </si>
  <si>
    <t>The Cisco IOS v15.x is not configured securely</t>
  </si>
  <si>
    <t>HTC77</t>
  </si>
  <si>
    <t>The AIX 6 server is not configured securely</t>
  </si>
  <si>
    <t>HTC78</t>
  </si>
  <si>
    <t>The AIX 7 server is not configured securely</t>
  </si>
  <si>
    <t>HTC79</t>
  </si>
  <si>
    <t xml:space="preserve">The CentOS 6 server is not configured securely </t>
  </si>
  <si>
    <t>HTC8</t>
  </si>
  <si>
    <t>The Cisco networking device is not configured securely</t>
  </si>
  <si>
    <t>HTC80</t>
  </si>
  <si>
    <t xml:space="preserve">The CentOS 7 server is not configured securely </t>
  </si>
  <si>
    <t>HTC81</t>
  </si>
  <si>
    <t xml:space="preserve">The OEL 6 server is not configured securely </t>
  </si>
  <si>
    <t>HTC82</t>
  </si>
  <si>
    <t>The OEL 7 server is not configured securely</t>
  </si>
  <si>
    <t>HTC83</t>
  </si>
  <si>
    <t xml:space="preserve">The Solaris 10 server is not configured securely </t>
  </si>
  <si>
    <t>HTC84</t>
  </si>
  <si>
    <t xml:space="preserve">The Solaris 11 server is not configured securely </t>
  </si>
  <si>
    <t>HTC85</t>
  </si>
  <si>
    <t xml:space="preserve">The SuSE 11 server is not configured securely </t>
  </si>
  <si>
    <t>HTC86</t>
  </si>
  <si>
    <t xml:space="preserve">The SuSE 12 server is not configured securely </t>
  </si>
  <si>
    <t>HTC87</t>
  </si>
  <si>
    <t>The VMWare Horizon 6 VDI solution is not configured securely</t>
  </si>
  <si>
    <t>HTC88</t>
  </si>
  <si>
    <t xml:space="preserve">The VMWare Horizon 7 VDI solution is not configured securely </t>
  </si>
  <si>
    <t>HTC89</t>
  </si>
  <si>
    <t>The Apache 2.2 web server is not configured securely</t>
  </si>
  <si>
    <t>HTC9</t>
  </si>
  <si>
    <t>The Cisco pix firewall is not configured securely</t>
  </si>
  <si>
    <t>HTC90</t>
  </si>
  <si>
    <t>The Apache 2.4 web server is not configured securely</t>
  </si>
  <si>
    <t>HTC92</t>
  </si>
  <si>
    <t>The ESXi 6.5 hypervisor is not configured securely</t>
  </si>
  <si>
    <t>HTC93</t>
  </si>
  <si>
    <t>The IIS 7.0 web server is not configured securely</t>
  </si>
  <si>
    <t>HTC94</t>
  </si>
  <si>
    <t>The IIS 7.5 web server is not configured securely</t>
  </si>
  <si>
    <t>HTC95</t>
  </si>
  <si>
    <t>The IIS 8.0 web server is not configured securely</t>
  </si>
  <si>
    <t>HTC96</t>
  </si>
  <si>
    <t>The IIS 8.5 web server is not configured securely</t>
  </si>
  <si>
    <t>HTC97</t>
  </si>
  <si>
    <t>The IBM DB2 v11 on z/OS is not configured securely</t>
  </si>
  <si>
    <t>HTC98</t>
  </si>
  <si>
    <t>The IBM DB2 v12 on z/OS is not configured securely</t>
  </si>
  <si>
    <t>HTC99</t>
  </si>
  <si>
    <t>The Cisco ASA 9.x (FW or VPN) is not configured securely</t>
  </si>
  <si>
    <t>HTW1</t>
  </si>
  <si>
    <t>Tumbleweed client is not configured properly</t>
  </si>
  <si>
    <t>HTW100</t>
  </si>
  <si>
    <t>HTW2</t>
  </si>
  <si>
    <t>Tumbleweed certificate is assigned to the wrong person</t>
  </si>
  <si>
    <t>HTW3</t>
  </si>
  <si>
    <t>No written procedures for using Tumbleweed</t>
  </si>
  <si>
    <t>HTW4</t>
  </si>
  <si>
    <t>FTI is left on the device running the Tumbleweed application</t>
  </si>
  <si>
    <t>HTW5</t>
  </si>
  <si>
    <t xml:space="preserve">Axway does not run on a dedicated platform </t>
  </si>
  <si>
    <t>HTW6</t>
  </si>
  <si>
    <t>The data transfer agreement is not in place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</si>
</sst>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lt;=9999999]###\-####;\(###\)\ ###\-####"/>
    <numFmt numFmtId="166" formatCode="0.0"/>
  </numFmts>
  <fonts count="25">
    <font>
      <sz val="11"/>
      <color theme="1"/>
      <name val="Aptos Narrow"/>
      <family val="2"/>
      <scheme val="minor"/>
    </font>
    <font>
      <b/>
      <sz val="11"/>
      <color rgb="FFFFFFFF"/>
      <name val="Aptos Narrow"/>
      <family val="2"/>
      <scheme val="minor"/>
    </font>
    <font>
      <sz val="10"/>
      <color theme="1"/>
      <name val="Calibiri"/>
    </font>
    <font>
      <sz val="12"/>
      <color rgb="FF000000"/>
      <name val="Calibri"/>
      <family val="2"/>
    </font>
    <font>
      <b/>
      <sz val="11"/>
      <color theme="1"/>
      <name val="Aptos Narrow"/>
      <family val="2"/>
      <scheme val="minor"/>
    </font>
    <font>
      <sz val="10"/>
      <name val="Arial"/>
      <family val="2"/>
    </font>
    <font>
      <sz val="8"/>
      <name val="Aptos Narrow"/>
      <family val="2"/>
      <scheme val="minor"/>
    </font>
    <font>
      <b/>
      <sz val="11"/>
      <color rgb="FF000000"/>
      <name val="Calibri"/>
      <family val="2"/>
    </font>
    <font>
      <sz val="11"/>
      <color indexed="8"/>
      <name val="Calibri"/>
      <family val="2"/>
    </font>
    <font>
      <b/>
      <sz val="10"/>
      <name val="Arial"/>
      <family val="2"/>
    </font>
    <font>
      <b/>
      <sz val="10"/>
      <color theme="1"/>
      <name val="Arial"/>
      <family val="2"/>
    </font>
    <font>
      <b/>
      <sz val="12"/>
      <name val="Arial"/>
      <family val="2"/>
    </font>
    <font>
      <sz val="12"/>
      <name val="Arial"/>
      <family val="2"/>
    </font>
    <font>
      <sz val="10"/>
      <color theme="1"/>
      <name val="Arial"/>
      <family val="2"/>
    </font>
    <font>
      <sz val="10"/>
      <color rgb="FFAC0000"/>
      <name val="Arial"/>
      <family val="2"/>
    </font>
    <font>
      <i/>
      <sz val="10"/>
      <name val="Arial"/>
      <family val="2"/>
    </font>
    <font>
      <i/>
      <sz val="9"/>
      <name val="Arial"/>
      <family val="2"/>
    </font>
    <font>
      <b/>
      <i/>
      <sz val="10"/>
      <name val="Arial"/>
      <family val="2"/>
    </font>
    <font>
      <b/>
      <sz val="10"/>
      <color rgb="FFFF0000"/>
      <name val="Arial"/>
      <family val="2"/>
    </font>
    <font>
      <b/>
      <sz val="11"/>
      <color rgb="FFFFFFFF"/>
      <name val="Arial"/>
      <family val="2"/>
    </font>
    <font>
      <sz val="10"/>
      <color theme="1"/>
      <name val="Aptos Narrow"/>
      <family val="2"/>
      <scheme val="minor"/>
    </font>
    <font>
      <b/>
      <sz val="10"/>
      <color theme="1"/>
      <name val="Aptos Narrow"/>
      <family val="2"/>
      <scheme val="minor"/>
    </font>
    <font>
      <sz val="10"/>
      <color rgb="FF000000"/>
      <name val="Arial"/>
      <family val="2"/>
    </font>
    <font>
      <sz val="11"/>
      <color indexed="8"/>
      <name val="Calibri"/>
    </font>
    <font>
      <sz val="10"/>
      <color indexed="8"/>
      <name val="Arial"/>
      <family val="2"/>
    </font>
  </fonts>
  <fills count="13">
    <fill>
      <patternFill patternType="none"/>
    </fill>
    <fill>
      <patternFill patternType="gray125"/>
    </fill>
    <fill>
      <patternFill patternType="solid">
        <fgColor rgb="FF4F81BD"/>
        <bgColor indexed="64"/>
      </patternFill>
    </fill>
    <fill>
      <patternFill patternType="solid">
        <fgColor rgb="FFC00000"/>
        <bgColor indexed="64"/>
      </patternFill>
    </fill>
    <fill>
      <patternFill patternType="solid">
        <fgColor theme="0"/>
        <bgColor indexed="64"/>
      </patternFill>
    </fill>
    <fill>
      <patternFill patternType="solid">
        <fgColor rgb="FFFFFFFF"/>
        <bgColor rgb="FF000000"/>
      </patternFill>
    </fill>
    <fill>
      <patternFill patternType="solid">
        <fgColor rgb="FFD0CECE"/>
        <bgColor rgb="FF000000"/>
      </patternFill>
    </fill>
    <fill>
      <patternFill patternType="solid">
        <fgColor rgb="FFB2B2B2"/>
        <bgColor indexed="64"/>
      </patternFill>
    </fill>
    <fill>
      <patternFill patternType="solid">
        <fgColor rgb="FFAFD7FF"/>
        <bgColor indexed="64"/>
      </patternFill>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theme="0" tint="-0.249977111117893"/>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3"/>
      </right>
      <top style="thin">
        <color indexed="63"/>
      </top>
      <bottom style="thin">
        <color indexed="63"/>
      </bottom>
      <diagonal/>
    </border>
    <border>
      <left/>
      <right/>
      <top style="thin">
        <color indexed="63"/>
      </top>
      <bottom style="thin">
        <color indexed="63"/>
      </bottom>
      <diagonal/>
    </border>
    <border>
      <left style="thin">
        <color indexed="63"/>
      </left>
      <right/>
      <top style="thin">
        <color indexed="63"/>
      </top>
      <bottom style="thin">
        <color indexed="6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3"/>
      </right>
      <top/>
      <bottom style="thin">
        <color indexed="63"/>
      </bottom>
      <diagonal/>
    </border>
    <border>
      <left/>
      <right/>
      <top/>
      <bottom style="thin">
        <color indexed="63"/>
      </bottom>
      <diagonal/>
    </border>
    <border>
      <left style="thin">
        <color indexed="63"/>
      </left>
      <right/>
      <top/>
      <bottom style="thin">
        <color indexed="63"/>
      </bottom>
      <diagonal/>
    </border>
    <border>
      <left/>
      <right style="thin">
        <color indexed="63"/>
      </right>
      <top style="thin">
        <color indexed="63"/>
      </top>
      <bottom/>
      <diagonal/>
    </border>
    <border>
      <left/>
      <right/>
      <top style="thin">
        <color indexed="63"/>
      </top>
      <bottom/>
      <diagonal/>
    </border>
    <border>
      <left style="thin">
        <color indexed="63"/>
      </left>
      <right/>
      <top style="thin">
        <color indexed="63"/>
      </top>
      <bottom/>
      <diagonal/>
    </border>
    <border>
      <left/>
      <right style="thin">
        <color indexed="63"/>
      </right>
      <top/>
      <bottom/>
      <diagonal/>
    </border>
    <border>
      <left style="thin">
        <color indexed="63"/>
      </left>
      <right/>
      <top/>
      <bottom/>
      <diagonal/>
    </border>
    <border>
      <left style="thin">
        <color indexed="63"/>
      </left>
      <right/>
      <top style="thin">
        <color indexed="64"/>
      </top>
      <bottom style="thin">
        <color indexed="64"/>
      </bottom>
      <diagonal/>
    </border>
    <border>
      <left/>
      <right style="thin">
        <color indexed="63"/>
      </right>
      <top style="thin">
        <color indexed="64"/>
      </top>
      <bottom style="thin">
        <color indexed="64"/>
      </bottom>
      <diagonal/>
    </border>
    <border>
      <left/>
      <right style="thin">
        <color indexed="64"/>
      </right>
      <top style="thin">
        <color indexed="63"/>
      </top>
      <bottom/>
      <diagonal/>
    </border>
    <border>
      <left/>
      <right style="thin">
        <color indexed="64"/>
      </right>
      <top/>
      <bottom style="thin">
        <color indexed="63"/>
      </bottom>
      <diagonal/>
    </border>
    <border>
      <left/>
      <right style="thin">
        <color indexed="64"/>
      </right>
      <top style="thin">
        <color indexed="63"/>
      </top>
      <bottom style="thin">
        <color indexed="63"/>
      </bottom>
      <diagonal/>
    </border>
    <border>
      <left style="thin">
        <color indexed="63"/>
      </left>
      <right style="thin">
        <color indexed="64"/>
      </right>
      <top style="thin">
        <color indexed="63"/>
      </top>
      <bottom style="thin">
        <color indexed="63"/>
      </bottom>
      <diagonal/>
    </border>
    <border>
      <left style="thin">
        <color indexed="64"/>
      </left>
      <right/>
      <top style="thin">
        <color indexed="64"/>
      </top>
      <bottom style="thin">
        <color indexed="63"/>
      </bottom>
      <diagonal/>
    </border>
    <border>
      <left/>
      <right/>
      <top style="thin">
        <color indexed="64"/>
      </top>
      <bottom style="thin">
        <color indexed="63"/>
      </bottom>
      <diagonal/>
    </border>
    <border>
      <left/>
      <right style="thin">
        <color indexed="64"/>
      </right>
      <top style="thin">
        <color indexed="64"/>
      </top>
      <bottom style="thin">
        <color indexed="63"/>
      </bottom>
      <diagonal/>
    </border>
    <border>
      <left style="thin">
        <color indexed="64"/>
      </left>
      <right style="thin">
        <color indexed="63"/>
      </right>
      <top style="thin">
        <color indexed="64"/>
      </top>
      <bottom style="thin">
        <color indexed="64"/>
      </bottom>
      <diagonal/>
    </border>
    <border>
      <left style="thin">
        <color indexed="63"/>
      </left>
      <right style="thin">
        <color indexed="63"/>
      </right>
      <top style="thin">
        <color indexed="64"/>
      </top>
      <bottom style="thin">
        <color indexed="64"/>
      </bottom>
      <diagonal/>
    </border>
    <border>
      <left style="thin">
        <color indexed="63"/>
      </left>
      <right style="thin">
        <color indexed="64"/>
      </right>
      <top style="thin">
        <color indexed="64"/>
      </top>
      <bottom style="thin">
        <color indexed="64"/>
      </bottom>
      <diagonal/>
    </border>
    <border>
      <left style="thin">
        <color indexed="64"/>
      </left>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4"/>
      </left>
      <right/>
      <top style="thin">
        <color indexed="63"/>
      </top>
      <bottom style="thin">
        <color indexed="64"/>
      </bottom>
      <diagonal/>
    </border>
    <border>
      <left/>
      <right style="thin">
        <color indexed="63"/>
      </right>
      <top style="thin">
        <color indexed="63"/>
      </top>
      <bottom style="thin">
        <color indexed="64"/>
      </bottom>
      <diagonal/>
    </border>
    <border>
      <left style="thin">
        <color indexed="63"/>
      </left>
      <right style="thin">
        <color indexed="63"/>
      </right>
      <top style="thin">
        <color indexed="63"/>
      </top>
      <bottom style="thin">
        <color indexed="64"/>
      </bottom>
      <diagonal/>
    </border>
    <border>
      <left style="thin">
        <color indexed="63"/>
      </left>
      <right style="thin">
        <color indexed="64"/>
      </right>
      <top style="thin">
        <color indexed="63"/>
      </top>
      <bottom style="thin">
        <color indexed="64"/>
      </bottom>
      <diagonal/>
    </border>
    <border>
      <left style="thin">
        <color indexed="63"/>
      </left>
      <right style="thin">
        <color indexed="63"/>
      </right>
      <top style="thin">
        <color indexed="63"/>
      </top>
      <bottom/>
      <diagonal/>
    </border>
  </borders>
  <cellStyleXfs count="6">
    <xf numFmtId="0" fontId="0" fillId="0" borderId="0"/>
    <xf numFmtId="0" fontId="5" fillId="0" borderId="0"/>
    <xf numFmtId="0" fontId="8" fillId="0" borderId="0" applyFill="0" applyProtection="0"/>
    <xf numFmtId="0" fontId="23" fillId="0" borderId="0" applyFill="0" applyProtection="0"/>
    <xf numFmtId="0" fontId="5" fillId="0" borderId="0"/>
    <xf numFmtId="0" fontId="5" fillId="0" borderId="0"/>
  </cellStyleXfs>
  <cellXfs count="242">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2" fillId="0" borderId="0" xfId="0" applyFont="1" applyAlignment="1">
      <alignment vertical="top" wrapText="1"/>
    </xf>
    <xf numFmtId="0" fontId="5" fillId="0" borderId="1" xfId="1" applyBorder="1" applyAlignment="1">
      <alignment horizontal="center" vertical="top"/>
    </xf>
    <xf numFmtId="14" fontId="0" fillId="0" borderId="0" xfId="0" applyNumberFormat="1"/>
    <xf numFmtId="17" fontId="5" fillId="0" borderId="1" xfId="1" applyNumberFormat="1" applyBorder="1" applyAlignment="1">
      <alignment horizontal="center" vertical="top"/>
    </xf>
    <xf numFmtId="0" fontId="2" fillId="0" borderId="0" xfId="0" applyFont="1" applyFill="1" applyAlignment="1">
      <alignment horizontal="left" vertical="top" wrapText="1"/>
    </xf>
    <xf numFmtId="0" fontId="0" fillId="0" borderId="0" xfId="0" applyFill="1" applyAlignment="1">
      <alignment horizontal="left" vertical="top"/>
    </xf>
    <xf numFmtId="0" fontId="7" fillId="6" borderId="1" xfId="0" applyFont="1" applyFill="1" applyBorder="1" applyAlignment="1">
      <alignment wrapText="1"/>
    </xf>
    <xf numFmtId="0" fontId="7" fillId="6" borderId="3" xfId="0" applyFont="1" applyFill="1" applyBorder="1" applyAlignment="1">
      <alignment wrapText="1"/>
    </xf>
    <xf numFmtId="0" fontId="3" fillId="5" borderId="2" xfId="0" applyFont="1" applyFill="1" applyBorder="1" applyAlignment="1">
      <alignment wrapText="1"/>
    </xf>
    <xf numFmtId="0" fontId="3" fillId="5" borderId="4" xfId="0" applyFont="1" applyFill="1" applyBorder="1" applyAlignment="1">
      <alignment wrapText="1"/>
    </xf>
    <xf numFmtId="1" fontId="1" fillId="2" borderId="1" xfId="0" applyNumberFormat="1" applyFont="1" applyFill="1" applyBorder="1" applyAlignment="1">
      <alignment horizontal="center" vertical="center" wrapText="1"/>
    </xf>
    <xf numFmtId="1" fontId="5" fillId="0" borderId="1" xfId="1" applyNumberFormat="1" applyBorder="1" applyAlignment="1">
      <alignment horizontal="center" vertical="top"/>
    </xf>
    <xf numFmtId="1" fontId="0" fillId="0" borderId="0" xfId="0" applyNumberFormat="1"/>
    <xf numFmtId="0" fontId="8" fillId="0" borderId="0" xfId="2" applyFill="1" applyProtection="1"/>
    <xf numFmtId="0" fontId="8" fillId="4" borderId="0" xfId="2" applyFill="1" applyProtection="1"/>
    <xf numFmtId="0" fontId="8" fillId="0" borderId="0" xfId="2" applyProtection="1"/>
    <xf numFmtId="0" fontId="9" fillId="7" borderId="4" xfId="2" applyFont="1" applyFill="1" applyBorder="1" applyAlignment="1" applyProtection="1">
      <alignment vertical="top"/>
    </xf>
    <xf numFmtId="0" fontId="9" fillId="7" borderId="5" xfId="2" applyFont="1" applyFill="1" applyBorder="1" applyAlignment="1" applyProtection="1">
      <alignment vertical="top"/>
    </xf>
    <xf numFmtId="0" fontId="9" fillId="7" borderId="6" xfId="2" applyFont="1" applyFill="1" applyBorder="1" applyAlignment="1" applyProtection="1">
      <alignment vertical="top"/>
    </xf>
    <xf numFmtId="0" fontId="9" fillId="7" borderId="7" xfId="2" applyFont="1" applyFill="1" applyBorder="1" applyAlignment="1" applyProtection="1">
      <alignment vertical="top"/>
    </xf>
    <xf numFmtId="0" fontId="9" fillId="7" borderId="8" xfId="2" applyFont="1" applyFill="1" applyBorder="1" applyAlignment="1" applyProtection="1">
      <alignment vertical="top"/>
    </xf>
    <xf numFmtId="0" fontId="10" fillId="7" borderId="9" xfId="2" applyFont="1" applyFill="1" applyBorder="1" applyAlignment="1" applyProtection="1">
      <alignment vertical="top"/>
    </xf>
    <xf numFmtId="0" fontId="5" fillId="4" borderId="10" xfId="2" applyFont="1" applyFill="1" applyBorder="1" applyAlignment="1" applyProtection="1">
      <alignment vertical="top"/>
    </xf>
    <xf numFmtId="0" fontId="5" fillId="4" borderId="11" xfId="2" applyFont="1" applyFill="1" applyBorder="1" applyAlignment="1" applyProtection="1">
      <alignment vertical="top"/>
    </xf>
    <xf numFmtId="0" fontId="5" fillId="4" borderId="12" xfId="2" applyFont="1" applyFill="1" applyBorder="1" applyAlignment="1" applyProtection="1">
      <alignment vertical="top"/>
    </xf>
    <xf numFmtId="0" fontId="9" fillId="7" borderId="3" xfId="2" applyFont="1" applyFill="1" applyBorder="1" applyAlignment="1" applyProtection="1">
      <alignment vertical="top"/>
    </xf>
    <xf numFmtId="0" fontId="9" fillId="7" borderId="13" xfId="2" applyFont="1" applyFill="1" applyBorder="1" applyAlignment="1" applyProtection="1">
      <alignment vertical="top"/>
    </xf>
    <xf numFmtId="0" fontId="9" fillId="7" borderId="14" xfId="2" applyFont="1" applyFill="1" applyBorder="1" applyAlignment="1" applyProtection="1">
      <alignment vertical="top"/>
    </xf>
    <xf numFmtId="0" fontId="10" fillId="7" borderId="14" xfId="2" applyFont="1" applyFill="1" applyBorder="1" applyAlignment="1" applyProtection="1">
      <alignment vertical="top"/>
    </xf>
    <xf numFmtId="0" fontId="9" fillId="7" borderId="15" xfId="2" applyFont="1" applyFill="1" applyBorder="1" applyAlignment="1" applyProtection="1">
      <alignment vertical="top"/>
    </xf>
    <xf numFmtId="0" fontId="9" fillId="7" borderId="0" xfId="2" applyFont="1" applyFill="1" applyAlignment="1" applyProtection="1">
      <alignment vertical="top"/>
    </xf>
    <xf numFmtId="0" fontId="9" fillId="7" borderId="16" xfId="2" applyFont="1" applyFill="1" applyBorder="1" applyAlignment="1" applyProtection="1">
      <alignment vertical="top"/>
    </xf>
    <xf numFmtId="0" fontId="5" fillId="4" borderId="17" xfId="2" applyFont="1" applyFill="1" applyBorder="1" applyAlignment="1" applyProtection="1">
      <alignment vertical="top"/>
    </xf>
    <xf numFmtId="0" fontId="5" fillId="4" borderId="18" xfId="2" applyFont="1" applyFill="1" applyBorder="1" applyAlignment="1" applyProtection="1">
      <alignment vertical="top"/>
    </xf>
    <xf numFmtId="0" fontId="5" fillId="4" borderId="19" xfId="2" applyFont="1" applyFill="1" applyBorder="1" applyAlignment="1" applyProtection="1">
      <alignment vertical="top"/>
    </xf>
    <xf numFmtId="0" fontId="9" fillId="7" borderId="17" xfId="2" applyFont="1" applyFill="1" applyBorder="1" applyAlignment="1" applyProtection="1">
      <alignment vertical="top"/>
    </xf>
    <xf numFmtId="0" fontId="9" fillId="7" borderId="18" xfId="2" applyFont="1" applyFill="1" applyBorder="1" applyAlignment="1" applyProtection="1">
      <alignment vertical="top"/>
    </xf>
    <xf numFmtId="0" fontId="9" fillId="7" borderId="19" xfId="2" applyFont="1" applyFill="1" applyBorder="1" applyAlignment="1" applyProtection="1">
      <alignment vertical="top"/>
    </xf>
    <xf numFmtId="0" fontId="5" fillId="4" borderId="20" xfId="2" applyFont="1" applyFill="1" applyBorder="1" applyAlignment="1" applyProtection="1">
      <alignment vertical="top"/>
    </xf>
    <xf numFmtId="0" fontId="5" fillId="4" borderId="21" xfId="2" applyFont="1" applyFill="1" applyBorder="1" applyAlignment="1" applyProtection="1">
      <alignment vertical="top"/>
    </xf>
    <xf numFmtId="0" fontId="5" fillId="4" borderId="22" xfId="2" applyFont="1" applyFill="1" applyBorder="1" applyAlignment="1" applyProtection="1">
      <alignment vertical="top"/>
    </xf>
    <xf numFmtId="0" fontId="9" fillId="7" borderId="20" xfId="2" applyFont="1" applyFill="1" applyBorder="1" applyAlignment="1" applyProtection="1">
      <alignment vertical="top"/>
    </xf>
    <xf numFmtId="0" fontId="9" fillId="7" borderId="21" xfId="2" applyFont="1" applyFill="1" applyBorder="1" applyAlignment="1" applyProtection="1">
      <alignment vertical="top"/>
    </xf>
    <xf numFmtId="0" fontId="9" fillId="7" borderId="22" xfId="2" applyFont="1" applyFill="1" applyBorder="1" applyAlignment="1" applyProtection="1">
      <alignment vertical="top"/>
    </xf>
    <xf numFmtId="0" fontId="5" fillId="4" borderId="23" xfId="2" applyFont="1" applyFill="1" applyBorder="1" applyAlignment="1" applyProtection="1">
      <alignment vertical="top"/>
    </xf>
    <xf numFmtId="0" fontId="5" fillId="4" borderId="0" xfId="2" applyFont="1" applyFill="1" applyAlignment="1" applyProtection="1">
      <alignment vertical="top"/>
    </xf>
    <xf numFmtId="0" fontId="5" fillId="4" borderId="24" xfId="2" applyFont="1" applyFill="1" applyBorder="1" applyAlignment="1" applyProtection="1">
      <alignment vertical="top"/>
    </xf>
    <xf numFmtId="0" fontId="9" fillId="7" borderId="23" xfId="2" applyFont="1" applyFill="1" applyBorder="1" applyAlignment="1" applyProtection="1">
      <alignment vertical="top"/>
    </xf>
    <xf numFmtId="0" fontId="9" fillId="7" borderId="24" xfId="2" applyFont="1" applyFill="1" applyBorder="1" applyAlignment="1" applyProtection="1">
      <alignment vertical="top"/>
    </xf>
    <xf numFmtId="0" fontId="9" fillId="7" borderId="10" xfId="2" applyFont="1" applyFill="1" applyBorder="1" applyAlignment="1" applyProtection="1">
      <alignment vertical="top"/>
    </xf>
    <xf numFmtId="0" fontId="9" fillId="7" borderId="11" xfId="2" applyFont="1" applyFill="1" applyBorder="1" applyAlignment="1" applyProtection="1">
      <alignment vertical="top"/>
    </xf>
    <xf numFmtId="0" fontId="9" fillId="7" borderId="12" xfId="2" applyFont="1" applyFill="1" applyBorder="1" applyAlignment="1" applyProtection="1">
      <alignment vertical="top"/>
    </xf>
    <xf numFmtId="0" fontId="5" fillId="0" borderId="0" xfId="2" applyFont="1" applyFill="1" applyProtection="1"/>
    <xf numFmtId="0" fontId="5" fillId="4" borderId="0" xfId="2" applyFont="1" applyFill="1" applyProtection="1"/>
    <xf numFmtId="0" fontId="5" fillId="4" borderId="3" xfId="2" applyFont="1" applyFill="1" applyBorder="1" applyAlignment="1" applyProtection="1">
      <alignment horizontal="left" vertical="top"/>
    </xf>
    <xf numFmtId="0" fontId="5" fillId="4" borderId="13" xfId="2" applyFont="1" applyFill="1" applyBorder="1" applyAlignment="1" applyProtection="1">
      <alignment horizontal="left" vertical="top"/>
    </xf>
    <xf numFmtId="0" fontId="5" fillId="4" borderId="25" xfId="2" applyFont="1" applyFill="1" applyBorder="1" applyAlignment="1" applyProtection="1">
      <alignment horizontal="left" vertical="top"/>
    </xf>
    <xf numFmtId="0" fontId="9" fillId="7" borderId="26" xfId="2" applyFont="1" applyFill="1" applyBorder="1" applyAlignment="1" applyProtection="1">
      <alignment vertical="top"/>
    </xf>
    <xf numFmtId="0" fontId="9" fillId="8" borderId="10" xfId="2" applyFont="1" applyFill="1" applyBorder="1" applyAlignment="1" applyProtection="1">
      <alignment vertical="center"/>
    </xf>
    <xf numFmtId="0" fontId="9" fillId="8" borderId="11" xfId="2" applyFont="1" applyFill="1" applyBorder="1" applyAlignment="1" applyProtection="1">
      <alignment vertical="center"/>
    </xf>
    <xf numFmtId="0" fontId="9" fillId="8" borderId="12" xfId="2" applyFont="1" applyFill="1" applyBorder="1" applyAlignment="1" applyProtection="1">
      <alignment vertical="center"/>
    </xf>
    <xf numFmtId="0" fontId="5" fillId="4" borderId="18" xfId="2" applyFont="1" applyFill="1" applyBorder="1" applyAlignment="1" applyProtection="1">
      <alignment horizontal="center" vertical="top"/>
    </xf>
    <xf numFmtId="0" fontId="9" fillId="8" borderId="20" xfId="2" applyFont="1" applyFill="1" applyBorder="1" applyAlignment="1" applyProtection="1">
      <alignment vertical="center"/>
    </xf>
    <xf numFmtId="0" fontId="9" fillId="8" borderId="21" xfId="2" applyFont="1" applyFill="1" applyBorder="1" applyAlignment="1" applyProtection="1">
      <alignment vertical="center"/>
    </xf>
    <xf numFmtId="0" fontId="9" fillId="8" borderId="22" xfId="2" applyFont="1" applyFill="1" applyBorder="1" applyAlignment="1" applyProtection="1">
      <alignment vertical="center"/>
    </xf>
    <xf numFmtId="0" fontId="9" fillId="9" borderId="10" xfId="2" applyFont="1" applyFill="1" applyBorder="1" applyProtection="1"/>
    <xf numFmtId="0" fontId="9" fillId="9" borderId="11" xfId="2" applyFont="1" applyFill="1" applyBorder="1" applyProtection="1"/>
    <xf numFmtId="0" fontId="9" fillId="9" borderId="12" xfId="2" applyFont="1" applyFill="1" applyBorder="1" applyProtection="1"/>
    <xf numFmtId="0" fontId="11" fillId="10" borderId="22" xfId="0" applyFont="1" applyFill="1" applyBorder="1"/>
    <xf numFmtId="0" fontId="5" fillId="10" borderId="21" xfId="0" applyFont="1" applyFill="1" applyBorder="1"/>
    <xf numFmtId="0" fontId="5" fillId="10" borderId="27" xfId="0" applyFont="1" applyFill="1" applyBorder="1"/>
    <xf numFmtId="0" fontId="0" fillId="4" borderId="0" xfId="0" applyFill="1"/>
    <xf numFmtId="0" fontId="11" fillId="10" borderId="24" xfId="0" applyFont="1" applyFill="1" applyBorder="1"/>
    <xf numFmtId="0" fontId="12" fillId="10" borderId="0" xfId="0" applyFont="1" applyFill="1"/>
    <xf numFmtId="0" fontId="12" fillId="10" borderId="15" xfId="0" applyFont="1" applyFill="1" applyBorder="1"/>
    <xf numFmtId="0" fontId="13" fillId="10" borderId="24" xfId="0" applyFont="1" applyFill="1" applyBorder="1"/>
    <xf numFmtId="0" fontId="5" fillId="10" borderId="0" xfId="0" applyFont="1" applyFill="1"/>
    <xf numFmtId="0" fontId="5" fillId="10" borderId="15" xfId="0" applyFont="1" applyFill="1" applyBorder="1"/>
    <xf numFmtId="0" fontId="0" fillId="10" borderId="19" xfId="0" applyFill="1" applyBorder="1"/>
    <xf numFmtId="0" fontId="5" fillId="10" borderId="18" xfId="0" applyFont="1" applyFill="1" applyBorder="1"/>
    <xf numFmtId="0" fontId="5" fillId="10" borderId="28" xfId="0" applyFont="1" applyFill="1" applyBorder="1"/>
    <xf numFmtId="0" fontId="9" fillId="11" borderId="22" xfId="0" applyFont="1" applyFill="1" applyBorder="1" applyAlignment="1">
      <alignment vertical="center"/>
    </xf>
    <xf numFmtId="0" fontId="9" fillId="11" borderId="21" xfId="0" applyFont="1" applyFill="1" applyBorder="1" applyAlignment="1">
      <alignment vertical="center"/>
    </xf>
    <xf numFmtId="0" fontId="9" fillId="11" borderId="27" xfId="0" applyFont="1" applyFill="1" applyBorder="1" applyAlignment="1">
      <alignment vertical="center"/>
    </xf>
    <xf numFmtId="0" fontId="5" fillId="11" borderId="24" xfId="0" applyFont="1" applyFill="1" applyBorder="1" applyAlignment="1">
      <alignment vertical="top"/>
    </xf>
    <xf numFmtId="0" fontId="0" fillId="11" borderId="0" xfId="0" applyFill="1" applyAlignment="1">
      <alignment vertical="top"/>
    </xf>
    <xf numFmtId="0" fontId="0" fillId="11" borderId="15" xfId="0" applyFill="1" applyBorder="1" applyAlignment="1">
      <alignment vertical="top"/>
    </xf>
    <xf numFmtId="0" fontId="0" fillId="11" borderId="19" xfId="0" applyFill="1" applyBorder="1" applyAlignment="1">
      <alignment vertical="top"/>
    </xf>
    <xf numFmtId="0" fontId="0" fillId="11" borderId="18" xfId="0" applyFill="1" applyBorder="1" applyAlignment="1">
      <alignment vertical="top"/>
    </xf>
    <xf numFmtId="0" fontId="0" fillId="11" borderId="28" xfId="0" applyFill="1" applyBorder="1" applyAlignment="1">
      <alignment vertical="top"/>
    </xf>
    <xf numFmtId="0" fontId="0" fillId="4" borderId="15" xfId="0" applyFill="1" applyBorder="1"/>
    <xf numFmtId="0" fontId="9" fillId="9" borderId="12" xfId="0" applyFont="1" applyFill="1" applyBorder="1" applyAlignment="1">
      <alignment vertical="center"/>
    </xf>
    <xf numFmtId="0" fontId="9" fillId="9" borderId="11" xfId="0" applyFont="1" applyFill="1" applyBorder="1" applyAlignment="1">
      <alignment vertical="center"/>
    </xf>
    <xf numFmtId="0" fontId="9" fillId="9" borderId="29" xfId="0" applyFont="1" applyFill="1" applyBorder="1" applyAlignment="1">
      <alignment vertical="center"/>
    </xf>
    <xf numFmtId="0" fontId="9" fillId="4" borderId="12" xfId="0" applyFont="1" applyFill="1" applyBorder="1" applyAlignment="1">
      <alignment vertical="center"/>
    </xf>
    <xf numFmtId="0" fontId="9" fillId="4" borderId="10" xfId="0" applyFont="1" applyFill="1" applyBorder="1" applyAlignment="1">
      <alignment vertical="center"/>
    </xf>
    <xf numFmtId="0" fontId="5" fillId="0" borderId="30" xfId="0" applyFont="1" applyBorder="1" applyAlignment="1" applyProtection="1">
      <alignment horizontal="left" vertical="top" wrapText="1"/>
      <protection locked="0"/>
    </xf>
    <xf numFmtId="14" fontId="5" fillId="0" borderId="30" xfId="0" quotePrefix="1" applyNumberFormat="1" applyFont="1" applyBorder="1" applyAlignment="1" applyProtection="1">
      <alignment horizontal="left" vertical="top" wrapText="1"/>
      <protection locked="0"/>
    </xf>
    <xf numFmtId="164" fontId="5" fillId="0" borderId="30" xfId="0" applyNumberFormat="1" applyFont="1" applyBorder="1" applyAlignment="1" applyProtection="1">
      <alignment horizontal="left" vertical="top" wrapText="1"/>
      <protection locked="0"/>
    </xf>
    <xf numFmtId="0" fontId="9" fillId="0" borderId="12" xfId="0" applyFont="1" applyBorder="1" applyAlignment="1">
      <alignment vertical="center"/>
    </xf>
    <xf numFmtId="0" fontId="9" fillId="0" borderId="10" xfId="0" applyFont="1" applyBorder="1" applyAlignment="1">
      <alignment vertical="center"/>
    </xf>
    <xf numFmtId="0" fontId="14" fillId="4" borderId="0" xfId="0" applyFont="1" applyFill="1"/>
    <xf numFmtId="0" fontId="14" fillId="0" borderId="0" xfId="0" applyFont="1"/>
    <xf numFmtId="0" fontId="0" fillId="8" borderId="12" xfId="0" applyFill="1" applyBorder="1" applyAlignment="1">
      <alignment vertical="center"/>
    </xf>
    <xf numFmtId="0" fontId="0" fillId="8" borderId="11" xfId="0" applyFill="1" applyBorder="1" applyAlignment="1">
      <alignment vertical="center"/>
    </xf>
    <xf numFmtId="0" fontId="0" fillId="8" borderId="29" xfId="0" applyFill="1" applyBorder="1" applyAlignment="1">
      <alignment vertical="center"/>
    </xf>
    <xf numFmtId="0" fontId="13" fillId="4" borderId="29" xfId="0" applyFont="1" applyFill="1" applyBorder="1" applyAlignment="1">
      <alignment vertical="center" wrapText="1"/>
    </xf>
    <xf numFmtId="0" fontId="13" fillId="0" borderId="29" xfId="0" applyFont="1" applyBorder="1" applyAlignment="1" applyProtection="1">
      <alignment horizontal="left" vertical="top" wrapText="1"/>
      <protection locked="0"/>
    </xf>
    <xf numFmtId="165" fontId="13" fillId="4" borderId="29" xfId="0" applyNumberFormat="1" applyFont="1" applyFill="1" applyBorder="1" applyAlignment="1">
      <alignment vertical="center" wrapText="1"/>
    </xf>
    <xf numFmtId="165" fontId="13" fillId="0" borderId="29" xfId="0" applyNumberFormat="1" applyFont="1" applyBorder="1" applyAlignment="1" applyProtection="1">
      <alignment horizontal="left" vertical="top" wrapText="1"/>
      <protection locked="0"/>
    </xf>
    <xf numFmtId="0" fontId="5" fillId="4" borderId="0" xfId="0" applyFont="1" applyFill="1" applyAlignment="1">
      <alignment vertical="center"/>
    </xf>
    <xf numFmtId="0" fontId="8" fillId="4" borderId="0" xfId="0" applyFont="1" applyFill="1"/>
    <xf numFmtId="0" fontId="9" fillId="9" borderId="14" xfId="0" applyFont="1" applyFill="1" applyBorder="1"/>
    <xf numFmtId="0" fontId="9" fillId="9" borderId="13" xfId="0" applyFont="1" applyFill="1" applyBorder="1"/>
    <xf numFmtId="0" fontId="9" fillId="9" borderId="3" xfId="0" applyFont="1" applyFill="1" applyBorder="1"/>
    <xf numFmtId="0" fontId="9" fillId="4" borderId="16" xfId="0" applyFont="1" applyFill="1" applyBorder="1" applyAlignment="1">
      <alignment vertical="center"/>
    </xf>
    <xf numFmtId="0" fontId="9" fillId="4" borderId="0" xfId="0" applyFont="1" applyFill="1" applyAlignment="1">
      <alignment vertical="center"/>
    </xf>
    <xf numFmtId="0" fontId="9" fillId="4" borderId="15" xfId="0" applyFont="1" applyFill="1" applyBorder="1" applyAlignment="1">
      <alignment vertical="center"/>
    </xf>
    <xf numFmtId="0" fontId="5" fillId="4" borderId="16" xfId="0" applyFont="1" applyFill="1" applyBorder="1" applyAlignment="1">
      <alignment vertical="top"/>
    </xf>
    <xf numFmtId="0" fontId="5" fillId="4" borderId="0" xfId="0" applyFont="1" applyFill="1" applyAlignment="1">
      <alignment vertical="top"/>
    </xf>
    <xf numFmtId="0" fontId="5" fillId="4" borderId="15" xfId="0" applyFont="1" applyFill="1" applyBorder="1" applyAlignment="1">
      <alignment vertical="top"/>
    </xf>
    <xf numFmtId="0" fontId="5" fillId="4" borderId="6" xfId="0" applyFont="1" applyFill="1" applyBorder="1" applyAlignment="1">
      <alignment vertical="top"/>
    </xf>
    <xf numFmtId="0" fontId="5" fillId="4" borderId="5" xfId="0" applyFont="1" applyFill="1" applyBorder="1" applyAlignment="1">
      <alignment vertical="top"/>
    </xf>
    <xf numFmtId="0" fontId="5" fillId="4" borderId="4" xfId="0" applyFont="1" applyFill="1" applyBorder="1" applyAlignment="1">
      <alignment vertical="top"/>
    </xf>
    <xf numFmtId="0" fontId="0" fillId="4" borderId="9" xfId="0" applyFill="1" applyBorder="1"/>
    <xf numFmtId="0" fontId="0" fillId="4" borderId="8" xfId="0" applyFill="1" applyBorder="1"/>
    <xf numFmtId="0" fontId="0" fillId="4" borderId="7" xfId="0" applyFill="1" applyBorder="1"/>
    <xf numFmtId="0" fontId="9" fillId="4" borderId="16" xfId="0" applyFont="1" applyFill="1" applyBorder="1"/>
    <xf numFmtId="0" fontId="9" fillId="8" borderId="9" xfId="0" applyFont="1" applyFill="1" applyBorder="1"/>
    <xf numFmtId="0" fontId="9" fillId="8" borderId="8" xfId="0" applyFont="1" applyFill="1" applyBorder="1"/>
    <xf numFmtId="0" fontId="9" fillId="8" borderId="7" xfId="0" applyFont="1" applyFill="1" applyBorder="1"/>
    <xf numFmtId="0" fontId="9" fillId="11" borderId="14" xfId="0" applyFont="1" applyFill="1" applyBorder="1"/>
    <xf numFmtId="0" fontId="0" fillId="12" borderId="13" xfId="0" applyFill="1" applyBorder="1"/>
    <xf numFmtId="0" fontId="9" fillId="11" borderId="13" xfId="0" applyFont="1" applyFill="1" applyBorder="1"/>
    <xf numFmtId="0" fontId="0" fillId="12" borderId="3" xfId="0" applyFill="1" applyBorder="1"/>
    <xf numFmtId="0" fontId="9" fillId="11" borderId="31" xfId="0" applyFont="1" applyFill="1" applyBorder="1"/>
    <xf numFmtId="0" fontId="9" fillId="11" borderId="32" xfId="0" applyFont="1" applyFill="1" applyBorder="1"/>
    <xf numFmtId="0" fontId="9" fillId="11" borderId="33" xfId="0" applyFont="1" applyFill="1" applyBorder="1"/>
    <xf numFmtId="0" fontId="16" fillId="8" borderId="34" xfId="0" applyFont="1" applyFill="1" applyBorder="1" applyAlignment="1">
      <alignment horizontal="center" vertical="center" wrapText="1"/>
    </xf>
    <xf numFmtId="0" fontId="16" fillId="8" borderId="35" xfId="0" applyFont="1" applyFill="1" applyBorder="1" applyAlignment="1">
      <alignment horizontal="center" vertical="center" wrapText="1"/>
    </xf>
    <xf numFmtId="0" fontId="16" fillId="8" borderId="36" xfId="0" applyFont="1" applyFill="1" applyBorder="1" applyAlignment="1">
      <alignment horizontal="center" vertical="center" wrapText="1"/>
    </xf>
    <xf numFmtId="0" fontId="5" fillId="8" borderId="37" xfId="0" applyFont="1" applyFill="1" applyBorder="1" applyAlignment="1">
      <alignment vertical="center"/>
    </xf>
    <xf numFmtId="0" fontId="0" fillId="8" borderId="10" xfId="0" applyFill="1" applyBorder="1" applyAlignment="1">
      <alignment vertical="center"/>
    </xf>
    <xf numFmtId="0" fontId="16" fillId="8" borderId="38" xfId="0" applyFont="1" applyFill="1" applyBorder="1" applyAlignment="1">
      <alignment horizontal="center" vertical="center"/>
    </xf>
    <xf numFmtId="0" fontId="16" fillId="8" borderId="30" xfId="0" applyFont="1" applyFill="1" applyBorder="1" applyAlignment="1">
      <alignment horizontal="center" vertical="center"/>
    </xf>
    <xf numFmtId="0" fontId="17" fillId="0" borderId="1" xfId="0" applyFont="1" applyBorder="1" applyAlignment="1">
      <alignment horizontal="center"/>
    </xf>
    <xf numFmtId="9" fontId="17" fillId="0" borderId="1" xfId="0" applyNumberFormat="1" applyFont="1" applyBorder="1" applyAlignment="1">
      <alignment horizontal="center"/>
    </xf>
    <xf numFmtId="0" fontId="9" fillId="4" borderId="39" xfId="0" applyFont="1" applyFill="1" applyBorder="1" applyAlignment="1">
      <alignment vertical="center"/>
    </xf>
    <xf numFmtId="0" fontId="9" fillId="4" borderId="40" xfId="0" applyFont="1" applyFill="1" applyBorder="1" applyAlignment="1">
      <alignment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5" fillId="4" borderId="16" xfId="0" applyFont="1" applyFill="1" applyBorder="1" applyAlignment="1">
      <alignment vertical="top"/>
    </xf>
    <xf numFmtId="0" fontId="9" fillId="11" borderId="3" xfId="0" applyFont="1" applyFill="1" applyBorder="1"/>
    <xf numFmtId="0" fontId="15" fillId="4" borderId="0" xfId="0" applyFont="1" applyFill="1" applyAlignment="1">
      <alignment vertical="top" wrapText="1"/>
    </xf>
    <xf numFmtId="0" fontId="16" fillId="8" borderId="2" xfId="0" applyFont="1" applyFill="1" applyBorder="1" applyAlignment="1">
      <alignment horizontal="center" vertical="center"/>
    </xf>
    <xf numFmtId="0" fontId="16" fillId="4" borderId="0" xfId="0" applyFont="1" applyFill="1" applyAlignment="1">
      <alignment horizontal="center" vertical="center"/>
    </xf>
    <xf numFmtId="0" fontId="15" fillId="4" borderId="0" xfId="0" applyFont="1" applyFill="1" applyAlignment="1">
      <alignment vertical="top"/>
    </xf>
    <xf numFmtId="0" fontId="0" fillId="4" borderId="16" xfId="0" applyFill="1" applyBorder="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8" fillId="4" borderId="0" xfId="0" applyFont="1" applyFill="1"/>
    <xf numFmtId="0" fontId="5" fillId="4" borderId="14" xfId="0" applyFont="1" applyFill="1" applyBorder="1"/>
    <xf numFmtId="0" fontId="5" fillId="0" borderId="13" xfId="0" applyFont="1" applyBorder="1"/>
    <xf numFmtId="2" fontId="9" fillId="0" borderId="3" xfId="0" applyNumberFormat="1" applyFont="1" applyBorder="1" applyAlignment="1">
      <alignment horizontal="center"/>
    </xf>
    <xf numFmtId="0" fontId="0" fillId="4" borderId="6" xfId="0" applyFill="1" applyBorder="1"/>
    <xf numFmtId="0" fontId="0" fillId="4" borderId="5" xfId="0" applyFill="1" applyBorder="1"/>
    <xf numFmtId="0" fontId="0" fillId="4" borderId="4" xfId="0" applyFill="1" applyBorder="1"/>
    <xf numFmtId="1" fontId="5" fillId="0" borderId="1" xfId="0" applyNumberFormat="1" applyFont="1" applyBorder="1" applyAlignment="1">
      <alignment horizontal="center" vertical="center"/>
    </xf>
    <xf numFmtId="0" fontId="4" fillId="0" borderId="0" xfId="0" applyFont="1"/>
    <xf numFmtId="0" fontId="19" fillId="2"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2" borderId="1" xfId="0" applyFont="1" applyFill="1" applyBorder="1" applyAlignment="1">
      <alignment vertical="top" wrapText="1"/>
    </xf>
    <xf numFmtId="0" fontId="20" fillId="12" borderId="0" xfId="0" applyFont="1" applyFill="1"/>
    <xf numFmtId="0" fontId="21" fillId="12" borderId="0" xfId="0" applyFont="1" applyFill="1"/>
    <xf numFmtId="0" fontId="20" fillId="12" borderId="0" xfId="0" applyFont="1" applyFill="1" applyAlignment="1">
      <alignment horizontal="left" vertical="top"/>
    </xf>
    <xf numFmtId="0" fontId="13" fillId="0" borderId="1" xfId="0" applyFont="1" applyFill="1" applyBorder="1" applyAlignment="1">
      <alignment horizontal="left" vertical="top" wrapText="1"/>
    </xf>
    <xf numFmtId="0" fontId="20" fillId="0" borderId="0" xfId="0" applyFont="1"/>
    <xf numFmtId="1" fontId="20" fillId="12" borderId="0" xfId="0" applyNumberFormat="1" applyFont="1" applyFill="1"/>
    <xf numFmtId="0" fontId="0" fillId="0" borderId="0" xfId="0" applyFont="1" applyAlignment="1">
      <alignment wrapText="1"/>
    </xf>
    <xf numFmtId="0" fontId="0" fillId="0" borderId="0" xfId="0" applyFont="1"/>
    <xf numFmtId="0" fontId="13" fillId="0" borderId="1" xfId="0" applyFont="1" applyBorder="1" applyAlignment="1">
      <alignment vertical="top" wrapText="1"/>
    </xf>
    <xf numFmtId="0" fontId="13" fillId="0" borderId="1" xfId="0" applyFont="1" applyFill="1" applyBorder="1" applyAlignment="1">
      <alignment vertical="top" wrapText="1"/>
    </xf>
    <xf numFmtId="0" fontId="10" fillId="0" borderId="1" xfId="0" applyFont="1" applyBorder="1" applyAlignment="1">
      <alignment vertical="top" wrapText="1"/>
    </xf>
    <xf numFmtId="0" fontId="13" fillId="0" borderId="1" xfId="0" quotePrefix="1" applyFont="1" applyBorder="1" applyAlignment="1">
      <alignment vertical="top" wrapText="1"/>
    </xf>
    <xf numFmtId="0" fontId="22" fillId="0" borderId="1" xfId="0" applyFont="1" applyFill="1" applyBorder="1" applyAlignment="1">
      <alignment horizontal="left" vertical="top" wrapText="1"/>
    </xf>
    <xf numFmtId="0" fontId="8" fillId="0" borderId="0" xfId="2"/>
    <xf numFmtId="49" fontId="8" fillId="0" borderId="0" xfId="2" applyNumberFormat="1"/>
    <xf numFmtId="0" fontId="5" fillId="0" borderId="38" xfId="3" applyFont="1" applyBorder="1" applyAlignment="1">
      <alignment horizontal="left" vertical="top"/>
    </xf>
    <xf numFmtId="0" fontId="5" fillId="0" borderId="38" xfId="3" applyFont="1" applyBorder="1" applyAlignment="1">
      <alignment horizontal="left" vertical="top" wrapText="1"/>
    </xf>
    <xf numFmtId="14" fontId="24" fillId="0" borderId="12" xfId="3" applyNumberFormat="1" applyFont="1" applyBorder="1" applyAlignment="1">
      <alignment horizontal="left" vertical="top" wrapText="1"/>
    </xf>
    <xf numFmtId="166" fontId="24" fillId="0" borderId="38" xfId="3" applyNumberFormat="1" applyFont="1" applyBorder="1" applyAlignment="1">
      <alignment horizontal="left" vertical="top" wrapText="1"/>
    </xf>
    <xf numFmtId="0" fontId="5" fillId="0" borderId="1" xfId="2" applyFont="1" applyBorder="1" applyAlignment="1">
      <alignment horizontal="left" vertical="top"/>
    </xf>
    <xf numFmtId="14" fontId="5" fillId="0" borderId="38" xfId="4" applyNumberFormat="1" applyBorder="1" applyAlignment="1">
      <alignment horizontal="left" vertical="top"/>
    </xf>
    <xf numFmtId="49" fontId="5" fillId="0" borderId="1" xfId="1" applyNumberFormat="1" applyBorder="1" applyAlignment="1">
      <alignment horizontal="left" vertical="top" wrapText="1"/>
    </xf>
    <xf numFmtId="14" fontId="5" fillId="0" borderId="1" xfId="1" applyNumberFormat="1" applyBorder="1" applyAlignment="1">
      <alignment horizontal="left" vertical="top" wrapText="1"/>
    </xf>
    <xf numFmtId="166" fontId="5" fillId="0" borderId="1" xfId="1" applyNumberFormat="1" applyBorder="1" applyAlignment="1">
      <alignment horizontal="left" vertical="top" wrapText="1"/>
    </xf>
    <xf numFmtId="0" fontId="8" fillId="0" borderId="0" xfId="2" applyFill="1"/>
    <xf numFmtId="0" fontId="9" fillId="8" borderId="43" xfId="2" applyFont="1" applyFill="1" applyBorder="1" applyAlignment="1">
      <alignment horizontal="left" vertical="center" wrapText="1"/>
    </xf>
    <xf numFmtId="49" fontId="9" fillId="8" borderId="43" xfId="2" applyNumberFormat="1" applyFont="1" applyFill="1" applyBorder="1" applyAlignment="1">
      <alignment horizontal="left" vertical="center" wrapText="1"/>
    </xf>
    <xf numFmtId="0" fontId="9" fillId="9" borderId="11" xfId="2" applyFont="1" applyFill="1" applyBorder="1"/>
    <xf numFmtId="49" fontId="9" fillId="9" borderId="11" xfId="2" applyNumberFormat="1" applyFont="1" applyFill="1" applyBorder="1"/>
    <xf numFmtId="0" fontId="9" fillId="9" borderId="12" xfId="2" applyFont="1" applyFill="1" applyBorder="1"/>
    <xf numFmtId="0" fontId="9" fillId="9" borderId="11" xfId="4" applyFont="1" applyFill="1" applyBorder="1"/>
    <xf numFmtId="0" fontId="5" fillId="9" borderId="12" xfId="4" applyFill="1" applyBorder="1"/>
    <xf numFmtId="0" fontId="5" fillId="8" borderId="38" xfId="4" applyFill="1" applyBorder="1" applyAlignment="1">
      <alignment horizontal="left" vertical="center" wrapText="1"/>
    </xf>
    <xf numFmtId="0" fontId="9" fillId="8" borderId="38" xfId="4" applyFont="1" applyFill="1" applyBorder="1" applyAlignment="1">
      <alignment horizontal="left" vertical="center" wrapText="1"/>
    </xf>
    <xf numFmtId="0" fontId="0" fillId="0" borderId="38" xfId="0" applyBorder="1"/>
    <xf numFmtId="0" fontId="20" fillId="12" borderId="0" xfId="0" applyFont="1" applyFill="1" applyAlignment="1">
      <alignment wrapText="1"/>
    </xf>
    <xf numFmtId="0" fontId="15" fillId="4" borderId="16" xfId="0" applyFont="1" applyFill="1" applyBorder="1" applyAlignment="1">
      <alignment horizontal="left" vertical="top" wrapText="1"/>
    </xf>
    <xf numFmtId="0" fontId="5" fillId="0" borderId="9" xfId="2" applyFont="1" applyFill="1" applyBorder="1" applyAlignment="1" applyProtection="1">
      <alignment horizontal="left" vertical="top" wrapText="1"/>
    </xf>
    <xf numFmtId="0" fontId="5" fillId="0" borderId="8" xfId="2" applyFont="1" applyFill="1" applyBorder="1" applyAlignment="1" applyProtection="1">
      <alignment horizontal="left" vertical="top" wrapText="1"/>
    </xf>
    <xf numFmtId="0" fontId="5" fillId="0" borderId="7" xfId="2" applyFont="1" applyFill="1" applyBorder="1" applyAlignment="1" applyProtection="1">
      <alignment horizontal="left" vertical="top" wrapText="1"/>
    </xf>
    <xf numFmtId="0" fontId="5" fillId="0" borderId="6" xfId="2" applyFont="1" applyFill="1" applyBorder="1" applyAlignment="1" applyProtection="1">
      <alignment horizontal="left" vertical="top" wrapText="1"/>
    </xf>
    <xf numFmtId="0" fontId="5" fillId="0" borderId="5" xfId="2" applyFont="1" applyFill="1" applyBorder="1" applyAlignment="1" applyProtection="1">
      <alignment horizontal="left" vertical="top" wrapText="1"/>
    </xf>
    <xf numFmtId="0" fontId="5" fillId="0" borderId="4" xfId="2" applyFont="1" applyFill="1" applyBorder="1" applyAlignment="1" applyProtection="1">
      <alignment horizontal="left" vertical="top" wrapText="1"/>
    </xf>
    <xf numFmtId="0" fontId="5" fillId="0" borderId="14" xfId="2" applyFont="1" applyFill="1" applyBorder="1" applyAlignment="1" applyProtection="1">
      <alignment horizontal="left" vertical="top" wrapText="1"/>
    </xf>
    <xf numFmtId="0" fontId="5" fillId="0" borderId="13" xfId="2" applyFont="1" applyFill="1" applyBorder="1" applyAlignment="1" applyProtection="1">
      <alignment horizontal="left" vertical="top" wrapText="1"/>
    </xf>
    <xf numFmtId="0" fontId="5" fillId="0" borderId="3" xfId="2" applyFont="1" applyFill="1" applyBorder="1" applyAlignment="1" applyProtection="1">
      <alignment horizontal="left" vertical="top" wrapText="1"/>
    </xf>
    <xf numFmtId="0" fontId="5" fillId="4" borderId="22" xfId="2" applyFont="1" applyFill="1" applyBorder="1" applyAlignment="1" applyProtection="1">
      <alignment horizontal="left" vertical="top" wrapText="1"/>
    </xf>
    <xf numFmtId="0" fontId="5" fillId="4" borderId="21" xfId="2" applyFont="1" applyFill="1" applyBorder="1" applyAlignment="1" applyProtection="1">
      <alignment horizontal="left" vertical="top"/>
    </xf>
    <xf numFmtId="0" fontId="5" fillId="4" borderId="20" xfId="2" applyFont="1" applyFill="1" applyBorder="1" applyAlignment="1" applyProtection="1">
      <alignment horizontal="left" vertical="top"/>
    </xf>
    <xf numFmtId="0" fontId="5" fillId="4" borderId="24" xfId="2" applyFont="1" applyFill="1" applyBorder="1" applyAlignment="1" applyProtection="1">
      <alignment horizontal="left" vertical="top"/>
    </xf>
    <xf numFmtId="0" fontId="5" fillId="4" borderId="0" xfId="2" applyFont="1" applyFill="1" applyAlignment="1" applyProtection="1">
      <alignment horizontal="left" vertical="top"/>
    </xf>
    <xf numFmtId="0" fontId="5" fillId="4" borderId="23" xfId="2" applyFont="1" applyFill="1" applyBorder="1" applyAlignment="1" applyProtection="1">
      <alignment horizontal="left" vertical="top"/>
    </xf>
    <xf numFmtId="0" fontId="5" fillId="4" borderId="9" xfId="2" applyFont="1" applyFill="1" applyBorder="1" applyAlignment="1" applyProtection="1">
      <alignment horizontal="left" vertical="top" wrapText="1"/>
    </xf>
    <xf numFmtId="0" fontId="5" fillId="4" borderId="8" xfId="2" applyFont="1" applyFill="1" applyBorder="1" applyAlignment="1" applyProtection="1">
      <alignment horizontal="left" vertical="top" wrapText="1"/>
    </xf>
    <xf numFmtId="0" fontId="5" fillId="4" borderId="7" xfId="2" applyFont="1" applyFill="1" applyBorder="1" applyAlignment="1" applyProtection="1">
      <alignment horizontal="left" vertical="top" wrapText="1"/>
    </xf>
    <xf numFmtId="0" fontId="5" fillId="4" borderId="16" xfId="2" applyFont="1" applyFill="1" applyBorder="1" applyAlignment="1" applyProtection="1">
      <alignment horizontal="left" vertical="top" wrapText="1"/>
    </xf>
    <xf numFmtId="0" fontId="5" fillId="4" borderId="0" xfId="2" applyFont="1" applyFill="1" applyAlignment="1" applyProtection="1">
      <alignment horizontal="left" vertical="top" wrapText="1"/>
    </xf>
    <xf numFmtId="0" fontId="5" fillId="4" borderId="15" xfId="2" applyFont="1" applyFill="1" applyBorder="1" applyAlignment="1" applyProtection="1">
      <alignment horizontal="left" vertical="top" wrapText="1"/>
    </xf>
    <xf numFmtId="0" fontId="9" fillId="7" borderId="9" xfId="2" applyFont="1" applyFill="1" applyBorder="1" applyAlignment="1" applyProtection="1">
      <alignment horizontal="left" vertical="top"/>
    </xf>
    <xf numFmtId="0" fontId="9" fillId="7" borderId="8" xfId="2" applyFont="1" applyFill="1" applyBorder="1" applyAlignment="1" applyProtection="1">
      <alignment horizontal="left" vertical="top"/>
    </xf>
    <xf numFmtId="0" fontId="9" fillId="7" borderId="7" xfId="2" applyFont="1" applyFill="1" applyBorder="1" applyAlignment="1" applyProtection="1">
      <alignment horizontal="left" vertical="top"/>
    </xf>
    <xf numFmtId="0" fontId="9" fillId="7" borderId="6" xfId="2" applyFont="1" applyFill="1" applyBorder="1" applyAlignment="1" applyProtection="1">
      <alignment horizontal="left" vertical="top"/>
    </xf>
    <xf numFmtId="0" fontId="9" fillId="7" borderId="5" xfId="2" applyFont="1" applyFill="1" applyBorder="1" applyAlignment="1" applyProtection="1">
      <alignment horizontal="left" vertical="top"/>
    </xf>
    <xf numFmtId="0" fontId="9" fillId="7" borderId="4" xfId="2" applyFont="1" applyFill="1" applyBorder="1" applyAlignment="1" applyProtection="1">
      <alignment horizontal="left" vertical="top"/>
    </xf>
    <xf numFmtId="0" fontId="5" fillId="4" borderId="6" xfId="2" applyFont="1" applyFill="1" applyBorder="1" applyAlignment="1" applyProtection="1">
      <alignment horizontal="left" vertical="top" wrapText="1"/>
    </xf>
    <xf numFmtId="0" fontId="5" fillId="4" borderId="5" xfId="2" applyFont="1" applyFill="1" applyBorder="1" applyAlignment="1" applyProtection="1">
      <alignment horizontal="left" vertical="top" wrapText="1"/>
    </xf>
    <xf numFmtId="0" fontId="5" fillId="4" borderId="4" xfId="2" applyFont="1" applyFill="1" applyBorder="1" applyAlignment="1" applyProtection="1">
      <alignment horizontal="left" vertical="top" wrapText="1"/>
    </xf>
  </cellXfs>
  <cellStyles count="6">
    <cellStyle name="Normal" xfId="0" builtinId="0"/>
    <cellStyle name="Normal 2" xfId="1" xr:uid="{9375D0B2-5932-42DC-9F46-18583A17F291}"/>
    <cellStyle name="Normal 3" xfId="2" xr:uid="{D979F182-F3C9-4EBA-A8A2-3C0D9B60DAB7}"/>
    <cellStyle name="Normal 4" xfId="3" xr:uid="{63F62100-2866-46F4-A2DC-B13C98060C16}"/>
    <cellStyle name="Normal 4 2" xfId="5" xr:uid="{AB21FE58-6BDB-4169-9202-2650852BF6FE}"/>
    <cellStyle name="Normal 7" xfId="4" xr:uid="{9D4CDAD8-49A2-4269-BCC4-292BD08F6F09}"/>
  </cellStyles>
  <dxfs count="10">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FF00"/>
        </patternFill>
      </fill>
    </dxf>
    <dxf>
      <fill>
        <patternFill>
          <bgColor rgb="FF00B050"/>
        </patternFill>
      </fill>
    </dxf>
    <dxf>
      <fill>
        <patternFill>
          <bgColor theme="3" tint="0.89996032593768116"/>
        </patternFill>
      </fill>
    </dxf>
    <dxf>
      <font>
        <condense val="0"/>
        <extend val="0"/>
        <color indexed="10"/>
      </font>
      <fill>
        <patternFill>
          <bgColor indexed="43"/>
        </patternFill>
      </fill>
    </dxf>
    <dxf>
      <fill>
        <patternFill>
          <bgColor rgb="FFFFFF00"/>
        </patternFill>
      </fill>
    </dxf>
    <dxf>
      <font>
        <color theme="0"/>
      </font>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1133</xdr:colOff>
      <xdr:row>0</xdr:row>
      <xdr:rowOff>196850</xdr:rowOff>
    </xdr:from>
    <xdr:to>
      <xdr:col>3</xdr:col>
      <xdr:colOff>0</xdr:colOff>
      <xdr:row>3</xdr:row>
      <xdr:rowOff>147997</xdr:rowOff>
    </xdr:to>
    <xdr:pic>
      <xdr:nvPicPr>
        <xdr:cNvPr id="2" name="Picture 1" descr="The official logo of the IRS" title="IRS Logo">
          <a:extLst>
            <a:ext uri="{FF2B5EF4-FFF2-40B4-BE49-F238E27FC236}">
              <a16:creationId xmlns:a16="http://schemas.microsoft.com/office/drawing/2014/main" id="{B3090830-239D-4138-84F1-786D92EA583F}"/>
            </a:ext>
          </a:extLst>
        </xdr:cNvPr>
        <xdr:cNvPicPr>
          <a:picLocks noChangeAspect="1"/>
        </xdr:cNvPicPr>
      </xdr:nvPicPr>
      <xdr:blipFill>
        <a:blip xmlns:r="http://schemas.openxmlformats.org/officeDocument/2006/relationships" r:embed="rId1"/>
        <a:srcRect/>
        <a:stretch>
          <a:fillRect/>
        </a:stretch>
      </xdr:blipFill>
      <xdr:spPr bwMode="auto">
        <a:xfrm>
          <a:off x="8745083" y="196850"/>
          <a:ext cx="0" cy="1160822"/>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0F901-B31E-446B-8374-72DC619E2E53}">
  <dimension ref="A1:P63"/>
  <sheetViews>
    <sheetView tabSelected="1" workbookViewId="0"/>
  </sheetViews>
  <sheetFormatPr defaultColWidth="0" defaultRowHeight="14.5" zeroHeight="1"/>
  <cols>
    <col min="1" max="2" width="11.453125" customWidth="1"/>
    <col min="3" max="3" width="108.26953125" customWidth="1"/>
    <col min="4" max="16" width="0" style="74" hidden="1" customWidth="1"/>
    <col min="17" max="16384" width="11.453125" hidden="1"/>
  </cols>
  <sheetData>
    <row r="1" spans="1:3" ht="15.5">
      <c r="A1" s="71" t="s">
        <v>0</v>
      </c>
      <c r="B1" s="72"/>
      <c r="C1" s="73"/>
    </row>
    <row r="2" spans="1:3" ht="15.5">
      <c r="A2" s="75" t="s">
        <v>1</v>
      </c>
      <c r="B2" s="76"/>
      <c r="C2" s="77"/>
    </row>
    <row r="3" spans="1:3">
      <c r="A3" s="78" t="s">
        <v>2</v>
      </c>
      <c r="B3" s="79"/>
      <c r="C3" s="80"/>
    </row>
    <row r="4" spans="1:3">
      <c r="A4" s="78" t="s">
        <v>3</v>
      </c>
      <c r="B4" s="79"/>
      <c r="C4" s="80"/>
    </row>
    <row r="5" spans="1:3">
      <c r="A5" s="78" t="s">
        <v>4</v>
      </c>
      <c r="B5" s="79"/>
      <c r="C5" s="80"/>
    </row>
    <row r="6" spans="1:3">
      <c r="A6" s="78" t="s">
        <v>5</v>
      </c>
      <c r="B6" s="79"/>
      <c r="C6" s="80"/>
    </row>
    <row r="7" spans="1:3">
      <c r="A7" s="81"/>
      <c r="B7" s="82"/>
      <c r="C7" s="83"/>
    </row>
    <row r="8" spans="1:3" ht="18" customHeight="1">
      <c r="A8" s="84" t="s">
        <v>6</v>
      </c>
      <c r="B8" s="85"/>
      <c r="C8" s="86"/>
    </row>
    <row r="9" spans="1:3" ht="12.75" customHeight="1">
      <c r="A9" s="87" t="s">
        <v>7</v>
      </c>
      <c r="B9" s="88"/>
      <c r="C9" s="89"/>
    </row>
    <row r="10" spans="1:3">
      <c r="A10" s="87" t="s">
        <v>8</v>
      </c>
      <c r="B10" s="88"/>
      <c r="C10" s="89"/>
    </row>
    <row r="11" spans="1:3">
      <c r="A11" s="87" t="s">
        <v>9</v>
      </c>
      <c r="B11" s="88"/>
      <c r="C11" s="89"/>
    </row>
    <row r="12" spans="1:3">
      <c r="A12" s="87" t="s">
        <v>10</v>
      </c>
      <c r="B12" s="88"/>
      <c r="C12" s="89"/>
    </row>
    <row r="13" spans="1:3">
      <c r="A13" s="87" t="s">
        <v>11</v>
      </c>
      <c r="B13" s="88"/>
      <c r="C13" s="89"/>
    </row>
    <row r="14" spans="1:3" ht="4.5" customHeight="1">
      <c r="A14" s="90"/>
      <c r="B14" s="91"/>
      <c r="C14" s="92"/>
    </row>
    <row r="15" spans="1:3">
      <c r="A15" s="74"/>
      <c r="B15" s="74"/>
      <c r="C15" s="93"/>
    </row>
    <row r="16" spans="1:3">
      <c r="A16" s="94" t="s">
        <v>12</v>
      </c>
      <c r="B16" s="95"/>
      <c r="C16" s="96"/>
    </row>
    <row r="17" spans="1:16">
      <c r="A17" s="97" t="s">
        <v>13</v>
      </c>
      <c r="B17" s="98"/>
      <c r="C17" s="99"/>
    </row>
    <row r="18" spans="1:16">
      <c r="A18" s="97" t="s">
        <v>14</v>
      </c>
      <c r="B18" s="98"/>
      <c r="C18" s="99"/>
    </row>
    <row r="19" spans="1:16">
      <c r="A19" s="97" t="s">
        <v>15</v>
      </c>
      <c r="B19" s="98"/>
      <c r="C19" s="99"/>
    </row>
    <row r="20" spans="1:16">
      <c r="A20" s="97" t="s">
        <v>16</v>
      </c>
      <c r="B20" s="98"/>
      <c r="C20" s="100"/>
    </row>
    <row r="21" spans="1:16">
      <c r="A21" s="97" t="s">
        <v>17</v>
      </c>
      <c r="B21" s="98"/>
      <c r="C21" s="101"/>
    </row>
    <row r="22" spans="1:16">
      <c r="A22" s="97" t="s">
        <v>18</v>
      </c>
      <c r="B22" s="98"/>
      <c r="C22" s="99"/>
    </row>
    <row r="23" spans="1:16">
      <c r="A23" s="97" t="s">
        <v>19</v>
      </c>
      <c r="B23" s="98"/>
      <c r="C23" s="99"/>
    </row>
    <row r="24" spans="1:16">
      <c r="A24" s="97" t="s">
        <v>20</v>
      </c>
      <c r="B24" s="98"/>
      <c r="C24" s="99"/>
    </row>
    <row r="25" spans="1:16">
      <c r="A25" s="97" t="s">
        <v>21</v>
      </c>
      <c r="B25" s="98"/>
      <c r="C25" s="99"/>
    </row>
    <row r="26" spans="1:16">
      <c r="A26" s="102" t="s">
        <v>22</v>
      </c>
      <c r="B26" s="103"/>
      <c r="C26" s="99"/>
    </row>
    <row r="27" spans="1:16" s="105" customFormat="1" ht="13">
      <c r="A27" s="102" t="s">
        <v>23</v>
      </c>
      <c r="B27" s="103"/>
      <c r="C27" s="99"/>
      <c r="D27" s="104"/>
      <c r="E27" s="104"/>
      <c r="F27" s="104"/>
      <c r="G27" s="104"/>
      <c r="H27" s="104"/>
      <c r="I27" s="104"/>
      <c r="J27" s="104"/>
      <c r="K27" s="104"/>
      <c r="L27" s="104"/>
      <c r="M27" s="104"/>
      <c r="N27" s="104"/>
      <c r="O27" s="104"/>
      <c r="P27" s="104"/>
    </row>
    <row r="28" spans="1:16">
      <c r="A28" s="74"/>
      <c r="B28" s="74"/>
      <c r="C28" s="93"/>
      <c r="E28" s="74" t="s">
        <v>24</v>
      </c>
    </row>
    <row r="29" spans="1:16">
      <c r="A29" s="94" t="s">
        <v>25</v>
      </c>
      <c r="B29" s="95"/>
      <c r="C29" s="96"/>
      <c r="E29" s="74" t="s">
        <v>26</v>
      </c>
    </row>
    <row r="30" spans="1:16">
      <c r="A30" s="106"/>
      <c r="B30" s="107"/>
      <c r="C30" s="108"/>
      <c r="E30" s="74" t="s">
        <v>27</v>
      </c>
    </row>
    <row r="31" spans="1:16">
      <c r="A31" s="97" t="s">
        <v>28</v>
      </c>
      <c r="B31" s="109"/>
      <c r="C31" s="110"/>
    </row>
    <row r="32" spans="1:16">
      <c r="A32" s="97" t="s">
        <v>29</v>
      </c>
      <c r="B32" s="109"/>
      <c r="C32" s="110"/>
    </row>
    <row r="33" spans="1:3" ht="12.75" customHeight="1">
      <c r="A33" s="97" t="s">
        <v>30</v>
      </c>
      <c r="B33" s="109"/>
      <c r="C33" s="110"/>
    </row>
    <row r="34" spans="1:3" ht="12.75" customHeight="1">
      <c r="A34" s="97" t="s">
        <v>31</v>
      </c>
      <c r="B34" s="111"/>
      <c r="C34" s="112"/>
    </row>
    <row r="35" spans="1:3">
      <c r="A35" s="97" t="s">
        <v>32</v>
      </c>
      <c r="B35" s="109"/>
      <c r="C35" s="110"/>
    </row>
    <row r="36" spans="1:3">
      <c r="A36" s="106"/>
      <c r="B36" s="107"/>
      <c r="C36" s="108"/>
    </row>
    <row r="37" spans="1:3">
      <c r="A37" s="97" t="s">
        <v>28</v>
      </c>
      <c r="B37" s="109"/>
      <c r="C37" s="110"/>
    </row>
    <row r="38" spans="1:3">
      <c r="A38" s="97" t="s">
        <v>29</v>
      </c>
      <c r="B38" s="109"/>
      <c r="C38" s="110"/>
    </row>
    <row r="39" spans="1:3">
      <c r="A39" s="97" t="s">
        <v>30</v>
      </c>
      <c r="B39" s="109"/>
      <c r="C39" s="110"/>
    </row>
    <row r="40" spans="1:3">
      <c r="A40" s="97" t="s">
        <v>31</v>
      </c>
      <c r="B40" s="111"/>
      <c r="C40" s="112"/>
    </row>
    <row r="41" spans="1:3">
      <c r="A41" s="97" t="s">
        <v>32</v>
      </c>
      <c r="B41" s="109"/>
      <c r="C41" s="110"/>
    </row>
    <row r="42" spans="1:3">
      <c r="A42" s="74"/>
      <c r="B42" s="74"/>
      <c r="C42" s="74"/>
    </row>
    <row r="43" spans="1:3">
      <c r="A43" s="113" t="s">
        <v>33</v>
      </c>
      <c r="B43" s="74"/>
      <c r="C43" s="74"/>
    </row>
    <row r="44" spans="1:3">
      <c r="A44" s="113" t="s">
        <v>34</v>
      </c>
      <c r="B44" s="74"/>
      <c r="C44" s="74"/>
    </row>
    <row r="45" spans="1:3" ht="14.25" customHeight="1">
      <c r="A45" s="113" t="s">
        <v>35</v>
      </c>
      <c r="B45" s="74"/>
      <c r="C45" s="74"/>
    </row>
    <row r="46" spans="1:3">
      <c r="A46" s="74"/>
      <c r="B46" s="74"/>
      <c r="C46" s="74"/>
    </row>
    <row r="47" spans="1:3" ht="12.75" hidden="1" customHeight="1">
      <c r="A47" s="114" t="s">
        <v>24</v>
      </c>
      <c r="B47" s="74"/>
      <c r="C47" s="74"/>
    </row>
    <row r="48" spans="1:3" ht="12.75" hidden="1" customHeight="1">
      <c r="A48" s="114" t="s">
        <v>26</v>
      </c>
      <c r="B48" s="74"/>
      <c r="C48" s="74"/>
    </row>
    <row r="49" spans="1:3" ht="12.75" hidden="1" customHeight="1">
      <c r="A49" s="114" t="s">
        <v>27</v>
      </c>
      <c r="B49" s="74"/>
      <c r="C49" s="74"/>
    </row>
    <row r="50" spans="1:3" hidden="1">
      <c r="A50" s="74"/>
      <c r="B50" s="74"/>
      <c r="C50" s="74"/>
    </row>
    <row r="51" spans="1:3" hidden="1">
      <c r="A51" s="74"/>
      <c r="B51" s="74"/>
      <c r="C51" s="74"/>
    </row>
    <row r="52" spans="1:3" hidden="1">
      <c r="A52" s="74"/>
      <c r="B52" s="74"/>
      <c r="C52" s="74"/>
    </row>
    <row r="53" spans="1:3" hidden="1">
      <c r="A53" s="74"/>
      <c r="B53" s="74"/>
      <c r="C53" s="74"/>
    </row>
    <row r="54" spans="1:3" hidden="1">
      <c r="A54" s="74"/>
      <c r="B54" s="74"/>
      <c r="C54" s="74"/>
    </row>
    <row r="55" spans="1:3" hidden="1">
      <c r="A55" s="74"/>
      <c r="B55" s="74"/>
      <c r="C55" s="74"/>
    </row>
    <row r="56" spans="1:3" hidden="1">
      <c r="A56" s="74"/>
      <c r="B56" s="74"/>
      <c r="C56" s="74"/>
    </row>
    <row r="57" spans="1:3" hidden="1">
      <c r="A57" s="74"/>
      <c r="B57" s="74"/>
      <c r="C57" s="74"/>
    </row>
    <row r="58" spans="1:3" hidden="1">
      <c r="A58" s="74"/>
      <c r="B58" s="74"/>
      <c r="C58" s="74"/>
    </row>
    <row r="59" spans="1:3" hidden="1">
      <c r="A59" s="74"/>
      <c r="B59" s="74"/>
      <c r="C59" s="74"/>
    </row>
    <row r="60" spans="1:3" hidden="1">
      <c r="A60" s="74"/>
      <c r="B60" s="74"/>
      <c r="C60" s="74"/>
    </row>
    <row r="61" spans="1:3" hidden="1">
      <c r="A61" s="74"/>
      <c r="B61" s="74"/>
      <c r="C61" s="74"/>
    </row>
    <row r="62" spans="1:3" hidden="1">
      <c r="A62" s="74"/>
      <c r="B62" s="74"/>
      <c r="C62" s="74"/>
    </row>
    <row r="63" spans="1:3" hidden="1">
      <c r="A63" s="74"/>
      <c r="B63" s="74"/>
      <c r="C63" s="74"/>
    </row>
  </sheetData>
  <dataValidations count="7">
    <dataValidation allowBlank="1" showInputMessage="1" showErrorMessage="1" prompt="Insert complete agency name" sqref="C17" xr:uid="{C7A095B5-9095-4C02-8557-E31681018127}"/>
    <dataValidation allowBlank="1" showInputMessage="1" showErrorMessage="1" prompt="Insert complete agency code" sqref="C18" xr:uid="{551A806E-CA64-415C-B5CE-B5229BE103F4}"/>
    <dataValidation allowBlank="1" showInputMessage="1" showErrorMessage="1" prompt="Insert city, state and address or building number" sqref="C19" xr:uid="{EA8A3A96-7168-42CD-8C7C-CE6B4961FD58}"/>
    <dataValidation allowBlank="1" showInputMessage="1" showErrorMessage="1" prompt="Insert date testing occurred" sqref="C20" xr:uid="{83A165E1-3B47-45A6-98E5-6E3CE2F0F8DE}"/>
    <dataValidation allowBlank="1" showInputMessage="1" showErrorMessage="1" prompt="Insert date of closing conference" sqref="C21" xr:uid="{E92FFBC2-6108-4CCB-8A56-21122334432F}"/>
    <dataValidation allowBlank="1" showInputMessage="1" showErrorMessage="1" prompt="Insert agency code(s) for all shared agencies" sqref="C22" xr:uid="{84847D5F-6E6E-4771-A7B5-49D810E70028}"/>
    <dataValidation type="list" allowBlank="1" showInputMessage="1" showErrorMessage="1" sqref="C26" xr:uid="{9EE7D043-B384-4267-93A4-57E0BAFB9E37}">
      <formula1>$E$28:$E$30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D3BDD-93A2-40CB-97C7-5D2C37DA9C87}">
  <dimension ref="A1:P25"/>
  <sheetViews>
    <sheetView workbookViewId="0"/>
  </sheetViews>
  <sheetFormatPr defaultColWidth="9.26953125" defaultRowHeight="14.5"/>
  <cols>
    <col min="1" max="1" width="19.26953125" style="74" customWidth="1"/>
    <col min="2" max="2" width="12.54296875" style="74" customWidth="1"/>
    <col min="3" max="3" width="11.7265625" style="74" customWidth="1"/>
    <col min="4" max="4" width="12.453125" style="74" customWidth="1"/>
    <col min="5" max="5" width="11.26953125" style="74" customWidth="1"/>
    <col min="6" max="6" width="13" style="74" customWidth="1"/>
    <col min="7" max="7" width="11.26953125" style="74" customWidth="1"/>
    <col min="8" max="8" width="8.7265625" style="74" customWidth="1"/>
    <col min="9" max="9" width="6.7265625" style="74" customWidth="1"/>
    <col min="10" max="15" width="9.26953125" style="74"/>
    <col min="16" max="16" width="41.453125" style="74" customWidth="1"/>
    <col min="17" max="16384" width="9.26953125" style="74"/>
  </cols>
  <sheetData>
    <row r="1" spans="1:16">
      <c r="A1" s="115" t="s">
        <v>36</v>
      </c>
      <c r="B1" s="116"/>
      <c r="C1" s="116"/>
      <c r="D1" s="116"/>
      <c r="E1" s="116"/>
      <c r="F1" s="116"/>
      <c r="G1" s="116"/>
      <c r="H1" s="116"/>
      <c r="I1" s="116"/>
      <c r="J1" s="116"/>
      <c r="K1" s="116"/>
      <c r="L1" s="116"/>
      <c r="M1" s="116"/>
      <c r="N1" s="116"/>
      <c r="O1" s="116"/>
      <c r="P1" s="117"/>
    </row>
    <row r="2" spans="1:16" ht="18" customHeight="1">
      <c r="A2" s="118" t="s">
        <v>37</v>
      </c>
      <c r="B2" s="119"/>
      <c r="C2" s="119"/>
      <c r="D2" s="119"/>
      <c r="E2" s="119"/>
      <c r="F2" s="119"/>
      <c r="G2" s="119"/>
      <c r="H2" s="119"/>
      <c r="I2" s="119"/>
      <c r="J2" s="119"/>
      <c r="K2" s="119"/>
      <c r="L2" s="119"/>
      <c r="M2" s="119"/>
      <c r="N2" s="119"/>
      <c r="O2" s="119"/>
      <c r="P2" s="120"/>
    </row>
    <row r="3" spans="1:16" ht="12.75" customHeight="1">
      <c r="A3" s="121" t="s">
        <v>38</v>
      </c>
      <c r="B3" s="122"/>
      <c r="C3" s="122"/>
      <c r="D3" s="122"/>
      <c r="E3" s="122"/>
      <c r="F3" s="122"/>
      <c r="G3" s="122"/>
      <c r="H3" s="122"/>
      <c r="I3" s="122"/>
      <c r="J3" s="122"/>
      <c r="K3" s="122"/>
      <c r="L3" s="122"/>
      <c r="M3" s="122"/>
      <c r="N3" s="122"/>
      <c r="O3" s="122"/>
      <c r="P3" s="123"/>
    </row>
    <row r="4" spans="1:16">
      <c r="A4" s="121"/>
      <c r="B4" s="122"/>
      <c r="C4" s="122"/>
      <c r="D4" s="122"/>
      <c r="E4" s="122"/>
      <c r="F4" s="122"/>
      <c r="G4" s="122"/>
      <c r="H4" s="122"/>
      <c r="I4" s="122"/>
      <c r="J4" s="122"/>
      <c r="K4" s="122"/>
      <c r="L4" s="122"/>
      <c r="M4" s="122"/>
      <c r="N4" s="122"/>
      <c r="O4" s="122"/>
      <c r="P4" s="123"/>
    </row>
    <row r="5" spans="1:16">
      <c r="A5" s="121" t="s">
        <v>39</v>
      </c>
      <c r="B5" s="122"/>
      <c r="C5" s="122"/>
      <c r="D5" s="122"/>
      <c r="E5" s="122"/>
      <c r="F5" s="122"/>
      <c r="G5" s="122"/>
      <c r="H5" s="122"/>
      <c r="I5" s="122"/>
      <c r="J5" s="122"/>
      <c r="K5" s="122"/>
      <c r="L5" s="122"/>
      <c r="M5" s="122"/>
      <c r="N5" s="122"/>
      <c r="O5" s="122"/>
      <c r="P5" s="123"/>
    </row>
    <row r="6" spans="1:16">
      <c r="A6" s="121" t="s">
        <v>40</v>
      </c>
      <c r="B6" s="122"/>
      <c r="C6" s="122"/>
      <c r="D6" s="122"/>
      <c r="E6" s="122"/>
      <c r="F6" s="122"/>
      <c r="G6" s="122"/>
      <c r="H6" s="122"/>
      <c r="I6" s="122"/>
      <c r="J6" s="122"/>
      <c r="K6" s="122"/>
      <c r="L6" s="122"/>
      <c r="M6" s="122"/>
      <c r="N6" s="122"/>
      <c r="O6" s="122"/>
      <c r="P6" s="123"/>
    </row>
    <row r="7" spans="1:16">
      <c r="A7" s="124"/>
      <c r="B7" s="125"/>
      <c r="C7" s="125"/>
      <c r="D7" s="125"/>
      <c r="E7" s="125"/>
      <c r="F7" s="125"/>
      <c r="G7" s="125"/>
      <c r="H7" s="125"/>
      <c r="I7" s="125"/>
      <c r="J7" s="125"/>
      <c r="K7" s="125"/>
      <c r="L7" s="125"/>
      <c r="M7" s="125"/>
      <c r="N7" s="125"/>
      <c r="O7" s="125"/>
      <c r="P7" s="126"/>
    </row>
    <row r="8" spans="1:16">
      <c r="A8" s="127"/>
      <c r="B8" s="128"/>
      <c r="C8" s="128"/>
      <c r="D8" s="128"/>
      <c r="E8" s="128"/>
      <c r="F8" s="128"/>
      <c r="G8" s="128"/>
      <c r="H8" s="128"/>
      <c r="I8" s="128"/>
      <c r="J8" s="128"/>
      <c r="K8" s="128"/>
      <c r="L8" s="128"/>
      <c r="M8" s="128"/>
      <c r="N8" s="128"/>
      <c r="O8" s="128"/>
      <c r="P8" s="129"/>
    </row>
    <row r="9" spans="1:16">
      <c r="A9" s="130"/>
      <c r="B9" s="131" t="s">
        <v>41</v>
      </c>
      <c r="C9" s="132"/>
      <c r="D9" s="132"/>
      <c r="E9" s="132"/>
      <c r="F9" s="132"/>
      <c r="G9" s="133"/>
      <c r="P9" s="93"/>
    </row>
    <row r="10" spans="1:16">
      <c r="A10" s="130"/>
      <c r="B10" s="134" t="s">
        <v>2</v>
      </c>
      <c r="C10" s="135"/>
      <c r="D10" s="136"/>
      <c r="E10" s="136"/>
      <c r="F10" s="136"/>
      <c r="G10" s="137"/>
      <c r="K10" s="138" t="s">
        <v>42</v>
      </c>
      <c r="L10" s="139"/>
      <c r="M10" s="139"/>
      <c r="N10" s="139"/>
      <c r="O10" s="140"/>
      <c r="P10" s="93"/>
    </row>
    <row r="11" spans="1:16" ht="36" customHeight="1">
      <c r="A11" s="211" t="s">
        <v>43</v>
      </c>
      <c r="B11" s="141" t="s">
        <v>44</v>
      </c>
      <c r="C11" s="142" t="s">
        <v>45</v>
      </c>
      <c r="D11" s="142" t="s">
        <v>46</v>
      </c>
      <c r="E11" s="142" t="s">
        <v>47</v>
      </c>
      <c r="F11" s="142" t="s">
        <v>48</v>
      </c>
      <c r="G11" s="143" t="s">
        <v>49</v>
      </c>
      <c r="K11" s="144" t="s">
        <v>50</v>
      </c>
      <c r="L11" s="145"/>
      <c r="M11" s="146" t="s">
        <v>51</v>
      </c>
      <c r="N11" s="146" t="s">
        <v>52</v>
      </c>
      <c r="O11" s="147" t="s">
        <v>53</v>
      </c>
      <c r="P11" s="93"/>
    </row>
    <row r="12" spans="1:16">
      <c r="A12" s="211"/>
      <c r="B12" s="148">
        <f>COUNTIF('Test Cases'!J:J,"Pass")</f>
        <v>0</v>
      </c>
      <c r="C12" s="148">
        <f>COUNTIF('Test Cases'!J:J,"Fail")</f>
        <v>0</v>
      </c>
      <c r="D12" s="148">
        <f>COUNTIF('Test Cases'!J:J,"Info")</f>
        <v>0</v>
      </c>
      <c r="E12" s="148">
        <f>COUNTIF('Test Cases'!J:J,"N/A")</f>
        <v>0</v>
      </c>
      <c r="F12" s="148">
        <f>B12+C12</f>
        <v>0</v>
      </c>
      <c r="G12" s="149">
        <f>D24/100</f>
        <v>0</v>
      </c>
      <c r="K12" s="150" t="s">
        <v>54</v>
      </c>
      <c r="L12" s="151"/>
      <c r="M12" s="152">
        <f>COUNTA('Test Cases'!J3:J68)</f>
        <v>0</v>
      </c>
      <c r="N12" s="152">
        <f>O12-M12</f>
        <v>66</v>
      </c>
      <c r="O12" s="153">
        <f>COUNTA('Test Cases'!A3:A68)</f>
        <v>66</v>
      </c>
      <c r="P12" s="93"/>
    </row>
    <row r="13" spans="1:16">
      <c r="A13" s="211"/>
      <c r="P13" s="93"/>
    </row>
    <row r="14" spans="1:16">
      <c r="A14" s="154"/>
      <c r="B14" s="134" t="s">
        <v>55</v>
      </c>
      <c r="C14" s="136"/>
      <c r="D14" s="136"/>
      <c r="E14" s="136"/>
      <c r="F14" s="136"/>
      <c r="G14" s="155"/>
      <c r="O14" s="156"/>
      <c r="P14" s="93"/>
    </row>
    <row r="15" spans="1:16">
      <c r="A15" s="154"/>
      <c r="B15" s="157" t="s">
        <v>56</v>
      </c>
      <c r="C15" s="157" t="s">
        <v>57</v>
      </c>
      <c r="D15" s="157" t="s">
        <v>58</v>
      </c>
      <c r="E15" s="157" t="s">
        <v>59</v>
      </c>
      <c r="F15" s="157" t="s">
        <v>47</v>
      </c>
      <c r="G15" s="157" t="s">
        <v>60</v>
      </c>
      <c r="H15" s="158" t="s">
        <v>61</v>
      </c>
      <c r="I15" s="158" t="s">
        <v>62</v>
      </c>
      <c r="O15" s="159"/>
      <c r="P15" s="93"/>
    </row>
    <row r="16" spans="1:16">
      <c r="A16" s="160"/>
      <c r="B16" s="161">
        <v>8</v>
      </c>
      <c r="C16" s="161">
        <f>COUNTIF('Test Cases'!AB:AB,$B16)</f>
        <v>0</v>
      </c>
      <c r="D16" s="161">
        <f>COUNTIFS('Test Cases'!AB:AB,$B16,'Test Cases'!J:J,D$15)</f>
        <v>0</v>
      </c>
      <c r="E16" s="170">
        <f>COUNTIFS('Test Cases'!AB:AB,$B16,'Test Cases'!J:J,E$15)</f>
        <v>0</v>
      </c>
      <c r="F16" s="170">
        <f>COUNTIFS('Test Cases'!AB:AB,$B16,'Test Cases'!J:J,F$15)</f>
        <v>0</v>
      </c>
      <c r="G16" s="162">
        <v>1500</v>
      </c>
      <c r="H16" s="74">
        <f t="shared" ref="H16:H23" si="0">(C16-F16)*(G16)</f>
        <v>0</v>
      </c>
      <c r="I16" s="74">
        <f t="shared" ref="I16:I23" si="1">D16*G16</f>
        <v>0</v>
      </c>
      <c r="O16" s="159"/>
      <c r="P16" s="93"/>
    </row>
    <row r="17" spans="1:16">
      <c r="A17" s="160"/>
      <c r="B17" s="161">
        <v>7</v>
      </c>
      <c r="C17" s="161">
        <f>COUNTIF('Test Cases'!AB:AB,$B17)</f>
        <v>2</v>
      </c>
      <c r="D17" s="161">
        <f>COUNTIFS('Test Cases'!AB:AB,$B17,'Test Cases'!J:J,D$15)</f>
        <v>0</v>
      </c>
      <c r="E17" s="170">
        <f>COUNTIFS('Test Cases'!AB:AB,$B17,'Test Cases'!J:J,E$15)</f>
        <v>0</v>
      </c>
      <c r="F17" s="170">
        <f>COUNTIFS('Test Cases'!AB:AB,$B17,'Test Cases'!J:J,F$15)</f>
        <v>0</v>
      </c>
      <c r="G17" s="162">
        <v>750</v>
      </c>
      <c r="H17" s="74">
        <f t="shared" si="0"/>
        <v>1500</v>
      </c>
      <c r="I17" s="74">
        <f t="shared" si="1"/>
        <v>0</v>
      </c>
      <c r="K17" s="163" t="str">
        <f>"WARNING: THERE IS AT LEAST ONE TEST CASE WITH AN 'INFO' OR BLANK STATUS (SEE ABOVE)"</f>
        <v>WARNING: THERE IS AT LEAST ONE TEST CASE WITH AN 'INFO' OR BLANK STATUS (SEE ABOVE)</v>
      </c>
      <c r="O17" s="159"/>
      <c r="P17" s="93"/>
    </row>
    <row r="18" spans="1:16">
      <c r="A18" s="160"/>
      <c r="B18" s="161">
        <v>6</v>
      </c>
      <c r="C18" s="161">
        <f>COUNTIF('Test Cases'!AB:AB,$B18)</f>
        <v>16</v>
      </c>
      <c r="D18" s="161">
        <f>COUNTIFS('Test Cases'!AB:AB,$B18,'Test Cases'!J:J,D$15)</f>
        <v>0</v>
      </c>
      <c r="E18" s="170">
        <f>COUNTIFS('Test Cases'!AB:AB,$B18,'Test Cases'!J:J,E$15)</f>
        <v>0</v>
      </c>
      <c r="F18" s="170">
        <f>COUNTIFS('Test Cases'!AB:AB,$B18,'Test Cases'!J:J,F$15)</f>
        <v>0</v>
      </c>
      <c r="G18" s="162">
        <v>100</v>
      </c>
      <c r="H18" s="74">
        <f t="shared" si="0"/>
        <v>1600</v>
      </c>
      <c r="I18" s="74">
        <f t="shared" si="1"/>
        <v>0</v>
      </c>
      <c r="O18" s="159"/>
      <c r="P18" s="93"/>
    </row>
    <row r="19" spans="1:16">
      <c r="A19" s="160"/>
      <c r="B19" s="161">
        <v>5</v>
      </c>
      <c r="C19" s="161">
        <f>COUNTIF('Test Cases'!AB:AB,$B19)</f>
        <v>26</v>
      </c>
      <c r="D19" s="161">
        <f>COUNTIFS('Test Cases'!AB:AB,$B19,'Test Cases'!J:J,D$15)</f>
        <v>0</v>
      </c>
      <c r="E19" s="170">
        <f>COUNTIFS('Test Cases'!AB:AB,$B19,'Test Cases'!J:J,E$15)</f>
        <v>0</v>
      </c>
      <c r="F19" s="170">
        <f>COUNTIFS('Test Cases'!AB:AB,$B19,'Test Cases'!J:J,F$15)</f>
        <v>0</v>
      </c>
      <c r="G19" s="162">
        <v>50</v>
      </c>
      <c r="H19" s="74">
        <f t="shared" si="0"/>
        <v>1300</v>
      </c>
      <c r="I19" s="74">
        <f t="shared" si="1"/>
        <v>0</v>
      </c>
      <c r="K19" s="163" t="str">
        <f>"WARNING: THERE IS AT LEAST ONE TEST CASE WITH MULTIPLE OR INVALID ISSUE CODES"</f>
        <v>WARNING: THERE IS AT LEAST ONE TEST CASE WITH MULTIPLE OR INVALID ISSUE CODES</v>
      </c>
      <c r="O19" s="159"/>
      <c r="P19" s="93"/>
    </row>
    <row r="20" spans="1:16">
      <c r="A20" s="160"/>
      <c r="B20" s="161">
        <v>4</v>
      </c>
      <c r="C20" s="161">
        <f>COUNTIF('Test Cases'!AB:AB,$B20)</f>
        <v>17</v>
      </c>
      <c r="D20" s="161">
        <f>COUNTIFS('Test Cases'!AB:AB,$B20,'Test Cases'!J:J,D$15)</f>
        <v>0</v>
      </c>
      <c r="E20" s="170">
        <f>COUNTIFS('Test Cases'!AB:AB,$B20,'Test Cases'!J:J,E$15)</f>
        <v>0</v>
      </c>
      <c r="F20" s="170">
        <f>COUNTIFS('Test Cases'!AB:AB,$B20,'Test Cases'!J:J,F$15)</f>
        <v>0</v>
      </c>
      <c r="G20" s="162">
        <v>10</v>
      </c>
      <c r="H20" s="74">
        <f t="shared" si="0"/>
        <v>170</v>
      </c>
      <c r="I20" s="74">
        <f t="shared" si="1"/>
        <v>0</v>
      </c>
      <c r="O20" s="159"/>
      <c r="P20" s="93"/>
    </row>
    <row r="21" spans="1:16">
      <c r="A21" s="160"/>
      <c r="B21" s="161">
        <v>3</v>
      </c>
      <c r="C21" s="161">
        <f>COUNTIF('Test Cases'!AB:AB,$B21)</f>
        <v>3</v>
      </c>
      <c r="D21" s="161">
        <f>COUNTIFS('Test Cases'!AB:AB,$B21,'Test Cases'!J:J,D$15)</f>
        <v>0</v>
      </c>
      <c r="E21" s="170">
        <f>COUNTIFS('Test Cases'!AB:AB,$B21,'Test Cases'!J:J,E$15)</f>
        <v>0</v>
      </c>
      <c r="F21" s="170">
        <f>COUNTIFS('Test Cases'!AB:AB,$B21,'Test Cases'!J:J,F$15)</f>
        <v>0</v>
      </c>
      <c r="G21" s="162">
        <v>5</v>
      </c>
      <c r="H21" s="74">
        <f t="shared" si="0"/>
        <v>15</v>
      </c>
      <c r="I21" s="74">
        <f t="shared" si="1"/>
        <v>0</v>
      </c>
      <c r="P21" s="93"/>
    </row>
    <row r="22" spans="1:16">
      <c r="A22" s="160"/>
      <c r="B22" s="161">
        <v>2</v>
      </c>
      <c r="C22" s="161">
        <f>COUNTIF('Test Cases'!AB:AB,$B22)</f>
        <v>0</v>
      </c>
      <c r="D22" s="161">
        <f>COUNTIFS('Test Cases'!AB:AB,$B22,'Test Cases'!J:J,D$15)</f>
        <v>0</v>
      </c>
      <c r="E22" s="170">
        <f>COUNTIFS('Test Cases'!AB:AB,$B22,'Test Cases'!J:J,E$15)</f>
        <v>0</v>
      </c>
      <c r="F22" s="170">
        <f>COUNTIFS('Test Cases'!AB:AB,$B22,'Test Cases'!J:J,F$15)</f>
        <v>0</v>
      </c>
      <c r="G22" s="162">
        <v>2</v>
      </c>
      <c r="H22" s="74">
        <f t="shared" si="0"/>
        <v>0</v>
      </c>
      <c r="I22" s="74">
        <f t="shared" si="1"/>
        <v>0</v>
      </c>
      <c r="P22" s="93"/>
    </row>
    <row r="23" spans="1:16">
      <c r="A23" s="160"/>
      <c r="B23" s="161">
        <v>1</v>
      </c>
      <c r="C23" s="161">
        <f>COUNTIF('Test Cases'!AB:AB,$B23)</f>
        <v>1</v>
      </c>
      <c r="D23" s="161">
        <f>COUNTIFS('Test Cases'!AB:AB,$B23,'Test Cases'!J:J,D$15)</f>
        <v>0</v>
      </c>
      <c r="E23" s="170">
        <f>COUNTIFS('Test Cases'!AB:AB,$B23,'Test Cases'!J:J,E$15)</f>
        <v>0</v>
      </c>
      <c r="F23" s="170">
        <f>COUNTIFS('Test Cases'!AB:AB,$B23,'Test Cases'!J:J,F$15)</f>
        <v>0</v>
      </c>
      <c r="G23" s="162">
        <v>1</v>
      </c>
      <c r="H23" s="74">
        <f t="shared" si="0"/>
        <v>1</v>
      </c>
      <c r="I23" s="74">
        <f t="shared" si="1"/>
        <v>0</v>
      </c>
      <c r="P23" s="93"/>
    </row>
    <row r="24" spans="1:16" hidden="1">
      <c r="A24" s="160"/>
      <c r="B24" s="164" t="s">
        <v>63</v>
      </c>
      <c r="C24" s="165"/>
      <c r="D24" s="166">
        <f>SUM(I16:I23)/SUM(H16:H23)*100</f>
        <v>0</v>
      </c>
      <c r="J24" s="156"/>
      <c r="K24" s="156"/>
      <c r="L24" s="156"/>
      <c r="M24" s="156"/>
      <c r="N24" s="156"/>
      <c r="P24" s="93"/>
    </row>
    <row r="25" spans="1:16" ht="12.75" customHeight="1">
      <c r="A25" s="167"/>
      <c r="B25" s="168"/>
      <c r="C25" s="168"/>
      <c r="D25" s="168"/>
      <c r="E25" s="168"/>
      <c r="F25" s="168"/>
      <c r="G25" s="168"/>
      <c r="H25" s="168"/>
      <c r="I25" s="168"/>
      <c r="J25" s="168"/>
      <c r="K25" s="168"/>
      <c r="L25" s="168"/>
      <c r="M25" s="168"/>
      <c r="N25" s="168"/>
      <c r="O25" s="168"/>
      <c r="P25" s="169"/>
    </row>
  </sheetData>
  <mergeCells count="1">
    <mergeCell ref="A11:A13"/>
  </mergeCells>
  <conditionalFormatting sqref="D12">
    <cfRule type="cellIs" dxfId="9" priority="18" stopIfTrue="1" operator="greaterThan">
      <formula>0</formula>
    </cfRule>
  </conditionalFormatting>
  <conditionalFormatting sqref="K17 K19">
    <cfRule type="expression" dxfId="8" priority="21" stopIfTrue="1">
      <formula>#REF!=0</formula>
    </cfRule>
  </conditionalFormatting>
  <conditionalFormatting sqref="N12">
    <cfRule type="cellIs" dxfId="7" priority="19" stopIfTrue="1" operator="greaterThan">
      <formula>0</formula>
    </cfRule>
    <cfRule type="cellIs" dxfId="6" priority="20" stopIfTrue="1" operator="less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AAAB8-ED0B-426D-9F2C-F2FA53EB9BED}">
  <dimension ref="A1:Y53"/>
  <sheetViews>
    <sheetView zoomScale="80" zoomScaleNormal="80" workbookViewId="0"/>
  </sheetViews>
  <sheetFormatPr defaultColWidth="11.453125" defaultRowHeight="14.5"/>
  <cols>
    <col min="1" max="13" width="11.453125" style="18" customWidth="1"/>
    <col min="14" max="14" width="9.26953125" style="18" customWidth="1"/>
    <col min="15" max="25" width="11.453125" style="17"/>
    <col min="26" max="16384" width="11.453125" style="16"/>
  </cols>
  <sheetData>
    <row r="1" spans="1:25">
      <c r="A1" s="70" t="s">
        <v>64</v>
      </c>
      <c r="B1" s="69"/>
      <c r="C1" s="69"/>
      <c r="D1" s="69"/>
      <c r="E1" s="69"/>
      <c r="F1" s="69"/>
      <c r="G1" s="69"/>
      <c r="H1" s="69"/>
      <c r="I1" s="69"/>
      <c r="J1" s="69"/>
      <c r="K1" s="69"/>
      <c r="L1" s="69"/>
      <c r="M1" s="69"/>
      <c r="N1" s="68"/>
    </row>
    <row r="2" spans="1:25" ht="12.75" customHeight="1">
      <c r="A2" s="67" t="s">
        <v>65</v>
      </c>
      <c r="B2" s="66"/>
      <c r="C2" s="66"/>
      <c r="D2" s="66"/>
      <c r="E2" s="66"/>
      <c r="F2" s="66"/>
      <c r="G2" s="66"/>
      <c r="H2" s="66"/>
      <c r="I2" s="66"/>
      <c r="J2" s="66"/>
      <c r="K2" s="66"/>
      <c r="L2" s="66"/>
      <c r="M2" s="66"/>
      <c r="N2" s="65"/>
    </row>
    <row r="3" spans="1:25" s="55" customFormat="1" ht="251.5" customHeight="1">
      <c r="A3" s="218" t="s">
        <v>66</v>
      </c>
      <c r="B3" s="219"/>
      <c r="C3" s="219"/>
      <c r="D3" s="219"/>
      <c r="E3" s="219"/>
      <c r="F3" s="219"/>
      <c r="G3" s="219"/>
      <c r="H3" s="219"/>
      <c r="I3" s="219"/>
      <c r="J3" s="219"/>
      <c r="K3" s="219"/>
      <c r="L3" s="219"/>
      <c r="M3" s="219"/>
      <c r="N3" s="220"/>
      <c r="O3" s="56"/>
      <c r="P3" s="56"/>
      <c r="Q3" s="56"/>
      <c r="R3" s="56"/>
      <c r="S3" s="56"/>
      <c r="T3" s="56"/>
      <c r="U3" s="56"/>
      <c r="V3" s="56"/>
      <c r="W3" s="56"/>
      <c r="X3" s="56"/>
      <c r="Y3" s="56"/>
    </row>
    <row r="4" spans="1:25" s="55" customFormat="1" ht="12.5">
      <c r="A4" s="64"/>
      <c r="B4" s="64"/>
      <c r="C4" s="64"/>
      <c r="D4" s="64"/>
      <c r="E4" s="64"/>
      <c r="F4" s="64"/>
      <c r="G4" s="64"/>
      <c r="H4" s="64"/>
      <c r="I4" s="64"/>
      <c r="J4" s="64"/>
      <c r="K4" s="64"/>
      <c r="L4" s="64"/>
      <c r="M4" s="64"/>
      <c r="N4" s="64"/>
      <c r="O4" s="56"/>
      <c r="P4" s="56"/>
      <c r="Q4" s="56"/>
      <c r="R4" s="56"/>
      <c r="S4" s="56"/>
      <c r="T4" s="56"/>
      <c r="U4" s="56"/>
      <c r="V4" s="56"/>
      <c r="W4" s="56"/>
      <c r="X4" s="56"/>
      <c r="Y4" s="56"/>
    </row>
    <row r="5" spans="1:25" s="55" customFormat="1" ht="12.75" customHeight="1">
      <c r="A5" s="63" t="s">
        <v>67</v>
      </c>
      <c r="B5" s="62"/>
      <c r="C5" s="62"/>
      <c r="D5" s="62"/>
      <c r="E5" s="62"/>
      <c r="F5" s="62"/>
      <c r="G5" s="62"/>
      <c r="H5" s="62"/>
      <c r="I5" s="62"/>
      <c r="J5" s="62"/>
      <c r="K5" s="62"/>
      <c r="L5" s="62"/>
      <c r="M5" s="62"/>
      <c r="N5" s="61"/>
      <c r="O5" s="56"/>
      <c r="P5" s="56"/>
      <c r="Q5" s="56"/>
      <c r="R5" s="56"/>
      <c r="S5" s="56"/>
      <c r="T5" s="56"/>
      <c r="U5" s="56"/>
      <c r="V5" s="56"/>
      <c r="W5" s="56"/>
      <c r="X5" s="56"/>
      <c r="Y5" s="56"/>
    </row>
    <row r="6" spans="1:25" s="55" customFormat="1" ht="12.75" customHeight="1">
      <c r="A6" s="46" t="s">
        <v>68</v>
      </c>
      <c r="B6" s="45"/>
      <c r="C6" s="44"/>
      <c r="D6" s="43" t="s">
        <v>69</v>
      </c>
      <c r="E6" s="42"/>
      <c r="F6" s="42"/>
      <c r="G6" s="42"/>
      <c r="H6" s="42"/>
      <c r="I6" s="42"/>
      <c r="J6" s="42"/>
      <c r="K6" s="42"/>
      <c r="L6" s="42"/>
      <c r="M6" s="42"/>
      <c r="N6" s="41"/>
      <c r="O6" s="56"/>
      <c r="P6" s="56"/>
      <c r="Q6" s="56"/>
      <c r="R6" s="56"/>
      <c r="S6" s="56"/>
      <c r="T6" s="56"/>
      <c r="U6" s="56"/>
      <c r="V6" s="56"/>
      <c r="W6" s="56"/>
      <c r="X6" s="56"/>
      <c r="Y6" s="56"/>
    </row>
    <row r="7" spans="1:25" s="55" customFormat="1" ht="13">
      <c r="A7" s="40"/>
      <c r="B7" s="39"/>
      <c r="C7" s="38"/>
      <c r="D7" s="37" t="s">
        <v>70</v>
      </c>
      <c r="E7" s="36"/>
      <c r="F7" s="36"/>
      <c r="G7" s="36"/>
      <c r="H7" s="36"/>
      <c r="I7" s="36"/>
      <c r="J7" s="36"/>
      <c r="K7" s="36"/>
      <c r="L7" s="36"/>
      <c r="M7" s="36"/>
      <c r="N7" s="35"/>
      <c r="O7" s="56"/>
      <c r="P7" s="56"/>
      <c r="Q7" s="56"/>
      <c r="R7" s="56"/>
      <c r="S7" s="56"/>
      <c r="T7" s="56"/>
      <c r="U7" s="56"/>
      <c r="V7" s="56"/>
      <c r="W7" s="56"/>
      <c r="X7" s="56"/>
      <c r="Y7" s="56"/>
    </row>
    <row r="8" spans="1:25" s="55" customFormat="1" ht="12.75" customHeight="1">
      <c r="A8" s="54" t="s">
        <v>71</v>
      </c>
      <c r="B8" s="53"/>
      <c r="C8" s="52"/>
      <c r="D8" s="27" t="s">
        <v>72</v>
      </c>
      <c r="E8" s="26"/>
      <c r="F8" s="26"/>
      <c r="G8" s="26"/>
      <c r="H8" s="26"/>
      <c r="I8" s="26"/>
      <c r="J8" s="26"/>
      <c r="K8" s="26"/>
      <c r="L8" s="26"/>
      <c r="M8" s="26"/>
      <c r="N8" s="25"/>
      <c r="O8" s="56"/>
      <c r="P8" s="56"/>
      <c r="Q8" s="56"/>
      <c r="R8" s="56"/>
      <c r="S8" s="56"/>
      <c r="T8" s="56"/>
      <c r="U8" s="56"/>
      <c r="V8" s="56"/>
      <c r="W8" s="56"/>
      <c r="X8" s="56"/>
      <c r="Y8" s="56"/>
    </row>
    <row r="9" spans="1:25" ht="12.75" customHeight="1">
      <c r="A9" s="46" t="s">
        <v>73</v>
      </c>
      <c r="B9" s="45"/>
      <c r="C9" s="44"/>
      <c r="D9" s="43" t="s">
        <v>74</v>
      </c>
      <c r="E9" s="42"/>
      <c r="F9" s="42"/>
      <c r="G9" s="42"/>
      <c r="H9" s="42"/>
      <c r="I9" s="42"/>
      <c r="J9" s="42"/>
      <c r="K9" s="42"/>
      <c r="L9" s="42"/>
      <c r="M9" s="42"/>
      <c r="N9" s="41"/>
    </row>
    <row r="10" spans="1:25" s="55" customFormat="1" ht="12.75" customHeight="1">
      <c r="A10" s="46" t="s">
        <v>75</v>
      </c>
      <c r="B10" s="45"/>
      <c r="C10" s="44"/>
      <c r="D10" s="221" t="s">
        <v>76</v>
      </c>
      <c r="E10" s="222"/>
      <c r="F10" s="222"/>
      <c r="G10" s="222"/>
      <c r="H10" s="222"/>
      <c r="I10" s="222"/>
      <c r="J10" s="222"/>
      <c r="K10" s="222"/>
      <c r="L10" s="222"/>
      <c r="M10" s="222"/>
      <c r="N10" s="223"/>
      <c r="O10" s="56"/>
      <c r="P10" s="56"/>
      <c r="Q10" s="56"/>
      <c r="R10" s="56"/>
      <c r="S10" s="56"/>
      <c r="T10" s="56"/>
      <c r="U10" s="56"/>
      <c r="V10" s="56"/>
      <c r="W10" s="56"/>
      <c r="X10" s="56"/>
      <c r="Y10" s="56"/>
    </row>
    <row r="11" spans="1:25" s="55" customFormat="1" ht="13">
      <c r="A11" s="51"/>
      <c r="B11" s="33"/>
      <c r="C11" s="50"/>
      <c r="D11" s="224"/>
      <c r="E11" s="225"/>
      <c r="F11" s="225"/>
      <c r="G11" s="225"/>
      <c r="H11" s="225"/>
      <c r="I11" s="225"/>
      <c r="J11" s="225"/>
      <c r="K11" s="225"/>
      <c r="L11" s="225"/>
      <c r="M11" s="225"/>
      <c r="N11" s="226"/>
      <c r="O11" s="56"/>
      <c r="P11" s="56"/>
      <c r="Q11" s="56"/>
      <c r="R11" s="56"/>
      <c r="S11" s="56"/>
      <c r="T11" s="56"/>
      <c r="U11" s="56"/>
      <c r="V11" s="56"/>
      <c r="W11" s="56"/>
      <c r="X11" s="56"/>
      <c r="Y11" s="56"/>
    </row>
    <row r="12" spans="1:25" s="55" customFormat="1" ht="12.75" customHeight="1">
      <c r="A12" s="30" t="s">
        <v>77</v>
      </c>
      <c r="B12" s="29"/>
      <c r="C12" s="60"/>
      <c r="D12" s="59" t="s">
        <v>78</v>
      </c>
      <c r="E12" s="58"/>
      <c r="F12" s="58"/>
      <c r="G12" s="58"/>
      <c r="H12" s="58"/>
      <c r="I12" s="58"/>
      <c r="J12" s="58"/>
      <c r="K12" s="58"/>
      <c r="L12" s="58"/>
      <c r="M12" s="58"/>
      <c r="N12" s="57"/>
      <c r="O12" s="56"/>
      <c r="P12" s="56"/>
      <c r="Q12" s="56"/>
      <c r="R12" s="56"/>
      <c r="S12" s="56"/>
      <c r="T12" s="56"/>
      <c r="U12" s="56"/>
      <c r="V12" s="56"/>
      <c r="W12" s="56"/>
      <c r="X12" s="56"/>
      <c r="Y12" s="56"/>
    </row>
    <row r="13" spans="1:25" ht="12.75" customHeight="1">
      <c r="A13" s="51" t="s">
        <v>79</v>
      </c>
      <c r="B13" s="33"/>
      <c r="C13" s="50"/>
      <c r="D13" s="49" t="s">
        <v>80</v>
      </c>
      <c r="E13" s="48"/>
      <c r="F13" s="48"/>
      <c r="G13" s="48"/>
      <c r="H13" s="48"/>
      <c r="I13" s="48"/>
      <c r="J13" s="48"/>
      <c r="K13" s="48"/>
      <c r="L13" s="48"/>
      <c r="M13" s="48"/>
      <c r="N13" s="47"/>
    </row>
    <row r="14" spans="1:25">
      <c r="A14" s="40"/>
      <c r="B14" s="39"/>
      <c r="C14" s="38"/>
      <c r="D14" s="37" t="s">
        <v>81</v>
      </c>
      <c r="E14" s="36"/>
      <c r="F14" s="36"/>
      <c r="G14" s="36"/>
      <c r="H14" s="36"/>
      <c r="I14" s="36"/>
      <c r="J14" s="36"/>
      <c r="K14" s="36"/>
      <c r="L14" s="36"/>
      <c r="M14" s="36"/>
      <c r="N14" s="35"/>
    </row>
    <row r="15" spans="1:25" ht="12.75" customHeight="1">
      <c r="A15" s="46" t="s">
        <v>82</v>
      </c>
      <c r="B15" s="45"/>
      <c r="C15" s="44"/>
      <c r="D15" s="43" t="s">
        <v>83</v>
      </c>
      <c r="E15" s="42"/>
      <c r="F15" s="42"/>
      <c r="G15" s="42"/>
      <c r="H15" s="42"/>
      <c r="I15" s="42"/>
      <c r="J15" s="42"/>
      <c r="K15" s="42"/>
      <c r="L15" s="42"/>
      <c r="M15" s="42"/>
      <c r="N15" s="41"/>
    </row>
    <row r="16" spans="1:25">
      <c r="A16" s="40"/>
      <c r="B16" s="39"/>
      <c r="C16" s="38"/>
      <c r="D16" s="37" t="s">
        <v>84</v>
      </c>
      <c r="E16" s="36"/>
      <c r="F16" s="36"/>
      <c r="G16" s="36"/>
      <c r="H16" s="36"/>
      <c r="I16" s="36"/>
      <c r="J16" s="36"/>
      <c r="K16" s="36"/>
      <c r="L16" s="36"/>
      <c r="M16" s="36"/>
      <c r="N16" s="35"/>
    </row>
    <row r="17" spans="1:14" s="17" customFormat="1" ht="12.75" customHeight="1">
      <c r="A17" s="54" t="s">
        <v>85</v>
      </c>
      <c r="B17" s="53"/>
      <c r="C17" s="52"/>
      <c r="D17" s="27" t="s">
        <v>86</v>
      </c>
      <c r="E17" s="26"/>
      <c r="F17" s="26"/>
      <c r="G17" s="26"/>
      <c r="H17" s="26"/>
      <c r="I17" s="26"/>
      <c r="J17" s="26"/>
      <c r="K17" s="26"/>
      <c r="L17" s="26"/>
      <c r="M17" s="26"/>
      <c r="N17" s="25"/>
    </row>
    <row r="18" spans="1:14" s="17" customFormat="1" ht="12.75" customHeight="1">
      <c r="A18" s="46" t="s">
        <v>87</v>
      </c>
      <c r="B18" s="45"/>
      <c r="C18" s="44"/>
      <c r="D18" s="43" t="s">
        <v>88</v>
      </c>
      <c r="E18" s="42"/>
      <c r="F18" s="42"/>
      <c r="G18" s="42"/>
      <c r="H18" s="42"/>
      <c r="I18" s="42"/>
      <c r="J18" s="42"/>
      <c r="K18" s="42"/>
      <c r="L18" s="42"/>
      <c r="M18" s="42"/>
      <c r="N18" s="41"/>
    </row>
    <row r="19" spans="1:14" s="17" customFormat="1">
      <c r="A19" s="40"/>
      <c r="B19" s="39"/>
      <c r="C19" s="38"/>
      <c r="D19" s="37" t="s">
        <v>89</v>
      </c>
      <c r="E19" s="36"/>
      <c r="F19" s="36"/>
      <c r="G19" s="36"/>
      <c r="H19" s="36"/>
      <c r="I19" s="36"/>
      <c r="J19" s="36"/>
      <c r="K19" s="36"/>
      <c r="L19" s="36"/>
      <c r="M19" s="36"/>
      <c r="N19" s="35"/>
    </row>
    <row r="20" spans="1:14" s="17" customFormat="1" ht="12.75" customHeight="1">
      <c r="A20" s="46" t="s">
        <v>90</v>
      </c>
      <c r="B20" s="45"/>
      <c r="C20" s="44"/>
      <c r="D20" s="43" t="s">
        <v>91</v>
      </c>
      <c r="E20" s="42"/>
      <c r="F20" s="42"/>
      <c r="G20" s="42"/>
      <c r="H20" s="42"/>
      <c r="I20" s="42"/>
      <c r="J20" s="42"/>
      <c r="K20" s="42"/>
      <c r="L20" s="42"/>
      <c r="M20" s="42"/>
      <c r="N20" s="41"/>
    </row>
    <row r="21" spans="1:14" s="17" customFormat="1">
      <c r="A21" s="51"/>
      <c r="B21" s="33"/>
      <c r="C21" s="50"/>
      <c r="D21" s="49" t="s">
        <v>92</v>
      </c>
      <c r="E21" s="48"/>
      <c r="F21" s="48"/>
      <c r="G21" s="48"/>
      <c r="H21" s="48"/>
      <c r="I21" s="48"/>
      <c r="J21" s="48"/>
      <c r="K21" s="48"/>
      <c r="L21" s="48"/>
      <c r="M21" s="48"/>
      <c r="N21" s="47"/>
    </row>
    <row r="22" spans="1:14" s="17" customFormat="1">
      <c r="A22" s="51"/>
      <c r="B22" s="33"/>
      <c r="C22" s="50"/>
      <c r="D22" s="49" t="s">
        <v>93</v>
      </c>
      <c r="E22" s="48"/>
      <c r="F22" s="48"/>
      <c r="G22" s="48"/>
      <c r="H22" s="48"/>
      <c r="I22" s="48"/>
      <c r="J22" s="48"/>
      <c r="K22" s="48"/>
      <c r="L22" s="48"/>
      <c r="M22" s="48"/>
      <c r="N22" s="47"/>
    </row>
    <row r="23" spans="1:14" s="17" customFormat="1">
      <c r="A23" s="51"/>
      <c r="B23" s="33"/>
      <c r="C23" s="50"/>
      <c r="D23" s="49" t="s">
        <v>94</v>
      </c>
      <c r="E23" s="48"/>
      <c r="F23" s="48"/>
      <c r="G23" s="48"/>
      <c r="H23" s="48"/>
      <c r="I23" s="48"/>
      <c r="J23" s="48"/>
      <c r="K23" s="48"/>
      <c r="L23" s="48"/>
      <c r="M23" s="48"/>
      <c r="N23" s="47"/>
    </row>
    <row r="24" spans="1:14" s="17" customFormat="1">
      <c r="A24" s="40"/>
      <c r="B24" s="39"/>
      <c r="C24" s="38"/>
      <c r="D24" s="37" t="s">
        <v>95</v>
      </c>
      <c r="E24" s="36"/>
      <c r="F24" s="36"/>
      <c r="G24" s="36"/>
      <c r="H24" s="36"/>
      <c r="I24" s="36"/>
      <c r="J24" s="36"/>
      <c r="K24" s="36"/>
      <c r="L24" s="36"/>
      <c r="M24" s="36"/>
      <c r="N24" s="35"/>
    </row>
    <row r="25" spans="1:14" s="17" customFormat="1" ht="12.75" customHeight="1">
      <c r="A25" s="46" t="s">
        <v>96</v>
      </c>
      <c r="B25" s="45"/>
      <c r="C25" s="44"/>
      <c r="D25" s="43" t="s">
        <v>97</v>
      </c>
      <c r="E25" s="42"/>
      <c r="F25" s="42"/>
      <c r="G25" s="42"/>
      <c r="H25" s="42"/>
      <c r="I25" s="42"/>
      <c r="J25" s="42"/>
      <c r="K25" s="42"/>
      <c r="L25" s="42"/>
      <c r="M25" s="42"/>
      <c r="N25" s="41"/>
    </row>
    <row r="26" spans="1:14" s="17" customFormat="1">
      <c r="A26" s="40"/>
      <c r="B26" s="39"/>
      <c r="C26" s="38"/>
      <c r="D26" s="37" t="s">
        <v>98</v>
      </c>
      <c r="E26" s="36"/>
      <c r="F26" s="36"/>
      <c r="G26" s="36"/>
      <c r="H26" s="36"/>
      <c r="I26" s="36"/>
      <c r="J26" s="36"/>
      <c r="K26" s="36"/>
      <c r="L26" s="36"/>
      <c r="M26" s="36"/>
      <c r="N26" s="35"/>
    </row>
    <row r="27" spans="1:14" s="17" customFormat="1">
      <c r="A27" s="24" t="s">
        <v>99</v>
      </c>
      <c r="B27" s="23"/>
      <c r="C27" s="22"/>
      <c r="D27" s="227" t="s">
        <v>100</v>
      </c>
      <c r="E27" s="228"/>
      <c r="F27" s="228"/>
      <c r="G27" s="228"/>
      <c r="H27" s="228"/>
      <c r="I27" s="228"/>
      <c r="J27" s="228"/>
      <c r="K27" s="228"/>
      <c r="L27" s="228"/>
      <c r="M27" s="228"/>
      <c r="N27" s="229"/>
    </row>
    <row r="28" spans="1:14" s="17" customFormat="1">
      <c r="A28" s="34"/>
      <c r="B28" s="33"/>
      <c r="C28" s="32"/>
      <c r="D28" s="230"/>
      <c r="E28" s="231"/>
      <c r="F28" s="231"/>
      <c r="G28" s="231"/>
      <c r="H28" s="231"/>
      <c r="I28" s="231"/>
      <c r="J28" s="231"/>
      <c r="K28" s="231"/>
      <c r="L28" s="231"/>
      <c r="M28" s="231"/>
      <c r="N28" s="232"/>
    </row>
    <row r="29" spans="1:14" s="17" customFormat="1" ht="12.75" customHeight="1">
      <c r="A29" s="31" t="s">
        <v>101</v>
      </c>
      <c r="B29" s="29"/>
      <c r="C29" s="28"/>
      <c r="D29" s="27" t="s">
        <v>102</v>
      </c>
      <c r="E29" s="26"/>
      <c r="F29" s="26"/>
      <c r="G29" s="26"/>
      <c r="H29" s="26"/>
      <c r="I29" s="26"/>
      <c r="J29" s="26"/>
      <c r="K29" s="26"/>
      <c r="L29" s="26"/>
      <c r="M29" s="26"/>
      <c r="N29" s="25"/>
    </row>
    <row r="30" spans="1:14" s="17" customFormat="1" ht="12.75" customHeight="1">
      <c r="A30" s="30" t="s">
        <v>103</v>
      </c>
      <c r="B30" s="29"/>
      <c r="C30" s="28"/>
      <c r="D30" s="27" t="s">
        <v>104</v>
      </c>
      <c r="E30" s="26"/>
      <c r="F30" s="26"/>
      <c r="G30" s="26"/>
      <c r="H30" s="26"/>
      <c r="I30" s="26"/>
      <c r="J30" s="26"/>
      <c r="K30" s="26"/>
      <c r="L30" s="26"/>
      <c r="M30" s="26"/>
      <c r="N30" s="25"/>
    </row>
    <row r="31" spans="1:14" s="17" customFormat="1" ht="12.75" customHeight="1">
      <c r="A31" s="233" t="s">
        <v>105</v>
      </c>
      <c r="B31" s="234"/>
      <c r="C31" s="235"/>
      <c r="D31" s="227" t="s">
        <v>106</v>
      </c>
      <c r="E31" s="228"/>
      <c r="F31" s="228"/>
      <c r="G31" s="228"/>
      <c r="H31" s="228"/>
      <c r="I31" s="228"/>
      <c r="J31" s="228"/>
      <c r="K31" s="228"/>
      <c r="L31" s="228"/>
      <c r="M31" s="228"/>
      <c r="N31" s="229"/>
    </row>
    <row r="32" spans="1:14" s="17" customFormat="1" ht="12.75" customHeight="1">
      <c r="A32" s="236"/>
      <c r="B32" s="237"/>
      <c r="C32" s="238"/>
      <c r="D32" s="239"/>
      <c r="E32" s="240"/>
      <c r="F32" s="240"/>
      <c r="G32" s="240"/>
      <c r="H32" s="240"/>
      <c r="I32" s="240"/>
      <c r="J32" s="240"/>
      <c r="K32" s="240"/>
      <c r="L32" s="240"/>
      <c r="M32" s="240"/>
      <c r="N32" s="241"/>
    </row>
    <row r="33" spans="1:14" s="17" customFormat="1">
      <c r="A33" s="233" t="s">
        <v>107</v>
      </c>
      <c r="B33" s="234"/>
      <c r="C33" s="235"/>
      <c r="D33" s="227" t="s">
        <v>108</v>
      </c>
      <c r="E33" s="228"/>
      <c r="F33" s="228"/>
      <c r="G33" s="228"/>
      <c r="H33" s="228"/>
      <c r="I33" s="228"/>
      <c r="J33" s="228"/>
      <c r="K33" s="228"/>
      <c r="L33" s="228"/>
      <c r="M33" s="228"/>
      <c r="N33" s="229"/>
    </row>
    <row r="34" spans="1:14" s="17" customFormat="1">
      <c r="A34" s="236"/>
      <c r="B34" s="237"/>
      <c r="C34" s="238"/>
      <c r="D34" s="239"/>
      <c r="E34" s="240"/>
      <c r="F34" s="240"/>
      <c r="G34" s="240"/>
      <c r="H34" s="240"/>
      <c r="I34" s="240"/>
      <c r="J34" s="240"/>
      <c r="K34" s="240"/>
      <c r="L34" s="240"/>
      <c r="M34" s="240"/>
      <c r="N34" s="241"/>
    </row>
    <row r="35" spans="1:14" s="17" customFormat="1">
      <c r="A35" s="24" t="s">
        <v>109</v>
      </c>
      <c r="B35" s="23"/>
      <c r="C35" s="22"/>
      <c r="D35" s="212" t="s">
        <v>110</v>
      </c>
      <c r="E35" s="213"/>
      <c r="F35" s="213"/>
      <c r="G35" s="213"/>
      <c r="H35" s="213"/>
      <c r="I35" s="213"/>
      <c r="J35" s="213"/>
      <c r="K35" s="213"/>
      <c r="L35" s="213"/>
      <c r="M35" s="213"/>
      <c r="N35" s="214"/>
    </row>
    <row r="36" spans="1:14" s="17" customFormat="1">
      <c r="A36" s="21"/>
      <c r="B36" s="20"/>
      <c r="C36" s="19"/>
      <c r="D36" s="215"/>
      <c r="E36" s="216"/>
      <c r="F36" s="216"/>
      <c r="G36" s="216"/>
      <c r="H36" s="216"/>
      <c r="I36" s="216"/>
      <c r="J36" s="216"/>
      <c r="K36" s="216"/>
      <c r="L36" s="216"/>
      <c r="M36" s="216"/>
      <c r="N36" s="217"/>
    </row>
    <row r="37" spans="1:14" s="17" customFormat="1"/>
    <row r="38" spans="1:14" s="17" customFormat="1"/>
    <row r="39" spans="1:14" s="17" customFormat="1"/>
    <row r="40" spans="1:14" s="17" customFormat="1"/>
    <row r="41" spans="1:14" s="17" customFormat="1"/>
    <row r="42" spans="1:14" s="17" customFormat="1"/>
    <row r="43" spans="1:14" s="17" customFormat="1"/>
    <row r="44" spans="1:14" s="17" customFormat="1"/>
    <row r="45" spans="1:14" s="17" customFormat="1"/>
    <row r="46" spans="1:14" s="17" customFormat="1"/>
    <row r="47" spans="1:14" s="17" customFormat="1"/>
    <row r="48" spans="1:14" s="17" customFormat="1"/>
    <row r="49" s="17" customFormat="1"/>
    <row r="50" s="17" customFormat="1"/>
    <row r="51" s="17" customFormat="1"/>
    <row r="52" s="17" customFormat="1"/>
    <row r="53" s="17" customFormat="1"/>
  </sheetData>
  <mergeCells count="8">
    <mergeCell ref="D35:N36"/>
    <mergeCell ref="A3:N3"/>
    <mergeCell ref="D10:N11"/>
    <mergeCell ref="D27:N28"/>
    <mergeCell ref="A31:C32"/>
    <mergeCell ref="D31:N32"/>
    <mergeCell ref="A33:C34"/>
    <mergeCell ref="D33:N3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0176F-BBAF-4A80-B899-0E6EFD21FFA6}">
  <sheetPr codeName="Sheet2"/>
  <dimension ref="A1:AE73"/>
  <sheetViews>
    <sheetView zoomScaleNormal="100" workbookViewId="0">
      <pane ySplit="2" topLeftCell="A3" activePane="bottomLeft" state="frozen"/>
      <selection activeCell="P1" sqref="P1"/>
      <selection pane="bottomLeft"/>
    </sheetView>
  </sheetViews>
  <sheetFormatPr defaultRowHeight="110.25" customHeight="1"/>
  <cols>
    <col min="1" max="1" width="10.54296875" customWidth="1"/>
    <col min="2" max="2" width="9" customWidth="1"/>
    <col min="3" max="3" width="19" customWidth="1"/>
    <col min="4" max="4" width="15" customWidth="1"/>
    <col min="5" max="5" width="29.453125" customWidth="1"/>
    <col min="6" max="6" width="32.7265625" customWidth="1"/>
    <col min="7" max="7" width="56" customWidth="1"/>
    <col min="8" max="8" width="27.453125" customWidth="1"/>
    <col min="9" max="9" width="21.1796875" customWidth="1"/>
    <col min="10" max="10" width="10.26953125" style="171" customWidth="1"/>
    <col min="11" max="11" width="34.1796875" hidden="1" customWidth="1"/>
    <col min="12" max="12" width="25.54296875" customWidth="1"/>
    <col min="13" max="13" width="11.81640625" customWidth="1"/>
    <col min="14" max="14" width="12.26953125" style="8" customWidth="1"/>
    <col min="15" max="15" width="48.7265625" style="2" customWidth="1"/>
    <col min="16" max="16" width="0.1796875" customWidth="1"/>
    <col min="17" max="17" width="12.26953125" customWidth="1"/>
    <col min="18" max="18" width="11.7265625" customWidth="1"/>
    <col min="19" max="19" width="31.54296875" customWidth="1"/>
    <col min="20" max="20" width="29.81640625" customWidth="1"/>
    <col min="21" max="21" width="55.1796875" customWidth="1"/>
    <col min="22" max="22" width="50.26953125" customWidth="1"/>
    <col min="23" max="23" width="48.26953125" customWidth="1"/>
    <col min="24" max="27" width="1.7265625" hidden="1" customWidth="1"/>
    <col min="28" max="28" width="13.54296875" style="15" hidden="1" customWidth="1"/>
    <col min="29" max="29" width="9.1796875" hidden="1" customWidth="1"/>
    <col min="30" max="30" width="0" hidden="1" customWidth="1"/>
  </cols>
  <sheetData>
    <row r="1" spans="1:31" s="179" customFormat="1" ht="13.5" customHeight="1">
      <c r="A1" s="176" t="s">
        <v>57</v>
      </c>
      <c r="B1" s="175"/>
      <c r="C1" s="175"/>
      <c r="D1" s="175"/>
      <c r="E1" s="175"/>
      <c r="F1" s="175"/>
      <c r="G1" s="175"/>
      <c r="H1" s="175"/>
      <c r="I1" s="175"/>
      <c r="J1" s="176"/>
      <c r="K1" s="175"/>
      <c r="L1" s="175"/>
      <c r="M1" s="175"/>
      <c r="N1" s="177"/>
      <c r="O1" s="210"/>
      <c r="P1" s="175"/>
      <c r="Q1" s="175"/>
      <c r="R1" s="175"/>
      <c r="S1" s="175"/>
      <c r="T1" s="175"/>
      <c r="U1" s="175"/>
      <c r="V1" s="175"/>
      <c r="W1" s="175"/>
      <c r="X1" s="175"/>
      <c r="Y1" s="175"/>
      <c r="Z1" s="175"/>
      <c r="AA1" s="175"/>
      <c r="AB1" s="180"/>
    </row>
    <row r="2" spans="1:31" s="182" customFormat="1" ht="29">
      <c r="A2" s="172" t="s">
        <v>111</v>
      </c>
      <c r="B2" s="172" t="s">
        <v>112</v>
      </c>
      <c r="C2" s="172" t="s">
        <v>113</v>
      </c>
      <c r="D2" s="172" t="s">
        <v>114</v>
      </c>
      <c r="E2" s="172" t="s">
        <v>115</v>
      </c>
      <c r="F2" s="172" t="s">
        <v>116</v>
      </c>
      <c r="G2" s="172" t="s">
        <v>117</v>
      </c>
      <c r="H2" s="172" t="s">
        <v>118</v>
      </c>
      <c r="I2" s="172" t="s">
        <v>119</v>
      </c>
      <c r="J2" s="172" t="s">
        <v>120</v>
      </c>
      <c r="K2" s="173" t="s">
        <v>121</v>
      </c>
      <c r="L2" s="172" t="s">
        <v>122</v>
      </c>
      <c r="M2" s="172" t="s">
        <v>123</v>
      </c>
      <c r="N2" s="174" t="s">
        <v>124</v>
      </c>
      <c r="O2" s="172" t="s">
        <v>125</v>
      </c>
      <c r="P2" s="172" t="s">
        <v>2</v>
      </c>
      <c r="Q2" s="172" t="s">
        <v>126</v>
      </c>
      <c r="R2" s="172" t="s">
        <v>127</v>
      </c>
      <c r="S2" s="172" t="s">
        <v>128</v>
      </c>
      <c r="T2" s="172" t="s">
        <v>129</v>
      </c>
      <c r="U2" s="172" t="s">
        <v>130</v>
      </c>
      <c r="V2" s="173" t="s">
        <v>131</v>
      </c>
      <c r="W2" s="173" t="s">
        <v>132</v>
      </c>
      <c r="X2" s="1"/>
      <c r="Y2" s="1"/>
      <c r="Z2" s="1"/>
      <c r="AA2" s="1"/>
      <c r="AB2" s="13" t="s">
        <v>133</v>
      </c>
      <c r="AC2" s="181" t="s">
        <v>134</v>
      </c>
    </row>
    <row r="3" spans="1:31" ht="110.25" customHeight="1">
      <c r="A3" s="183" t="s">
        <v>135</v>
      </c>
      <c r="B3" s="184" t="s">
        <v>136</v>
      </c>
      <c r="C3" s="184" t="s">
        <v>137</v>
      </c>
      <c r="D3" s="183" t="s">
        <v>138</v>
      </c>
      <c r="E3" s="183" t="s">
        <v>139</v>
      </c>
      <c r="F3" s="183" t="s">
        <v>140</v>
      </c>
      <c r="G3" s="183" t="s">
        <v>141</v>
      </c>
      <c r="H3" s="183" t="s">
        <v>142</v>
      </c>
      <c r="I3" s="183"/>
      <c r="J3" s="185"/>
      <c r="K3" s="183" t="s">
        <v>143</v>
      </c>
      <c r="L3" s="183"/>
      <c r="M3" s="183" t="s">
        <v>144</v>
      </c>
      <c r="N3" s="178" t="s">
        <v>145</v>
      </c>
      <c r="O3" s="183" t="s">
        <v>146</v>
      </c>
      <c r="P3" s="183"/>
      <c r="Q3" s="183" t="s">
        <v>147</v>
      </c>
      <c r="R3" s="183" t="s">
        <v>148</v>
      </c>
      <c r="S3" s="183"/>
      <c r="T3" s="183"/>
      <c r="U3" s="183" t="s">
        <v>149</v>
      </c>
      <c r="V3" s="183" t="s">
        <v>149</v>
      </c>
      <c r="W3" s="183" t="s">
        <v>150</v>
      </c>
      <c r="X3" s="3"/>
      <c r="Y3" s="3"/>
      <c r="Z3" s="3"/>
      <c r="AA3" s="4"/>
      <c r="AB3" s="14" t="e" cm="1">
        <f t="array" ref="AB3">IF(OR($J3="Fail",ISBLANK($J3)),INDEX('Issue Code Table'!$C:$C,_xlfn.XMATCH($N3,'Issue Code Table'!A:A,0)),IF($M3="Critical",6,IF($M3="Significant",5,IF($M3="Moderate",3,2))))</f>
        <v>#N/A</v>
      </c>
      <c r="AC3" s="2"/>
      <c r="AE3" s="7"/>
    </row>
    <row r="4" spans="1:31" ht="110.25" customHeight="1">
      <c r="A4" s="183" t="s">
        <v>151</v>
      </c>
      <c r="B4" s="183" t="s">
        <v>152</v>
      </c>
      <c r="C4" s="183" t="s">
        <v>153</v>
      </c>
      <c r="D4" s="183" t="s">
        <v>138</v>
      </c>
      <c r="E4" s="183" t="s">
        <v>154</v>
      </c>
      <c r="F4" s="183" t="s">
        <v>155</v>
      </c>
      <c r="G4" s="183" t="s">
        <v>156</v>
      </c>
      <c r="H4" s="183" t="s">
        <v>157</v>
      </c>
      <c r="I4" s="183"/>
      <c r="J4" s="185"/>
      <c r="K4" s="183" t="s">
        <v>158</v>
      </c>
      <c r="L4" s="183"/>
      <c r="M4" s="183" t="s">
        <v>159</v>
      </c>
      <c r="N4" s="178" t="s">
        <v>160</v>
      </c>
      <c r="O4" s="183" t="s">
        <v>161</v>
      </c>
      <c r="P4" s="183"/>
      <c r="Q4" s="183" t="s">
        <v>162</v>
      </c>
      <c r="R4" s="183" t="s">
        <v>163</v>
      </c>
      <c r="S4" s="183"/>
      <c r="T4" s="183"/>
      <c r="U4" s="183" t="s">
        <v>164</v>
      </c>
      <c r="V4" s="183" t="s">
        <v>164</v>
      </c>
      <c r="W4" s="183"/>
      <c r="X4" s="3"/>
      <c r="Y4" s="3"/>
      <c r="Z4" s="3"/>
      <c r="AA4" s="6"/>
      <c r="AB4" s="14" cm="1">
        <f t="array" ref="AB4">IF(OR($J4="Fail",ISBLANK($J4)),INDEX('Issue Code Table'!$C:$C,_xlfn.XMATCH($N4,'Issue Code Table'!A:A,0)),IF($M4="Critical",6,IF($M4="Significant",5,IF($M4="Moderate",3,2))))</f>
        <v>3</v>
      </c>
      <c r="AC4" s="2" t="s">
        <v>58</v>
      </c>
    </row>
    <row r="5" spans="1:31" ht="110.25" customHeight="1">
      <c r="A5" s="183" t="s">
        <v>165</v>
      </c>
      <c r="B5" s="183" t="s">
        <v>166</v>
      </c>
      <c r="C5" s="183" t="s">
        <v>167</v>
      </c>
      <c r="D5" s="183" t="s">
        <v>138</v>
      </c>
      <c r="E5" s="183" t="s">
        <v>168</v>
      </c>
      <c r="F5" s="183" t="s">
        <v>169</v>
      </c>
      <c r="G5" s="183" t="s">
        <v>170</v>
      </c>
      <c r="H5" s="183" t="s">
        <v>171</v>
      </c>
      <c r="I5" s="183"/>
      <c r="J5" s="185"/>
      <c r="K5" s="183" t="s">
        <v>172</v>
      </c>
      <c r="L5" s="183"/>
      <c r="M5" s="183" t="s">
        <v>173</v>
      </c>
      <c r="N5" s="178" t="s">
        <v>174</v>
      </c>
      <c r="O5" s="183" t="s">
        <v>175</v>
      </c>
      <c r="P5" s="183"/>
      <c r="Q5" s="183" t="s">
        <v>176</v>
      </c>
      <c r="R5" s="183" t="s">
        <v>177</v>
      </c>
      <c r="S5" s="183"/>
      <c r="T5" s="183"/>
      <c r="U5" s="183" t="s">
        <v>178</v>
      </c>
      <c r="V5" s="183" t="s">
        <v>178</v>
      </c>
      <c r="W5" s="183"/>
      <c r="X5" s="3"/>
      <c r="Y5" s="3"/>
      <c r="Z5" s="3"/>
      <c r="AA5" s="4"/>
      <c r="AB5" s="14" cm="1">
        <f t="array" ref="AB5">IF(OR($J5="Fail",ISBLANK($J5)),INDEX('Issue Code Table'!$C:$C,_xlfn.XMATCH($N5,'Issue Code Table'!A:A,0)),IF($M5="Critical",6,IF($M5="Significant",5,IF($M5="Moderate",3,2))))</f>
        <v>5</v>
      </c>
      <c r="AC5" s="2" t="s">
        <v>59</v>
      </c>
    </row>
    <row r="6" spans="1:31" ht="110.25" customHeight="1">
      <c r="A6" s="183" t="s">
        <v>179</v>
      </c>
      <c r="B6" s="183" t="s">
        <v>166</v>
      </c>
      <c r="C6" s="183" t="s">
        <v>167</v>
      </c>
      <c r="D6" s="183" t="s">
        <v>138</v>
      </c>
      <c r="E6" s="183" t="s">
        <v>180</v>
      </c>
      <c r="F6" s="183" t="s">
        <v>181</v>
      </c>
      <c r="G6" s="183" t="s">
        <v>182</v>
      </c>
      <c r="H6" s="183" t="s">
        <v>183</v>
      </c>
      <c r="I6" s="183"/>
      <c r="J6" s="185"/>
      <c r="K6" s="183" t="s">
        <v>184</v>
      </c>
      <c r="L6" s="183"/>
      <c r="M6" s="183" t="s">
        <v>173</v>
      </c>
      <c r="N6" s="178" t="s">
        <v>174</v>
      </c>
      <c r="O6" s="183" t="s">
        <v>175</v>
      </c>
      <c r="P6" s="183"/>
      <c r="Q6" s="183" t="s">
        <v>185</v>
      </c>
      <c r="R6" s="183" t="s">
        <v>177</v>
      </c>
      <c r="S6" s="183"/>
      <c r="T6" s="183"/>
      <c r="U6" s="183" t="s">
        <v>186</v>
      </c>
      <c r="V6" s="183" t="s">
        <v>186</v>
      </c>
      <c r="W6" s="183"/>
      <c r="X6" s="3"/>
      <c r="Y6" s="3"/>
      <c r="Z6" s="3"/>
      <c r="AA6" s="4"/>
      <c r="AB6" s="14" cm="1">
        <f t="array" ref="AB6">IF(OR($J6="Fail",ISBLANK($J6)),INDEX('Issue Code Table'!$C:$C,_xlfn.XMATCH($N6,'Issue Code Table'!A:A,0)),IF($M6="Critical",6,IF($M6="Significant",5,IF($M6="Moderate",3,2))))</f>
        <v>5</v>
      </c>
      <c r="AC6" s="2" t="s">
        <v>47</v>
      </c>
    </row>
    <row r="7" spans="1:31" ht="110.25" customHeight="1">
      <c r="A7" s="183" t="s">
        <v>187</v>
      </c>
      <c r="B7" s="183" t="s">
        <v>166</v>
      </c>
      <c r="C7" s="183" t="s">
        <v>167</v>
      </c>
      <c r="D7" s="183" t="s">
        <v>138</v>
      </c>
      <c r="E7" s="183" t="s">
        <v>188</v>
      </c>
      <c r="F7" s="183" t="s">
        <v>181</v>
      </c>
      <c r="G7" s="183" t="s">
        <v>189</v>
      </c>
      <c r="H7" s="183" t="s">
        <v>190</v>
      </c>
      <c r="I7" s="183"/>
      <c r="J7" s="185"/>
      <c r="K7" s="183" t="s">
        <v>191</v>
      </c>
      <c r="L7" s="183"/>
      <c r="M7" s="183" t="s">
        <v>173</v>
      </c>
      <c r="N7" s="178" t="s">
        <v>192</v>
      </c>
      <c r="O7" s="183" t="s">
        <v>193</v>
      </c>
      <c r="P7" s="183"/>
      <c r="Q7" s="183" t="s">
        <v>194</v>
      </c>
      <c r="R7" s="183" t="s">
        <v>177</v>
      </c>
      <c r="S7" s="183"/>
      <c r="T7" s="183"/>
      <c r="U7" s="183" t="s">
        <v>195</v>
      </c>
      <c r="V7" s="183" t="s">
        <v>195</v>
      </c>
      <c r="W7" s="183"/>
      <c r="X7" s="3"/>
      <c r="Y7" s="3"/>
      <c r="Z7" s="3"/>
      <c r="AA7" s="4"/>
      <c r="AB7" s="14" cm="1">
        <f t="array" ref="AB7">IF(OR($J7="Fail",ISBLANK($J7)),INDEX('Issue Code Table'!$C:$C,_xlfn.XMATCH($N7,'Issue Code Table'!A:A,0)),IF($M7="Critical",6,IF($M7="Significant",5,IF($M7="Moderate",3,2))))</f>
        <v>5</v>
      </c>
      <c r="AC7" s="2" t="s">
        <v>196</v>
      </c>
    </row>
    <row r="8" spans="1:31" ht="110.25" customHeight="1">
      <c r="A8" s="183" t="s">
        <v>197</v>
      </c>
      <c r="B8" s="183" t="s">
        <v>166</v>
      </c>
      <c r="C8" s="183" t="s">
        <v>167</v>
      </c>
      <c r="D8" s="183" t="s">
        <v>138</v>
      </c>
      <c r="E8" s="183" t="s">
        <v>198</v>
      </c>
      <c r="F8" s="183" t="s">
        <v>199</v>
      </c>
      <c r="G8" s="183" t="s">
        <v>200</v>
      </c>
      <c r="H8" s="183" t="s">
        <v>201</v>
      </c>
      <c r="I8" s="183"/>
      <c r="J8" s="185"/>
      <c r="K8" s="183" t="s">
        <v>202</v>
      </c>
      <c r="L8" s="183"/>
      <c r="M8" s="183" t="s">
        <v>173</v>
      </c>
      <c r="N8" s="178" t="s">
        <v>203</v>
      </c>
      <c r="O8" s="183" t="s">
        <v>204</v>
      </c>
      <c r="P8" s="183"/>
      <c r="Q8" s="183" t="s">
        <v>205</v>
      </c>
      <c r="R8" s="183" t="s">
        <v>177</v>
      </c>
      <c r="S8" s="183"/>
      <c r="T8" s="183"/>
      <c r="U8" s="183" t="s">
        <v>206</v>
      </c>
      <c r="V8" s="183" t="s">
        <v>206</v>
      </c>
      <c r="W8" s="183"/>
      <c r="X8" s="3"/>
      <c r="Y8" s="3"/>
      <c r="Z8" s="3"/>
      <c r="AA8" s="3"/>
      <c r="AB8" s="14" cm="1">
        <f t="array" ref="AB8">IF(OR($J8="Fail",ISBLANK($J8)),INDEX('Issue Code Table'!$C:$C,_xlfn.XMATCH($N8,'Issue Code Table'!A:A,0)),IF($M8="Critical",6,IF($M8="Significant",5,IF($M8="Moderate",3,2))))</f>
        <v>5</v>
      </c>
      <c r="AC8" s="2"/>
    </row>
    <row r="9" spans="1:31" ht="110.25" customHeight="1">
      <c r="A9" s="183" t="s">
        <v>207</v>
      </c>
      <c r="B9" s="183" t="s">
        <v>166</v>
      </c>
      <c r="C9" s="183" t="s">
        <v>167</v>
      </c>
      <c r="D9" s="183" t="s">
        <v>138</v>
      </c>
      <c r="E9" s="183" t="s">
        <v>208</v>
      </c>
      <c r="F9" s="183" t="s">
        <v>199</v>
      </c>
      <c r="G9" s="183" t="s">
        <v>209</v>
      </c>
      <c r="H9" s="183" t="s">
        <v>210</v>
      </c>
      <c r="I9" s="183"/>
      <c r="J9" s="185"/>
      <c r="K9" s="183" t="s">
        <v>211</v>
      </c>
      <c r="L9" s="183"/>
      <c r="M9" s="183" t="s">
        <v>173</v>
      </c>
      <c r="N9" s="178" t="s">
        <v>203</v>
      </c>
      <c r="O9" s="183" t="s">
        <v>204</v>
      </c>
      <c r="P9" s="183"/>
      <c r="Q9" s="183" t="s">
        <v>212</v>
      </c>
      <c r="R9" s="183" t="s">
        <v>177</v>
      </c>
      <c r="S9" s="183"/>
      <c r="T9" s="183"/>
      <c r="U9" s="183" t="s">
        <v>213</v>
      </c>
      <c r="V9" s="183" t="s">
        <v>213</v>
      </c>
      <c r="W9" s="183"/>
      <c r="X9" s="3"/>
      <c r="Y9" s="3"/>
      <c r="Z9" s="3"/>
      <c r="AA9" s="3"/>
      <c r="AB9" s="14" cm="1">
        <f t="array" ref="AB9">IF(OR($J9="Fail",ISBLANK($J9)),INDEX('Issue Code Table'!$C:$C,_xlfn.XMATCH($N9,'Issue Code Table'!A:A,0)),IF($M9="Critical",6,IF($M9="Significant",5,IF($M9="Moderate",3,2))))</f>
        <v>5</v>
      </c>
      <c r="AC9" s="2"/>
    </row>
    <row r="10" spans="1:31" ht="110.25" customHeight="1">
      <c r="A10" s="183" t="s">
        <v>214</v>
      </c>
      <c r="B10" s="183" t="s">
        <v>166</v>
      </c>
      <c r="C10" s="183" t="s">
        <v>167</v>
      </c>
      <c r="D10" s="183" t="s">
        <v>138</v>
      </c>
      <c r="E10" s="183" t="s">
        <v>215</v>
      </c>
      <c r="F10" s="183" t="s">
        <v>199</v>
      </c>
      <c r="G10" s="183" t="s">
        <v>216</v>
      </c>
      <c r="H10" s="183" t="s">
        <v>217</v>
      </c>
      <c r="I10" s="183"/>
      <c r="J10" s="185"/>
      <c r="K10" s="183" t="s">
        <v>218</v>
      </c>
      <c r="L10" s="183"/>
      <c r="M10" s="183" t="s">
        <v>173</v>
      </c>
      <c r="N10" s="178" t="s">
        <v>174</v>
      </c>
      <c r="O10" s="183" t="s">
        <v>175</v>
      </c>
      <c r="P10" s="183"/>
      <c r="Q10" s="183" t="s">
        <v>219</v>
      </c>
      <c r="R10" s="183" t="s">
        <v>177</v>
      </c>
      <c r="S10" s="183"/>
      <c r="T10" s="183"/>
      <c r="U10" s="183" t="s">
        <v>220</v>
      </c>
      <c r="V10" s="183" t="s">
        <v>220</v>
      </c>
      <c r="W10" s="183"/>
      <c r="X10" s="3"/>
      <c r="Y10" s="3"/>
      <c r="Z10" s="3"/>
      <c r="AA10" s="3"/>
      <c r="AB10" s="14" cm="1">
        <f t="array" ref="AB10">IF(OR($J10="Fail",ISBLANK($J10)),INDEX('Issue Code Table'!$C:$C,_xlfn.XMATCH($N10,'Issue Code Table'!A:A,0)),IF($M10="Critical",6,IF($M10="Significant",5,IF($M10="Moderate",3,2))))</f>
        <v>5</v>
      </c>
      <c r="AC10" s="2"/>
    </row>
    <row r="11" spans="1:31" ht="110.25" customHeight="1">
      <c r="A11" s="183" t="s">
        <v>221</v>
      </c>
      <c r="B11" s="183" t="s">
        <v>166</v>
      </c>
      <c r="C11" s="183" t="s">
        <v>167</v>
      </c>
      <c r="D11" s="183" t="s">
        <v>138</v>
      </c>
      <c r="E11" s="183" t="s">
        <v>222</v>
      </c>
      <c r="F11" s="183" t="s">
        <v>199</v>
      </c>
      <c r="G11" s="183" t="s">
        <v>223</v>
      </c>
      <c r="H11" s="183" t="s">
        <v>224</v>
      </c>
      <c r="I11" s="183"/>
      <c r="J11" s="185"/>
      <c r="K11" s="183" t="s">
        <v>225</v>
      </c>
      <c r="L11" s="183"/>
      <c r="M11" s="183" t="s">
        <v>173</v>
      </c>
      <c r="N11" s="178" t="s">
        <v>203</v>
      </c>
      <c r="O11" s="183" t="s">
        <v>204</v>
      </c>
      <c r="P11" s="183"/>
      <c r="Q11" s="183" t="s">
        <v>226</v>
      </c>
      <c r="R11" s="183" t="s">
        <v>177</v>
      </c>
      <c r="S11" s="183"/>
      <c r="T11" s="183"/>
      <c r="U11" s="183" t="s">
        <v>227</v>
      </c>
      <c r="V11" s="183" t="s">
        <v>227</v>
      </c>
      <c r="W11" s="183"/>
      <c r="X11" s="3"/>
      <c r="Y11" s="3"/>
      <c r="Z11" s="3"/>
      <c r="AA11" s="3"/>
      <c r="AB11" s="14" cm="1">
        <f t="array" ref="AB11">IF(OR($J11="Fail",ISBLANK($J11)),INDEX('Issue Code Table'!$C:$C,_xlfn.XMATCH($N11,'Issue Code Table'!A:A,0)),IF($M11="Critical",6,IF($M11="Significant",5,IF($M11="Moderate",3,2))))</f>
        <v>5</v>
      </c>
      <c r="AC11" s="2"/>
    </row>
    <row r="12" spans="1:31" ht="110.25" customHeight="1">
      <c r="A12" s="183" t="s">
        <v>228</v>
      </c>
      <c r="B12" s="183" t="s">
        <v>229</v>
      </c>
      <c r="C12" s="183" t="s">
        <v>230</v>
      </c>
      <c r="D12" s="183" t="s">
        <v>138</v>
      </c>
      <c r="E12" s="183" t="s">
        <v>231</v>
      </c>
      <c r="F12" s="183" t="s">
        <v>232</v>
      </c>
      <c r="G12" s="183" t="s">
        <v>233</v>
      </c>
      <c r="H12" s="183" t="s">
        <v>234</v>
      </c>
      <c r="I12" s="183"/>
      <c r="J12" s="185"/>
      <c r="K12" s="183" t="s">
        <v>235</v>
      </c>
      <c r="L12" s="183" t="s">
        <v>236</v>
      </c>
      <c r="M12" s="183" t="s">
        <v>173</v>
      </c>
      <c r="N12" s="178" t="s">
        <v>237</v>
      </c>
      <c r="O12" s="183" t="s">
        <v>238</v>
      </c>
      <c r="P12" s="183"/>
      <c r="Q12" s="183" t="s">
        <v>239</v>
      </c>
      <c r="R12" s="183" t="s">
        <v>240</v>
      </c>
      <c r="S12" s="183"/>
      <c r="T12" s="183"/>
      <c r="U12" s="183" t="s">
        <v>241</v>
      </c>
      <c r="V12" s="183" t="s">
        <v>241</v>
      </c>
      <c r="W12" s="183"/>
      <c r="X12" s="3"/>
      <c r="Y12" s="3"/>
      <c r="Z12" s="3"/>
      <c r="AA12" s="3"/>
      <c r="AB12" s="14" cm="1">
        <f t="array" ref="AB12">IF(OR($J12="Fail",ISBLANK($J12)),INDEX('Issue Code Table'!$C:$C,_xlfn.XMATCH($N12,'Issue Code Table'!A:A,0)),IF($M12="Critical",6,IF($M12="Significant",5,IF($M12="Moderate",3,2))))</f>
        <v>6</v>
      </c>
      <c r="AC12" s="2"/>
    </row>
    <row r="13" spans="1:31" ht="110.25" customHeight="1">
      <c r="A13" s="183" t="s">
        <v>242</v>
      </c>
      <c r="B13" s="183" t="s">
        <v>229</v>
      </c>
      <c r="C13" s="183" t="s">
        <v>230</v>
      </c>
      <c r="D13" s="183" t="s">
        <v>138</v>
      </c>
      <c r="E13" s="183" t="s">
        <v>243</v>
      </c>
      <c r="F13" s="183" t="s">
        <v>244</v>
      </c>
      <c r="G13" s="183" t="s">
        <v>245</v>
      </c>
      <c r="H13" s="183" t="s">
        <v>246</v>
      </c>
      <c r="I13" s="183"/>
      <c r="J13" s="185"/>
      <c r="K13" s="183" t="s">
        <v>247</v>
      </c>
      <c r="L13" s="183"/>
      <c r="M13" s="183" t="s">
        <v>173</v>
      </c>
      <c r="N13" s="178" t="s">
        <v>248</v>
      </c>
      <c r="O13" s="183" t="s">
        <v>249</v>
      </c>
      <c r="P13" s="183"/>
      <c r="Q13" s="183" t="s">
        <v>250</v>
      </c>
      <c r="R13" s="183" t="s">
        <v>240</v>
      </c>
      <c r="S13" s="183"/>
      <c r="T13" s="183"/>
      <c r="U13" s="183" t="s">
        <v>251</v>
      </c>
      <c r="V13" s="183" t="s">
        <v>251</v>
      </c>
      <c r="W13" s="183"/>
      <c r="X13" s="3"/>
      <c r="Y13" s="3"/>
      <c r="Z13" s="3"/>
      <c r="AA13" s="3"/>
      <c r="AB13" s="14" cm="1">
        <f t="array" ref="AB13">IF(OR($J13="Fail",ISBLANK($J13)),INDEX('Issue Code Table'!$C:$C,_xlfn.XMATCH($N13,'Issue Code Table'!A:A,0)),IF($M13="Critical",6,IF($M13="Significant",5,IF($M13="Moderate",3,2))))</f>
        <v>4</v>
      </c>
      <c r="AC13" s="2"/>
    </row>
    <row r="14" spans="1:31" ht="110.25" customHeight="1">
      <c r="A14" s="183" t="s">
        <v>252</v>
      </c>
      <c r="B14" s="183" t="s">
        <v>253</v>
      </c>
      <c r="C14" s="183" t="s">
        <v>254</v>
      </c>
      <c r="D14" s="183" t="s">
        <v>138</v>
      </c>
      <c r="E14" s="183" t="s">
        <v>255</v>
      </c>
      <c r="F14" s="183" t="s">
        <v>256</v>
      </c>
      <c r="G14" s="183" t="s">
        <v>257</v>
      </c>
      <c r="H14" s="183" t="s">
        <v>258</v>
      </c>
      <c r="I14" s="183"/>
      <c r="J14" s="185"/>
      <c r="K14" s="183" t="s">
        <v>259</v>
      </c>
      <c r="L14" s="183"/>
      <c r="M14" s="183" t="s">
        <v>173</v>
      </c>
      <c r="N14" s="178" t="s">
        <v>260</v>
      </c>
      <c r="O14" s="183" t="s">
        <v>261</v>
      </c>
      <c r="P14" s="183"/>
      <c r="Q14" s="183" t="s">
        <v>262</v>
      </c>
      <c r="R14" s="183" t="s">
        <v>263</v>
      </c>
      <c r="S14" s="183"/>
      <c r="T14" s="183"/>
      <c r="U14" s="183" t="s">
        <v>264</v>
      </c>
      <c r="V14" s="183" t="s">
        <v>264</v>
      </c>
      <c r="W14" s="183"/>
      <c r="X14" s="3"/>
      <c r="Y14" s="3"/>
      <c r="Z14" s="3"/>
      <c r="AA14" s="3"/>
      <c r="AB14" s="14" cm="1">
        <f t="array" ref="AB14">IF(OR($J14="Fail",ISBLANK($J14)),INDEX('Issue Code Table'!$C:$C,_xlfn.XMATCH($N14,'Issue Code Table'!A:A,0)),IF($M14="Critical",6,IF($M14="Significant",5,IF($M14="Moderate",3,2))))</f>
        <v>4</v>
      </c>
      <c r="AC14" s="2"/>
    </row>
    <row r="15" spans="1:31" ht="110.25" customHeight="1">
      <c r="A15" s="183" t="s">
        <v>265</v>
      </c>
      <c r="B15" s="183" t="s">
        <v>266</v>
      </c>
      <c r="C15" s="183" t="s">
        <v>267</v>
      </c>
      <c r="D15" s="183" t="s">
        <v>138</v>
      </c>
      <c r="E15" s="183" t="s">
        <v>268</v>
      </c>
      <c r="F15" s="183" t="s">
        <v>269</v>
      </c>
      <c r="G15" s="183" t="s">
        <v>270</v>
      </c>
      <c r="H15" s="183" t="s">
        <v>271</v>
      </c>
      <c r="I15" s="183"/>
      <c r="J15" s="185"/>
      <c r="K15" s="183" t="s">
        <v>272</v>
      </c>
      <c r="L15" s="183"/>
      <c r="M15" s="183" t="s">
        <v>173</v>
      </c>
      <c r="N15" s="178" t="s">
        <v>273</v>
      </c>
      <c r="O15" s="183" t="s">
        <v>274</v>
      </c>
      <c r="P15" s="183"/>
      <c r="Q15" s="183" t="s">
        <v>275</v>
      </c>
      <c r="R15" s="183" t="s">
        <v>276</v>
      </c>
      <c r="S15" s="183"/>
      <c r="T15" s="183"/>
      <c r="U15" s="183" t="s">
        <v>277</v>
      </c>
      <c r="V15" s="183" t="s">
        <v>277</v>
      </c>
      <c r="W15" s="183"/>
      <c r="X15" s="3"/>
      <c r="Y15" s="3"/>
      <c r="Z15" s="3"/>
      <c r="AA15" s="3"/>
      <c r="AB15" s="14" cm="1">
        <f t="array" ref="AB15">IF(OR($J15="Fail",ISBLANK($J15)),INDEX('Issue Code Table'!$C:$C,_xlfn.XMATCH($N15,'Issue Code Table'!A:A,0)),IF($M15="Critical",6,IF($M15="Significant",5,IF($M15="Moderate",3,2))))</f>
        <v>5</v>
      </c>
      <c r="AC15" s="2"/>
    </row>
    <row r="16" spans="1:31" ht="110.25" customHeight="1">
      <c r="A16" s="183" t="s">
        <v>278</v>
      </c>
      <c r="B16" s="183" t="s">
        <v>229</v>
      </c>
      <c r="C16" s="183" t="s">
        <v>230</v>
      </c>
      <c r="D16" s="183" t="s">
        <v>138</v>
      </c>
      <c r="E16" s="183" t="s">
        <v>279</v>
      </c>
      <c r="F16" s="183" t="s">
        <v>280</v>
      </c>
      <c r="G16" s="183" t="s">
        <v>281</v>
      </c>
      <c r="H16" s="183" t="s">
        <v>282</v>
      </c>
      <c r="I16" s="183"/>
      <c r="J16" s="185"/>
      <c r="K16" s="183" t="s">
        <v>283</v>
      </c>
      <c r="L16" s="183"/>
      <c r="M16" s="183" t="s">
        <v>284</v>
      </c>
      <c r="N16" s="178" t="s">
        <v>285</v>
      </c>
      <c r="O16" s="183" t="s">
        <v>286</v>
      </c>
      <c r="P16" s="183"/>
      <c r="Q16" s="183" t="s">
        <v>287</v>
      </c>
      <c r="R16" s="183" t="s">
        <v>288</v>
      </c>
      <c r="S16" s="183"/>
      <c r="T16" s="183"/>
      <c r="U16" s="183" t="s">
        <v>289</v>
      </c>
      <c r="V16" s="183" t="s">
        <v>289</v>
      </c>
      <c r="W16" s="183" t="s">
        <v>290</v>
      </c>
      <c r="X16" s="3"/>
      <c r="Y16" s="3"/>
      <c r="Z16" s="3"/>
      <c r="AA16" s="3"/>
      <c r="AB16" s="14" cm="1">
        <f t="array" ref="AB16">IF(OR($J16="Fail",ISBLANK($J16)),INDEX('Issue Code Table'!$C:$C,_xlfn.XMATCH($N16,'Issue Code Table'!A:A,0)),IF($M16="Critical",6,IF($M16="Significant",5,IF($M16="Moderate",3,2))))</f>
        <v>3</v>
      </c>
      <c r="AC16" s="2"/>
    </row>
    <row r="17" spans="1:29" ht="110.25" customHeight="1">
      <c r="A17" s="183" t="s">
        <v>291</v>
      </c>
      <c r="B17" s="183" t="s">
        <v>292</v>
      </c>
      <c r="C17" s="183" t="s">
        <v>293</v>
      </c>
      <c r="D17" s="183" t="s">
        <v>138</v>
      </c>
      <c r="E17" s="183" t="s">
        <v>294</v>
      </c>
      <c r="F17" s="183" t="s">
        <v>295</v>
      </c>
      <c r="G17" s="183" t="s">
        <v>296</v>
      </c>
      <c r="H17" s="183" t="s">
        <v>297</v>
      </c>
      <c r="I17" s="183"/>
      <c r="J17" s="185"/>
      <c r="K17" s="183" t="s">
        <v>298</v>
      </c>
      <c r="L17" s="183"/>
      <c r="M17" s="183" t="s">
        <v>173</v>
      </c>
      <c r="N17" s="178" t="s">
        <v>299</v>
      </c>
      <c r="O17" s="183" t="s">
        <v>300</v>
      </c>
      <c r="P17" s="183"/>
      <c r="Q17" s="183" t="s">
        <v>301</v>
      </c>
      <c r="R17" s="183" t="s">
        <v>302</v>
      </c>
      <c r="S17" s="183"/>
      <c r="T17" s="183"/>
      <c r="U17" s="183" t="s">
        <v>303</v>
      </c>
      <c r="V17" s="183" t="s">
        <v>303</v>
      </c>
      <c r="W17" s="183"/>
      <c r="X17" s="3"/>
      <c r="Y17" s="3"/>
      <c r="Z17" s="3"/>
      <c r="AA17" s="3"/>
      <c r="AB17" s="14" cm="1">
        <f t="array" ref="AB17">IF(OR($J17="Fail",ISBLANK($J17)),INDEX('Issue Code Table'!$C:$C,_xlfn.XMATCH($N17,'Issue Code Table'!A:A,0)),IF($M17="Critical",6,IF($M17="Significant",5,IF($M17="Moderate",3,2))))</f>
        <v>4</v>
      </c>
      <c r="AC17" s="2"/>
    </row>
    <row r="18" spans="1:29" ht="110.25" customHeight="1">
      <c r="A18" s="183" t="s">
        <v>304</v>
      </c>
      <c r="B18" s="183" t="s">
        <v>305</v>
      </c>
      <c r="C18" s="183" t="s">
        <v>306</v>
      </c>
      <c r="D18" s="183" t="s">
        <v>138</v>
      </c>
      <c r="E18" s="183" t="s">
        <v>307</v>
      </c>
      <c r="F18" s="183" t="s">
        <v>308</v>
      </c>
      <c r="G18" s="183" t="s">
        <v>309</v>
      </c>
      <c r="H18" s="183" t="s">
        <v>310</v>
      </c>
      <c r="I18" s="183"/>
      <c r="J18" s="185"/>
      <c r="K18" s="183" t="s">
        <v>311</v>
      </c>
      <c r="L18" s="183"/>
      <c r="M18" s="183" t="s">
        <v>173</v>
      </c>
      <c r="N18" s="178" t="s">
        <v>203</v>
      </c>
      <c r="O18" s="183" t="s">
        <v>204</v>
      </c>
      <c r="P18" s="183"/>
      <c r="Q18" s="183" t="s">
        <v>312</v>
      </c>
      <c r="R18" s="183" t="s">
        <v>313</v>
      </c>
      <c r="S18" s="183"/>
      <c r="T18" s="183"/>
      <c r="U18" s="183" t="s">
        <v>314</v>
      </c>
      <c r="V18" s="183" t="s">
        <v>314</v>
      </c>
      <c r="W18" s="183"/>
      <c r="X18" s="3"/>
      <c r="Y18" s="3"/>
      <c r="Z18" s="3"/>
      <c r="AA18" s="3"/>
      <c r="AB18" s="14" cm="1">
        <f t="array" ref="AB18">IF(OR($J18="Fail",ISBLANK($J18)),INDEX('Issue Code Table'!$C:$C,_xlfn.XMATCH($N18,'Issue Code Table'!A:A,0)),IF($M18="Critical",6,IF($M18="Significant",5,IF($M18="Moderate",3,2))))</f>
        <v>5</v>
      </c>
      <c r="AC18" s="2"/>
    </row>
    <row r="19" spans="1:29" ht="110.25" customHeight="1">
      <c r="A19" s="183" t="s">
        <v>315</v>
      </c>
      <c r="B19" s="183" t="s">
        <v>305</v>
      </c>
      <c r="C19" s="183" t="s">
        <v>306</v>
      </c>
      <c r="D19" s="183" t="s">
        <v>138</v>
      </c>
      <c r="E19" s="183" t="s">
        <v>316</v>
      </c>
      <c r="F19" s="183" t="s">
        <v>317</v>
      </c>
      <c r="G19" s="183" t="s">
        <v>318</v>
      </c>
      <c r="H19" s="186" t="s">
        <v>319</v>
      </c>
      <c r="I19" s="183"/>
      <c r="J19" s="185"/>
      <c r="K19" s="186" t="s">
        <v>320</v>
      </c>
      <c r="L19" s="183"/>
      <c r="M19" s="183" t="s">
        <v>173</v>
      </c>
      <c r="N19" s="178" t="s">
        <v>174</v>
      </c>
      <c r="O19" s="183" t="s">
        <v>175</v>
      </c>
      <c r="P19" s="183"/>
      <c r="Q19" s="183" t="s">
        <v>321</v>
      </c>
      <c r="R19" s="183" t="s">
        <v>313</v>
      </c>
      <c r="S19" s="183"/>
      <c r="T19" s="183"/>
      <c r="U19" s="183" t="s">
        <v>322</v>
      </c>
      <c r="V19" s="183" t="s">
        <v>322</v>
      </c>
      <c r="W19" s="183"/>
      <c r="X19" s="3"/>
      <c r="Y19" s="3"/>
      <c r="Z19" s="3"/>
      <c r="AA19" s="3"/>
      <c r="AB19" s="14" cm="1">
        <f t="array" ref="AB19">IF(OR($J19="Fail",ISBLANK($J19)),INDEX('Issue Code Table'!$C:$C,_xlfn.XMATCH($N19,'Issue Code Table'!A:A,0)),IF($M19="Critical",6,IF($M19="Significant",5,IF($M19="Moderate",3,2))))</f>
        <v>5</v>
      </c>
      <c r="AC19" s="2"/>
    </row>
    <row r="20" spans="1:29" ht="110.25" customHeight="1">
      <c r="A20" s="183" t="s">
        <v>323</v>
      </c>
      <c r="B20" s="183" t="s">
        <v>253</v>
      </c>
      <c r="C20" s="183" t="s">
        <v>254</v>
      </c>
      <c r="D20" s="183" t="s">
        <v>138</v>
      </c>
      <c r="E20" s="183" t="s">
        <v>324</v>
      </c>
      <c r="F20" s="183" t="s">
        <v>325</v>
      </c>
      <c r="G20" s="183" t="s">
        <v>326</v>
      </c>
      <c r="H20" s="183" t="s">
        <v>327</v>
      </c>
      <c r="I20" s="183"/>
      <c r="J20" s="185"/>
      <c r="K20" s="183" t="s">
        <v>328</v>
      </c>
      <c r="L20" s="183"/>
      <c r="M20" s="183" t="s">
        <v>173</v>
      </c>
      <c r="N20" s="187" t="s">
        <v>329</v>
      </c>
      <c r="O20" s="183" t="s">
        <v>330</v>
      </c>
      <c r="P20" s="183"/>
      <c r="Q20" s="183" t="s">
        <v>331</v>
      </c>
      <c r="R20" s="183" t="s">
        <v>332</v>
      </c>
      <c r="S20" s="183"/>
      <c r="T20" s="183"/>
      <c r="U20" s="183" t="s">
        <v>333</v>
      </c>
      <c r="V20" s="183" t="s">
        <v>333</v>
      </c>
      <c r="W20" s="183"/>
      <c r="X20" s="3"/>
      <c r="Y20" s="3"/>
      <c r="Z20" s="3"/>
      <c r="AA20" s="3"/>
      <c r="AB20" s="14" cm="1">
        <f t="array" ref="AB20">IF(OR($J20="Fail",ISBLANK($J20)),INDEX('Issue Code Table'!$C:$C,_xlfn.XMATCH($N20,'Issue Code Table'!A:A,0)),IF($M20="Critical",6,IF($M20="Significant",5,IF($M20="Moderate",3,2))))</f>
        <v>4</v>
      </c>
      <c r="AC20" s="2"/>
    </row>
    <row r="21" spans="1:29" ht="110.25" customHeight="1">
      <c r="A21" s="183" t="s">
        <v>334</v>
      </c>
      <c r="B21" s="183" t="s">
        <v>253</v>
      </c>
      <c r="C21" s="183" t="s">
        <v>254</v>
      </c>
      <c r="D21" s="183" t="s">
        <v>138</v>
      </c>
      <c r="E21" s="183" t="s">
        <v>335</v>
      </c>
      <c r="F21" s="183" t="s">
        <v>325</v>
      </c>
      <c r="G21" s="183" t="s">
        <v>336</v>
      </c>
      <c r="H21" s="183" t="s">
        <v>337</v>
      </c>
      <c r="I21" s="183"/>
      <c r="J21" s="185"/>
      <c r="K21" s="183" t="s">
        <v>338</v>
      </c>
      <c r="L21" s="183"/>
      <c r="M21" s="183" t="s">
        <v>173</v>
      </c>
      <c r="N21" s="187" t="s">
        <v>329</v>
      </c>
      <c r="O21" s="183" t="s">
        <v>330</v>
      </c>
      <c r="P21" s="183"/>
      <c r="Q21" s="183" t="s">
        <v>339</v>
      </c>
      <c r="R21" s="183" t="s">
        <v>332</v>
      </c>
      <c r="S21" s="183"/>
      <c r="T21" s="183"/>
      <c r="U21" s="183" t="s">
        <v>340</v>
      </c>
      <c r="V21" s="183" t="s">
        <v>340</v>
      </c>
      <c r="W21" s="183"/>
      <c r="X21" s="3"/>
      <c r="Y21" s="3"/>
      <c r="Z21" s="3"/>
      <c r="AA21" s="3"/>
      <c r="AB21" s="14" cm="1">
        <f t="array" ref="AB21">IF(OR($J21="Fail",ISBLANK($J21)),INDEX('Issue Code Table'!$C:$C,_xlfn.XMATCH($N21,'Issue Code Table'!A:A,0)),IF($M21="Critical",6,IF($M21="Significant",5,IF($M21="Moderate",3,2))))</f>
        <v>4</v>
      </c>
      <c r="AC21" s="2"/>
    </row>
    <row r="22" spans="1:29" ht="110.25" customHeight="1">
      <c r="A22" s="183" t="s">
        <v>341</v>
      </c>
      <c r="B22" s="183" t="s">
        <v>342</v>
      </c>
      <c r="C22" s="183" t="s">
        <v>343</v>
      </c>
      <c r="D22" s="183" t="s">
        <v>138</v>
      </c>
      <c r="E22" s="183" t="s">
        <v>344</v>
      </c>
      <c r="F22" s="183" t="s">
        <v>345</v>
      </c>
      <c r="G22" s="183" t="s">
        <v>346</v>
      </c>
      <c r="H22" s="183" t="s">
        <v>347</v>
      </c>
      <c r="I22" s="183"/>
      <c r="J22" s="185"/>
      <c r="K22" s="183" t="s">
        <v>348</v>
      </c>
      <c r="L22" s="183"/>
      <c r="M22" s="183" t="s">
        <v>159</v>
      </c>
      <c r="N22" s="178" t="s">
        <v>349</v>
      </c>
      <c r="O22" s="183" t="s">
        <v>350</v>
      </c>
      <c r="P22" s="183"/>
      <c r="Q22" s="183" t="s">
        <v>351</v>
      </c>
      <c r="R22" s="183" t="s">
        <v>352</v>
      </c>
      <c r="S22" s="183"/>
      <c r="T22" s="183"/>
      <c r="U22" s="183" t="s">
        <v>353</v>
      </c>
      <c r="V22" s="183" t="s">
        <v>353</v>
      </c>
      <c r="W22" s="183"/>
      <c r="X22" s="3"/>
      <c r="Y22" s="3"/>
      <c r="Z22" s="3"/>
      <c r="AA22" s="3"/>
      <c r="AB22" s="14" cm="1">
        <f t="array" ref="AB22">IF(OR($J22="Fail",ISBLANK($J22)),INDEX('Issue Code Table'!$C:$C,_xlfn.XMATCH($N22,'Issue Code Table'!A:A,0)),IF($M22="Critical",6,IF($M22="Significant",5,IF($M22="Moderate",3,2))))</f>
        <v>1</v>
      </c>
      <c r="AC22" s="2"/>
    </row>
    <row r="23" spans="1:29" ht="110.25" customHeight="1">
      <c r="A23" s="183" t="s">
        <v>354</v>
      </c>
      <c r="B23" s="183" t="s">
        <v>166</v>
      </c>
      <c r="C23" s="183" t="s">
        <v>167</v>
      </c>
      <c r="D23" s="183" t="s">
        <v>138</v>
      </c>
      <c r="E23" s="183" t="s">
        <v>355</v>
      </c>
      <c r="F23" s="183" t="s">
        <v>356</v>
      </c>
      <c r="G23" s="183" t="s">
        <v>357</v>
      </c>
      <c r="H23" s="183" t="s">
        <v>358</v>
      </c>
      <c r="I23" s="183"/>
      <c r="J23" s="185"/>
      <c r="K23" s="183" t="s">
        <v>359</v>
      </c>
      <c r="L23" s="183"/>
      <c r="M23" s="183" t="s">
        <v>173</v>
      </c>
      <c r="N23" s="187" t="s">
        <v>174</v>
      </c>
      <c r="O23" s="183" t="s">
        <v>175</v>
      </c>
      <c r="P23" s="183"/>
      <c r="Q23" s="183" t="s">
        <v>360</v>
      </c>
      <c r="R23" s="183" t="s">
        <v>177</v>
      </c>
      <c r="S23" s="183"/>
      <c r="T23" s="183"/>
      <c r="U23" s="183" t="s">
        <v>361</v>
      </c>
      <c r="V23" s="183" t="s">
        <v>361</v>
      </c>
      <c r="W23" s="183"/>
      <c r="X23" s="3"/>
      <c r="Y23" s="3"/>
      <c r="Z23" s="3"/>
      <c r="AA23" s="3"/>
      <c r="AB23" s="14" cm="1">
        <f t="array" ref="AB23">IF(OR($J23="Fail",ISBLANK($J23)),INDEX('Issue Code Table'!$C:$C,_xlfn.XMATCH($N23,'Issue Code Table'!A:A,0)),IF($M23="Critical",6,IF($M23="Significant",5,IF($M23="Moderate",3,2))))</f>
        <v>5</v>
      </c>
      <c r="AC23" s="2"/>
    </row>
    <row r="24" spans="1:29" ht="110.25" customHeight="1">
      <c r="A24" s="183" t="s">
        <v>362</v>
      </c>
      <c r="B24" s="183" t="s">
        <v>363</v>
      </c>
      <c r="C24" s="183" t="s">
        <v>364</v>
      </c>
      <c r="D24" s="183" t="s">
        <v>138</v>
      </c>
      <c r="E24" s="183" t="s">
        <v>365</v>
      </c>
      <c r="F24" s="183" t="s">
        <v>366</v>
      </c>
      <c r="G24" s="183" t="s">
        <v>367</v>
      </c>
      <c r="H24" s="183" t="s">
        <v>368</v>
      </c>
      <c r="I24" s="183"/>
      <c r="J24" s="185"/>
      <c r="K24" s="183" t="s">
        <v>369</v>
      </c>
      <c r="L24" s="183"/>
      <c r="M24" s="183" t="s">
        <v>173</v>
      </c>
      <c r="N24" s="187" t="s">
        <v>370</v>
      </c>
      <c r="O24" s="183" t="s">
        <v>371</v>
      </c>
      <c r="P24" s="183"/>
      <c r="Q24" s="183" t="s">
        <v>372</v>
      </c>
      <c r="R24" s="183" t="s">
        <v>373</v>
      </c>
      <c r="S24" s="183"/>
      <c r="T24" s="183"/>
      <c r="U24" s="183" t="s">
        <v>374</v>
      </c>
      <c r="V24" s="183" t="s">
        <v>374</v>
      </c>
      <c r="W24" s="183"/>
      <c r="X24" s="3"/>
      <c r="Y24" s="3"/>
      <c r="Z24" s="3"/>
      <c r="AA24" s="3"/>
      <c r="AB24" s="14" cm="1">
        <f t="array" ref="AB24">IF(OR($J24="Fail",ISBLANK($J24)),INDEX('Issue Code Table'!$C:$C,_xlfn.XMATCH($N24,'Issue Code Table'!A:A,0)),IF($M24="Critical",6,IF($M24="Significant",5,IF($M24="Moderate",3,2))))</f>
        <v>4</v>
      </c>
      <c r="AC24" s="2"/>
    </row>
    <row r="25" spans="1:29" ht="110.25" customHeight="1">
      <c r="A25" s="183" t="s">
        <v>375</v>
      </c>
      <c r="B25" s="183" t="s">
        <v>376</v>
      </c>
      <c r="C25" s="183" t="s">
        <v>377</v>
      </c>
      <c r="D25" s="183" t="s">
        <v>138</v>
      </c>
      <c r="E25" s="183" t="s">
        <v>378</v>
      </c>
      <c r="F25" s="183" t="s">
        <v>379</v>
      </c>
      <c r="G25" s="183" t="s">
        <v>380</v>
      </c>
      <c r="H25" s="183" t="s">
        <v>381</v>
      </c>
      <c r="I25" s="183"/>
      <c r="J25" s="185"/>
      <c r="K25" s="183" t="s">
        <v>382</v>
      </c>
      <c r="L25" s="183"/>
      <c r="M25" s="183" t="s">
        <v>173</v>
      </c>
      <c r="N25" s="178" t="s">
        <v>383</v>
      </c>
      <c r="O25" s="183" t="s">
        <v>384</v>
      </c>
      <c r="P25" s="183"/>
      <c r="Q25" s="183" t="s">
        <v>385</v>
      </c>
      <c r="R25" s="183" t="s">
        <v>386</v>
      </c>
      <c r="S25" s="183"/>
      <c r="T25" s="183"/>
      <c r="U25" s="183" t="s">
        <v>387</v>
      </c>
      <c r="V25" s="183" t="s">
        <v>387</v>
      </c>
      <c r="W25" s="183"/>
      <c r="X25" s="3"/>
      <c r="Y25" s="3"/>
      <c r="Z25" s="3"/>
      <c r="AA25" s="3"/>
      <c r="AB25" s="14" cm="1">
        <f t="array" ref="AB25">IF(OR($J25="Fail",ISBLANK($J25)),INDEX('Issue Code Table'!$C:$C,_xlfn.XMATCH($N25,'Issue Code Table'!A:A,0)),IF($M25="Critical",6,IF($M25="Significant",5,IF($M25="Moderate",3,2))))</f>
        <v>4</v>
      </c>
      <c r="AC25" s="2"/>
    </row>
    <row r="26" spans="1:29" ht="110.25" customHeight="1">
      <c r="A26" s="183" t="s">
        <v>388</v>
      </c>
      <c r="B26" s="183" t="s">
        <v>389</v>
      </c>
      <c r="C26" s="183" t="s">
        <v>390</v>
      </c>
      <c r="D26" s="183" t="s">
        <v>138</v>
      </c>
      <c r="E26" s="183" t="s">
        <v>391</v>
      </c>
      <c r="F26" s="183" t="s">
        <v>392</v>
      </c>
      <c r="G26" s="183" t="s">
        <v>393</v>
      </c>
      <c r="H26" s="183" t="s">
        <v>394</v>
      </c>
      <c r="I26" s="183"/>
      <c r="J26" s="185"/>
      <c r="K26" s="183" t="s">
        <v>395</v>
      </c>
      <c r="L26" s="183"/>
      <c r="M26" s="183" t="s">
        <v>173</v>
      </c>
      <c r="N26" s="187" t="s">
        <v>396</v>
      </c>
      <c r="O26" s="183" t="s">
        <v>397</v>
      </c>
      <c r="P26" s="183"/>
      <c r="Q26" s="183" t="s">
        <v>398</v>
      </c>
      <c r="R26" s="183" t="s">
        <v>399</v>
      </c>
      <c r="S26" s="183"/>
      <c r="T26" s="183"/>
      <c r="U26" s="183" t="s">
        <v>400</v>
      </c>
      <c r="V26" s="183" t="s">
        <v>400</v>
      </c>
      <c r="W26" s="183"/>
      <c r="X26" s="3"/>
      <c r="Y26" s="3"/>
      <c r="Z26" s="3"/>
      <c r="AA26" s="3"/>
      <c r="AB26" s="14" cm="1">
        <f t="array" ref="AB26">IF(OR($J26="Fail",ISBLANK($J26)),INDEX('Issue Code Table'!$C:$C,_xlfn.XMATCH($N26,'Issue Code Table'!A:A,0)),IF($M26="Critical",6,IF($M26="Significant",5,IF($M26="Moderate",3,2))))</f>
        <v>6</v>
      </c>
      <c r="AC26" s="2"/>
    </row>
    <row r="27" spans="1:29" ht="110.25" customHeight="1">
      <c r="A27" s="183" t="s">
        <v>401</v>
      </c>
      <c r="B27" s="183" t="s">
        <v>389</v>
      </c>
      <c r="C27" s="183" t="s">
        <v>390</v>
      </c>
      <c r="D27" s="183" t="s">
        <v>138</v>
      </c>
      <c r="E27" s="183" t="s">
        <v>402</v>
      </c>
      <c r="F27" s="183" t="s">
        <v>392</v>
      </c>
      <c r="G27" s="183" t="s">
        <v>393</v>
      </c>
      <c r="H27" s="183" t="s">
        <v>394</v>
      </c>
      <c r="I27" s="183"/>
      <c r="J27" s="185"/>
      <c r="K27" s="183" t="s">
        <v>395</v>
      </c>
      <c r="L27" s="183"/>
      <c r="M27" s="183" t="s">
        <v>173</v>
      </c>
      <c r="N27" s="187" t="s">
        <v>396</v>
      </c>
      <c r="O27" s="183" t="s">
        <v>397</v>
      </c>
      <c r="P27" s="183"/>
      <c r="Q27" s="183" t="s">
        <v>403</v>
      </c>
      <c r="R27" s="183" t="s">
        <v>399</v>
      </c>
      <c r="S27" s="183"/>
      <c r="T27" s="183"/>
      <c r="U27" s="183" t="s">
        <v>400</v>
      </c>
      <c r="V27" s="183" t="s">
        <v>400</v>
      </c>
      <c r="W27" s="183"/>
      <c r="X27" s="3"/>
      <c r="Y27" s="3"/>
      <c r="Z27" s="3"/>
      <c r="AA27" s="3"/>
      <c r="AB27" s="14" cm="1">
        <f t="array" ref="AB27">IF(OR($J27="Fail",ISBLANK($J27)),INDEX('Issue Code Table'!$C:$C,_xlfn.XMATCH($N27,'Issue Code Table'!A:A,0)),IF($M27="Critical",6,IF($M27="Significant",5,IF($M27="Moderate",3,2))))</f>
        <v>6</v>
      </c>
      <c r="AC27" s="2"/>
    </row>
    <row r="28" spans="1:29" ht="110.25" customHeight="1">
      <c r="A28" s="183" t="s">
        <v>404</v>
      </c>
      <c r="B28" s="183" t="s">
        <v>152</v>
      </c>
      <c r="C28" s="183" t="s">
        <v>405</v>
      </c>
      <c r="D28" s="183" t="s">
        <v>138</v>
      </c>
      <c r="E28" s="183" t="s">
        <v>406</v>
      </c>
      <c r="F28" s="183" t="s">
        <v>407</v>
      </c>
      <c r="G28" s="183" t="s">
        <v>408</v>
      </c>
      <c r="H28" s="183" t="s">
        <v>409</v>
      </c>
      <c r="I28" s="183"/>
      <c r="J28" s="185"/>
      <c r="K28" s="183" t="s">
        <v>410</v>
      </c>
      <c r="L28" s="183"/>
      <c r="M28" s="183" t="s">
        <v>173</v>
      </c>
      <c r="N28" s="187" t="s">
        <v>411</v>
      </c>
      <c r="O28" s="183" t="s">
        <v>412</v>
      </c>
      <c r="P28" s="183"/>
      <c r="Q28" s="183" t="s">
        <v>413</v>
      </c>
      <c r="R28" s="183" t="s">
        <v>414</v>
      </c>
      <c r="S28" s="183"/>
      <c r="T28" s="183"/>
      <c r="U28" s="183" t="s">
        <v>415</v>
      </c>
      <c r="V28" s="183" t="s">
        <v>415</v>
      </c>
      <c r="W28" s="183"/>
      <c r="X28" s="3"/>
      <c r="Y28" s="3"/>
      <c r="Z28" s="3"/>
      <c r="AA28" s="3"/>
      <c r="AB28" s="14" cm="1">
        <f t="array" ref="AB28">IF(OR($J28="Fail",ISBLANK($J28)),INDEX('Issue Code Table'!$C:$C,_xlfn.XMATCH($N28,'Issue Code Table'!A:A,0)),IF($M28="Critical",6,IF($M28="Significant",5,IF($M28="Moderate",3,2))))</f>
        <v>5</v>
      </c>
      <c r="AC28" s="2"/>
    </row>
    <row r="29" spans="1:29" ht="110.25" customHeight="1">
      <c r="A29" s="183" t="s">
        <v>416</v>
      </c>
      <c r="B29" s="183" t="s">
        <v>417</v>
      </c>
      <c r="C29" s="183" t="s">
        <v>418</v>
      </c>
      <c r="D29" s="183" t="s">
        <v>138</v>
      </c>
      <c r="E29" s="183" t="s">
        <v>419</v>
      </c>
      <c r="F29" s="183" t="s">
        <v>420</v>
      </c>
      <c r="G29" s="183" t="s">
        <v>421</v>
      </c>
      <c r="H29" s="183" t="s">
        <v>422</v>
      </c>
      <c r="I29" s="183"/>
      <c r="J29" s="185"/>
      <c r="K29" s="183" t="s">
        <v>423</v>
      </c>
      <c r="L29" s="183"/>
      <c r="M29" s="183" t="s">
        <v>284</v>
      </c>
      <c r="N29" s="178" t="s">
        <v>424</v>
      </c>
      <c r="O29" s="183" t="s">
        <v>425</v>
      </c>
      <c r="P29" s="183"/>
      <c r="Q29" s="183" t="s">
        <v>426</v>
      </c>
      <c r="R29" s="183" t="s">
        <v>427</v>
      </c>
      <c r="S29" s="183"/>
      <c r="T29" s="183"/>
      <c r="U29" s="183" t="s">
        <v>428</v>
      </c>
      <c r="V29" s="183" t="s">
        <v>428</v>
      </c>
      <c r="W29" s="183" t="s">
        <v>429</v>
      </c>
      <c r="X29" s="3"/>
      <c r="Y29" s="3"/>
      <c r="Z29" s="3"/>
      <c r="AA29" s="3"/>
      <c r="AB29" s="14" cm="1">
        <f t="array" ref="AB29">IF(OR($J29="Fail",ISBLANK($J29)),INDEX('Issue Code Table'!$C:$C,_xlfn.XMATCH($N29,'Issue Code Table'!A:A,0)),IF($M29="Critical",6,IF($M29="Significant",5,IF($M29="Moderate",3,2))))</f>
        <v>7</v>
      </c>
      <c r="AC29" s="2"/>
    </row>
    <row r="30" spans="1:29" ht="110.25" customHeight="1">
      <c r="A30" s="183" t="s">
        <v>430</v>
      </c>
      <c r="B30" s="183" t="s">
        <v>417</v>
      </c>
      <c r="C30" s="183" t="s">
        <v>418</v>
      </c>
      <c r="D30" s="183" t="s">
        <v>138</v>
      </c>
      <c r="E30" s="183" t="s">
        <v>431</v>
      </c>
      <c r="F30" s="183" t="s">
        <v>432</v>
      </c>
      <c r="G30" s="183" t="s">
        <v>433</v>
      </c>
      <c r="H30" s="183" t="s">
        <v>434</v>
      </c>
      <c r="I30" s="183"/>
      <c r="J30" s="185"/>
      <c r="K30" s="183" t="s">
        <v>435</v>
      </c>
      <c r="L30" s="183"/>
      <c r="M30" s="183" t="s">
        <v>159</v>
      </c>
      <c r="N30" s="178" t="s">
        <v>203</v>
      </c>
      <c r="O30" s="183" t="s">
        <v>204</v>
      </c>
      <c r="P30" s="183"/>
      <c r="Q30" s="183" t="s">
        <v>436</v>
      </c>
      <c r="R30" s="183" t="s">
        <v>427</v>
      </c>
      <c r="S30" s="183"/>
      <c r="T30" s="183"/>
      <c r="U30" s="183" t="s">
        <v>437</v>
      </c>
      <c r="V30" s="183" t="s">
        <v>437</v>
      </c>
      <c r="W30" s="183"/>
      <c r="X30" s="3"/>
      <c r="Y30" s="3"/>
      <c r="Z30" s="3"/>
      <c r="AA30" s="3"/>
      <c r="AB30" s="14" cm="1">
        <f t="array" ref="AB30">IF(OR($J30="Fail",ISBLANK($J30)),INDEX('Issue Code Table'!$C:$C,_xlfn.XMATCH($N30,'Issue Code Table'!A:A,0)),IF($M30="Critical",6,IF($M30="Significant",5,IF($M30="Moderate",3,2))))</f>
        <v>5</v>
      </c>
      <c r="AC30" s="2"/>
    </row>
    <row r="31" spans="1:29" ht="110.25" customHeight="1">
      <c r="A31" s="183" t="s">
        <v>438</v>
      </c>
      <c r="B31" s="183" t="s">
        <v>136</v>
      </c>
      <c r="C31" s="183" t="s">
        <v>137</v>
      </c>
      <c r="D31" s="183" t="s">
        <v>138</v>
      </c>
      <c r="E31" s="183" t="s">
        <v>439</v>
      </c>
      <c r="F31" s="183" t="s">
        <v>440</v>
      </c>
      <c r="G31" s="183" t="s">
        <v>441</v>
      </c>
      <c r="H31" s="183" t="s">
        <v>442</v>
      </c>
      <c r="I31" s="183"/>
      <c r="J31" s="185"/>
      <c r="K31" s="183" t="s">
        <v>443</v>
      </c>
      <c r="L31" s="183"/>
      <c r="M31" s="183" t="s">
        <v>159</v>
      </c>
      <c r="N31" s="178" t="s">
        <v>203</v>
      </c>
      <c r="O31" s="183" t="s">
        <v>204</v>
      </c>
      <c r="P31" s="183"/>
      <c r="Q31" s="183" t="s">
        <v>444</v>
      </c>
      <c r="R31" s="183" t="s">
        <v>148</v>
      </c>
      <c r="S31" s="183"/>
      <c r="T31" s="183"/>
      <c r="U31" s="183" t="s">
        <v>445</v>
      </c>
      <c r="V31" s="183" t="s">
        <v>445</v>
      </c>
      <c r="W31" s="183"/>
      <c r="X31" s="3"/>
      <c r="Y31" s="3"/>
      <c r="Z31" s="3"/>
      <c r="AA31" s="3"/>
      <c r="AB31" s="14" cm="1">
        <f t="array" ref="AB31">IF(OR($J31="Fail",ISBLANK($J31)),INDEX('Issue Code Table'!$C:$C,_xlfn.XMATCH($N31,'Issue Code Table'!A:A,0)),IF($M31="Critical",6,IF($M31="Significant",5,IF($M31="Moderate",3,2))))</f>
        <v>5</v>
      </c>
      <c r="AC31" s="2"/>
    </row>
    <row r="32" spans="1:29" ht="110.25" customHeight="1">
      <c r="A32" s="183" t="s">
        <v>446</v>
      </c>
      <c r="B32" s="183" t="s">
        <v>136</v>
      </c>
      <c r="C32" s="183" t="s">
        <v>137</v>
      </c>
      <c r="D32" s="183" t="s">
        <v>138</v>
      </c>
      <c r="E32" s="183" t="s">
        <v>447</v>
      </c>
      <c r="F32" s="183" t="s">
        <v>448</v>
      </c>
      <c r="G32" s="183" t="s">
        <v>449</v>
      </c>
      <c r="H32" s="183" t="s">
        <v>450</v>
      </c>
      <c r="I32" s="183"/>
      <c r="J32" s="185"/>
      <c r="K32" s="183" t="s">
        <v>451</v>
      </c>
      <c r="L32" s="183"/>
      <c r="M32" s="183" t="s">
        <v>173</v>
      </c>
      <c r="N32" s="178" t="s">
        <v>174</v>
      </c>
      <c r="O32" s="183" t="s">
        <v>175</v>
      </c>
      <c r="P32" s="183"/>
      <c r="Q32" s="183" t="s">
        <v>452</v>
      </c>
      <c r="R32" s="183" t="s">
        <v>148</v>
      </c>
      <c r="S32" s="183"/>
      <c r="T32" s="183"/>
      <c r="U32" s="183" t="s">
        <v>453</v>
      </c>
      <c r="V32" s="183" t="s">
        <v>453</v>
      </c>
      <c r="W32" s="183"/>
      <c r="X32" s="3"/>
      <c r="Y32" s="3"/>
      <c r="Z32" s="3"/>
      <c r="AA32" s="3"/>
      <c r="AB32" s="14" cm="1">
        <f t="array" ref="AB32">IF(OR($J32="Fail",ISBLANK($J32)),INDEX('Issue Code Table'!$C:$C,_xlfn.XMATCH($N32,'Issue Code Table'!A:A,0)),IF($M32="Critical",6,IF($M32="Significant",5,IF($M32="Moderate",3,2))))</f>
        <v>5</v>
      </c>
      <c r="AC32" s="2"/>
    </row>
    <row r="33" spans="1:29" ht="110.25" customHeight="1">
      <c r="A33" s="183" t="s">
        <v>454</v>
      </c>
      <c r="B33" s="183" t="s">
        <v>136</v>
      </c>
      <c r="C33" s="183" t="s">
        <v>137</v>
      </c>
      <c r="D33" s="183" t="s">
        <v>138</v>
      </c>
      <c r="E33" s="183" t="s">
        <v>455</v>
      </c>
      <c r="F33" s="183" t="s">
        <v>456</v>
      </c>
      <c r="G33" s="183" t="s">
        <v>457</v>
      </c>
      <c r="H33" s="183" t="s">
        <v>458</v>
      </c>
      <c r="I33" s="183"/>
      <c r="J33" s="185"/>
      <c r="K33" s="183" t="s">
        <v>459</v>
      </c>
      <c r="L33" s="183"/>
      <c r="M33" s="183" t="s">
        <v>159</v>
      </c>
      <c r="N33" s="178" t="s">
        <v>203</v>
      </c>
      <c r="O33" s="183" t="s">
        <v>204</v>
      </c>
      <c r="P33" s="183"/>
      <c r="Q33" s="183" t="s">
        <v>460</v>
      </c>
      <c r="R33" s="183" t="s">
        <v>148</v>
      </c>
      <c r="S33" s="183"/>
      <c r="T33" s="183"/>
      <c r="U33" s="183" t="s">
        <v>461</v>
      </c>
      <c r="V33" s="183" t="s">
        <v>461</v>
      </c>
      <c r="W33" s="183"/>
      <c r="X33" s="3"/>
      <c r="Y33" s="3"/>
      <c r="Z33" s="3"/>
      <c r="AA33" s="3"/>
      <c r="AB33" s="14" cm="1">
        <f t="array" ref="AB33">IF(OR($J33="Fail",ISBLANK($J33)),INDEX('Issue Code Table'!$C:$C,_xlfn.XMATCH($N33,'Issue Code Table'!A:A,0)),IF($M33="Critical",6,IF($M33="Significant",5,IF($M33="Moderate",3,2))))</f>
        <v>5</v>
      </c>
      <c r="AC33" s="2"/>
    </row>
    <row r="34" spans="1:29" ht="110.25" customHeight="1">
      <c r="A34" s="183" t="s">
        <v>462</v>
      </c>
      <c r="B34" s="183" t="s">
        <v>136</v>
      </c>
      <c r="C34" s="183" t="s">
        <v>137</v>
      </c>
      <c r="D34" s="183" t="s">
        <v>138</v>
      </c>
      <c r="E34" s="183" t="s">
        <v>463</v>
      </c>
      <c r="F34" s="183" t="s">
        <v>464</v>
      </c>
      <c r="G34" s="183" t="s">
        <v>465</v>
      </c>
      <c r="H34" s="183" t="s">
        <v>466</v>
      </c>
      <c r="I34" s="183"/>
      <c r="J34" s="185"/>
      <c r="K34" s="183" t="s">
        <v>467</v>
      </c>
      <c r="L34" s="183"/>
      <c r="M34" s="183" t="s">
        <v>159</v>
      </c>
      <c r="N34" s="178" t="s">
        <v>203</v>
      </c>
      <c r="O34" s="183" t="s">
        <v>204</v>
      </c>
      <c r="P34" s="183"/>
      <c r="Q34" s="183" t="s">
        <v>468</v>
      </c>
      <c r="R34" s="183" t="s">
        <v>148</v>
      </c>
      <c r="S34" s="183"/>
      <c r="T34" s="183"/>
      <c r="U34" s="183" t="s">
        <v>469</v>
      </c>
      <c r="V34" s="183" t="s">
        <v>469</v>
      </c>
      <c r="W34" s="183"/>
      <c r="X34" s="3"/>
      <c r="Y34" s="3"/>
      <c r="Z34" s="3"/>
      <c r="AA34" s="3"/>
      <c r="AB34" s="14" cm="1">
        <f t="array" ref="AB34">IF(OR($J34="Fail",ISBLANK($J34)),INDEX('Issue Code Table'!$C:$C,_xlfn.XMATCH($N34,'Issue Code Table'!A:A,0)),IF($M34="Critical",6,IF($M34="Significant",5,IF($M34="Moderate",3,2))))</f>
        <v>5</v>
      </c>
      <c r="AC34" s="2"/>
    </row>
    <row r="35" spans="1:29" ht="110.25" customHeight="1">
      <c r="A35" s="183" t="s">
        <v>470</v>
      </c>
      <c r="B35" s="183" t="s">
        <v>152</v>
      </c>
      <c r="C35" s="183" t="s">
        <v>153</v>
      </c>
      <c r="D35" s="183" t="s">
        <v>138</v>
      </c>
      <c r="E35" s="183" t="s">
        <v>471</v>
      </c>
      <c r="F35" s="183" t="s">
        <v>472</v>
      </c>
      <c r="G35" s="183" t="s">
        <v>473</v>
      </c>
      <c r="H35" s="183" t="s">
        <v>474</v>
      </c>
      <c r="I35" s="183"/>
      <c r="J35" s="185"/>
      <c r="K35" s="183" t="s">
        <v>475</v>
      </c>
      <c r="L35" s="183"/>
      <c r="M35" s="183" t="s">
        <v>159</v>
      </c>
      <c r="N35" s="178" t="s">
        <v>476</v>
      </c>
      <c r="O35" s="183" t="s">
        <v>477</v>
      </c>
      <c r="P35" s="183"/>
      <c r="Q35" s="183" t="s">
        <v>478</v>
      </c>
      <c r="R35" s="183" t="s">
        <v>479</v>
      </c>
      <c r="S35" s="183"/>
      <c r="T35" s="183"/>
      <c r="U35" s="183" t="s">
        <v>480</v>
      </c>
      <c r="V35" s="183" t="s">
        <v>480</v>
      </c>
      <c r="W35" s="183"/>
      <c r="X35" s="3"/>
      <c r="Y35" s="3"/>
      <c r="Z35" s="3"/>
      <c r="AA35" s="3"/>
      <c r="AB35" s="14" cm="1">
        <f t="array" ref="AB35">IF(OR($J35="Fail",ISBLANK($J35)),INDEX('Issue Code Table'!$C:$C,_xlfn.XMATCH($N35,'Issue Code Table'!A:A,0)),IF($M35="Critical",6,IF($M35="Significant",5,IF($M35="Moderate",3,2))))</f>
        <v>4</v>
      </c>
      <c r="AC35" s="2"/>
    </row>
    <row r="36" spans="1:29" ht="110.25" customHeight="1">
      <c r="A36" s="183" t="s">
        <v>481</v>
      </c>
      <c r="B36" s="183" t="s">
        <v>152</v>
      </c>
      <c r="C36" s="183" t="s">
        <v>153</v>
      </c>
      <c r="D36" s="183" t="s">
        <v>138</v>
      </c>
      <c r="E36" s="183" t="s">
        <v>482</v>
      </c>
      <c r="F36" s="183" t="s">
        <v>483</v>
      </c>
      <c r="G36" s="183" t="s">
        <v>484</v>
      </c>
      <c r="H36" s="183" t="s">
        <v>485</v>
      </c>
      <c r="I36" s="183"/>
      <c r="J36" s="185"/>
      <c r="K36" s="183" t="s">
        <v>486</v>
      </c>
      <c r="L36" s="183"/>
      <c r="M36" s="183" t="s">
        <v>159</v>
      </c>
      <c r="N36" s="187" t="s">
        <v>411</v>
      </c>
      <c r="O36" s="183" t="s">
        <v>412</v>
      </c>
      <c r="P36" s="183"/>
      <c r="Q36" s="183" t="s">
        <v>487</v>
      </c>
      <c r="R36" s="183" t="s">
        <v>479</v>
      </c>
      <c r="S36" s="183"/>
      <c r="T36" s="183"/>
      <c r="U36" s="183" t="s">
        <v>488</v>
      </c>
      <c r="V36" s="183" t="s">
        <v>488</v>
      </c>
      <c r="W36" s="183"/>
      <c r="X36" s="3"/>
      <c r="Y36" s="3"/>
      <c r="Z36" s="3"/>
      <c r="AA36" s="3"/>
      <c r="AB36" s="14" cm="1">
        <f t="array" ref="AB36">IF(OR($J36="Fail",ISBLANK($J36)),INDEX('Issue Code Table'!$C:$C,_xlfn.XMATCH($N36,'Issue Code Table'!A:A,0)),IF($M36="Critical",6,IF($M36="Significant",5,IF($M36="Moderate",3,2))))</f>
        <v>5</v>
      </c>
      <c r="AC36" s="2"/>
    </row>
    <row r="37" spans="1:29" ht="110.25" customHeight="1">
      <c r="A37" s="183" t="s">
        <v>489</v>
      </c>
      <c r="B37" s="183" t="s">
        <v>152</v>
      </c>
      <c r="C37" s="183" t="s">
        <v>153</v>
      </c>
      <c r="D37" s="183" t="s">
        <v>138</v>
      </c>
      <c r="E37" s="183" t="s">
        <v>490</v>
      </c>
      <c r="F37" s="183" t="s">
        <v>491</v>
      </c>
      <c r="G37" s="183" t="s">
        <v>492</v>
      </c>
      <c r="H37" s="183" t="s">
        <v>493</v>
      </c>
      <c r="I37" s="183"/>
      <c r="J37" s="185"/>
      <c r="K37" s="183" t="s">
        <v>494</v>
      </c>
      <c r="L37" s="183"/>
      <c r="M37" s="183" t="s">
        <v>173</v>
      </c>
      <c r="N37" s="187" t="s">
        <v>495</v>
      </c>
      <c r="O37" s="183" t="s">
        <v>496</v>
      </c>
      <c r="P37" s="183"/>
      <c r="Q37" s="183" t="s">
        <v>497</v>
      </c>
      <c r="R37" s="183" t="s">
        <v>498</v>
      </c>
      <c r="S37" s="183"/>
      <c r="T37" s="183"/>
      <c r="U37" s="183" t="s">
        <v>499</v>
      </c>
      <c r="V37" s="183" t="s">
        <v>499</v>
      </c>
      <c r="W37" s="183"/>
      <c r="X37" s="3"/>
      <c r="Y37" s="3"/>
      <c r="Z37" s="3"/>
      <c r="AA37" s="3"/>
      <c r="AB37" s="14" cm="1">
        <f t="array" ref="AB37">IF(OR($J37="Fail",ISBLANK($J37)),INDEX('Issue Code Table'!$C:$C,_xlfn.XMATCH($N37,'Issue Code Table'!A:A,0)),IF($M37="Critical",6,IF($M37="Significant",5,IF($M37="Moderate",3,2))))</f>
        <v>5</v>
      </c>
      <c r="AC37" s="2"/>
    </row>
    <row r="38" spans="1:29" ht="110.25" customHeight="1">
      <c r="A38" s="183" t="s">
        <v>500</v>
      </c>
      <c r="B38" s="183" t="s">
        <v>501</v>
      </c>
      <c r="C38" s="183" t="s">
        <v>502</v>
      </c>
      <c r="D38" s="183" t="s">
        <v>138</v>
      </c>
      <c r="E38" s="183" t="s">
        <v>503</v>
      </c>
      <c r="F38" s="183" t="s">
        <v>504</v>
      </c>
      <c r="G38" s="183" t="s">
        <v>505</v>
      </c>
      <c r="H38" s="183" t="s">
        <v>506</v>
      </c>
      <c r="I38" s="183"/>
      <c r="J38" s="185"/>
      <c r="K38" s="183" t="s">
        <v>507</v>
      </c>
      <c r="L38" s="183"/>
      <c r="M38" s="183" t="s">
        <v>173</v>
      </c>
      <c r="N38" s="178" t="s">
        <v>508</v>
      </c>
      <c r="O38" s="183" t="s">
        <v>509</v>
      </c>
      <c r="P38" s="183"/>
      <c r="Q38" s="183" t="s">
        <v>510</v>
      </c>
      <c r="R38" s="183" t="s">
        <v>511</v>
      </c>
      <c r="S38" s="183"/>
      <c r="T38" s="183"/>
      <c r="U38" s="183" t="s">
        <v>512</v>
      </c>
      <c r="V38" s="183" t="s">
        <v>512</v>
      </c>
      <c r="W38" s="183"/>
      <c r="X38" s="3"/>
      <c r="Y38" s="3"/>
      <c r="Z38" s="3"/>
      <c r="AA38" s="3"/>
      <c r="AB38" s="14" cm="1">
        <f t="array" ref="AB38">IF(OR($J38="Fail",ISBLANK($J38)),INDEX('Issue Code Table'!$C:$C,_xlfn.XMATCH($N38,'Issue Code Table'!A:A,0)),IF($M38="Critical",6,IF($M38="Significant",5,IF($M38="Moderate",3,2))))</f>
        <v>4</v>
      </c>
      <c r="AC38" s="2"/>
    </row>
    <row r="39" spans="1:29" ht="110.25" customHeight="1">
      <c r="A39" s="183" t="s">
        <v>513</v>
      </c>
      <c r="B39" s="183" t="s">
        <v>501</v>
      </c>
      <c r="C39" s="183" t="s">
        <v>502</v>
      </c>
      <c r="D39" s="183" t="s">
        <v>138</v>
      </c>
      <c r="E39" s="183" t="s">
        <v>514</v>
      </c>
      <c r="F39" s="183" t="s">
        <v>515</v>
      </c>
      <c r="G39" s="183" t="s">
        <v>516</v>
      </c>
      <c r="H39" s="183" t="s">
        <v>517</v>
      </c>
      <c r="I39" s="183"/>
      <c r="J39" s="185"/>
      <c r="K39" s="183" t="s">
        <v>518</v>
      </c>
      <c r="L39" s="183"/>
      <c r="M39" s="183" t="s">
        <v>173</v>
      </c>
      <c r="N39" s="187" t="s">
        <v>519</v>
      </c>
      <c r="O39" s="183" t="s">
        <v>520</v>
      </c>
      <c r="P39" s="183"/>
      <c r="Q39" s="183" t="s">
        <v>521</v>
      </c>
      <c r="R39" s="183" t="s">
        <v>511</v>
      </c>
      <c r="S39" s="183"/>
      <c r="T39" s="183"/>
      <c r="U39" s="183" t="s">
        <v>522</v>
      </c>
      <c r="V39" s="183" t="s">
        <v>522</v>
      </c>
      <c r="W39" s="183"/>
      <c r="X39" s="3"/>
      <c r="Y39" s="3"/>
      <c r="Z39" s="3"/>
      <c r="AA39" s="3"/>
      <c r="AB39" s="14" cm="1">
        <f t="array" ref="AB39">IF(OR($J39="Fail",ISBLANK($J39)),INDEX('Issue Code Table'!$C:$C,_xlfn.XMATCH($N39,'Issue Code Table'!A:A,0)),IF($M39="Critical",6,IF($M39="Significant",5,IF($M39="Moderate",3,2))))</f>
        <v>6</v>
      </c>
      <c r="AC39" s="2"/>
    </row>
    <row r="40" spans="1:29" ht="110.25" customHeight="1">
      <c r="A40" s="183" t="s">
        <v>523</v>
      </c>
      <c r="B40" s="183" t="s">
        <v>229</v>
      </c>
      <c r="C40" s="183" t="s">
        <v>230</v>
      </c>
      <c r="D40" s="183" t="s">
        <v>138</v>
      </c>
      <c r="E40" s="183" t="s">
        <v>524</v>
      </c>
      <c r="F40" s="183" t="s">
        <v>525</v>
      </c>
      <c r="G40" s="183" t="s">
        <v>526</v>
      </c>
      <c r="H40" s="183" t="s">
        <v>527</v>
      </c>
      <c r="I40" s="183"/>
      <c r="J40" s="185"/>
      <c r="K40" s="183" t="s">
        <v>528</v>
      </c>
      <c r="L40" s="183"/>
      <c r="M40" s="183" t="s">
        <v>173</v>
      </c>
      <c r="N40" s="187" t="s">
        <v>529</v>
      </c>
      <c r="O40" s="183" t="s">
        <v>530</v>
      </c>
      <c r="P40" s="183"/>
      <c r="Q40" s="183" t="s">
        <v>531</v>
      </c>
      <c r="R40" s="183" t="s">
        <v>532</v>
      </c>
      <c r="S40" s="183"/>
      <c r="T40" s="183"/>
      <c r="U40" s="183" t="s">
        <v>533</v>
      </c>
      <c r="V40" s="183" t="s">
        <v>533</v>
      </c>
      <c r="W40" s="183"/>
      <c r="X40" s="3"/>
      <c r="Y40" s="3"/>
      <c r="Z40" s="3"/>
      <c r="AA40" s="3"/>
      <c r="AB40" s="14" cm="1">
        <f t="array" ref="AB40">IF(OR($J40="Fail",ISBLANK($J40)),INDEX('Issue Code Table'!$C:$C,_xlfn.XMATCH($N40,'Issue Code Table'!A:A,0)),IF($M40="Critical",6,IF($M40="Significant",5,IF($M40="Moderate",3,2))))</f>
        <v>6</v>
      </c>
      <c r="AC40" s="2"/>
    </row>
    <row r="41" spans="1:29" ht="110.25" customHeight="1">
      <c r="A41" s="183" t="s">
        <v>534</v>
      </c>
      <c r="B41" s="183" t="s">
        <v>229</v>
      </c>
      <c r="C41" s="183" t="s">
        <v>230</v>
      </c>
      <c r="D41" s="183" t="s">
        <v>138</v>
      </c>
      <c r="E41" s="183" t="s">
        <v>535</v>
      </c>
      <c r="F41" s="183" t="s">
        <v>536</v>
      </c>
      <c r="G41" s="183" t="s">
        <v>537</v>
      </c>
      <c r="H41" s="183" t="s">
        <v>538</v>
      </c>
      <c r="I41" s="183"/>
      <c r="J41" s="185"/>
      <c r="K41" s="183" t="s">
        <v>539</v>
      </c>
      <c r="L41" s="183"/>
      <c r="M41" s="183" t="s">
        <v>159</v>
      </c>
      <c r="N41" s="178" t="s">
        <v>383</v>
      </c>
      <c r="O41" s="183" t="s">
        <v>384</v>
      </c>
      <c r="P41" s="183"/>
      <c r="Q41" s="183" t="s">
        <v>540</v>
      </c>
      <c r="R41" s="183" t="s">
        <v>532</v>
      </c>
      <c r="S41" s="183"/>
      <c r="T41" s="183"/>
      <c r="U41" s="183" t="s">
        <v>541</v>
      </c>
      <c r="V41" s="183" t="s">
        <v>541</v>
      </c>
      <c r="W41" s="183"/>
      <c r="X41" s="3"/>
      <c r="Y41" s="3"/>
      <c r="Z41" s="3"/>
      <c r="AA41" s="3"/>
      <c r="AB41" s="14" cm="1">
        <f t="array" ref="AB41">IF(OR($J41="Fail",ISBLANK($J41)),INDEX('Issue Code Table'!$C:$C,_xlfn.XMATCH($N41,'Issue Code Table'!A:A,0)),IF($M41="Critical",6,IF($M41="Significant",5,IF($M41="Moderate",3,2))))</f>
        <v>4</v>
      </c>
      <c r="AC41" s="2"/>
    </row>
    <row r="42" spans="1:29" ht="110.25" customHeight="1">
      <c r="A42" s="183" t="s">
        <v>542</v>
      </c>
      <c r="B42" s="183" t="s">
        <v>136</v>
      </c>
      <c r="C42" s="183" t="s">
        <v>137</v>
      </c>
      <c r="D42" s="183" t="s">
        <v>138</v>
      </c>
      <c r="E42" s="183" t="s">
        <v>543</v>
      </c>
      <c r="F42" s="183" t="s">
        <v>544</v>
      </c>
      <c r="G42" s="183" t="s">
        <v>545</v>
      </c>
      <c r="H42" s="183" t="s">
        <v>546</v>
      </c>
      <c r="I42" s="183"/>
      <c r="J42" s="185"/>
      <c r="K42" s="183" t="s">
        <v>547</v>
      </c>
      <c r="L42" s="183" t="s">
        <v>548</v>
      </c>
      <c r="M42" s="183" t="s">
        <v>159</v>
      </c>
      <c r="N42" s="187" t="s">
        <v>529</v>
      </c>
      <c r="O42" s="183" t="s">
        <v>530</v>
      </c>
      <c r="P42" s="183"/>
      <c r="Q42" s="183" t="s">
        <v>549</v>
      </c>
      <c r="R42" s="183" t="s">
        <v>148</v>
      </c>
      <c r="S42" s="183"/>
      <c r="T42" s="183"/>
      <c r="U42" s="183" t="s">
        <v>550</v>
      </c>
      <c r="V42" s="183" t="s">
        <v>550</v>
      </c>
      <c r="W42" s="183"/>
      <c r="X42" s="3"/>
      <c r="Y42" s="3"/>
      <c r="Z42" s="3"/>
      <c r="AA42" s="3"/>
      <c r="AB42" s="14" cm="1">
        <f t="array" ref="AB42">IF(OR($J42="Fail",ISBLANK($J42)),INDEX('Issue Code Table'!$C:$C,_xlfn.XMATCH($N42,'Issue Code Table'!A:A,0)),IF($M42="Critical",6,IF($M42="Significant",5,IF($M42="Moderate",3,2))))</f>
        <v>6</v>
      </c>
      <c r="AC42" s="2"/>
    </row>
    <row r="43" spans="1:29" ht="110.25" customHeight="1">
      <c r="A43" s="183" t="s">
        <v>551</v>
      </c>
      <c r="B43" s="183" t="s">
        <v>136</v>
      </c>
      <c r="C43" s="183" t="s">
        <v>137</v>
      </c>
      <c r="D43" s="183" t="s">
        <v>138</v>
      </c>
      <c r="E43" s="183" t="s">
        <v>552</v>
      </c>
      <c r="F43" s="183" t="s">
        <v>553</v>
      </c>
      <c r="G43" s="183" t="s">
        <v>554</v>
      </c>
      <c r="H43" s="183" t="s">
        <v>555</v>
      </c>
      <c r="I43" s="183"/>
      <c r="J43" s="185"/>
      <c r="K43" s="183" t="s">
        <v>556</v>
      </c>
      <c r="L43" s="183"/>
      <c r="M43" s="183" t="s">
        <v>173</v>
      </c>
      <c r="N43" s="178" t="s">
        <v>557</v>
      </c>
      <c r="O43" s="183" t="s">
        <v>558</v>
      </c>
      <c r="P43" s="183"/>
      <c r="Q43" s="183" t="s">
        <v>559</v>
      </c>
      <c r="R43" s="183" t="s">
        <v>148</v>
      </c>
      <c r="S43" s="183"/>
      <c r="T43" s="183"/>
      <c r="U43" s="183" t="s">
        <v>560</v>
      </c>
      <c r="V43" s="183" t="s">
        <v>561</v>
      </c>
      <c r="W43" s="183"/>
      <c r="X43" s="3"/>
      <c r="Y43" s="3"/>
      <c r="Z43" s="3"/>
      <c r="AA43" s="3"/>
      <c r="AB43" s="14" cm="1">
        <f t="array" ref="AB43">IF(OR($J43="Fail",ISBLANK($J43)),INDEX('Issue Code Table'!$C:$C,_xlfn.XMATCH($N43,'Issue Code Table'!A:A,0)),IF($M43="Critical",6,IF($M43="Significant",5,IF($M43="Moderate",3,2))))</f>
        <v>3</v>
      </c>
      <c r="AC43" s="2"/>
    </row>
    <row r="44" spans="1:29" ht="110.25" customHeight="1">
      <c r="A44" s="183" t="s">
        <v>562</v>
      </c>
      <c r="B44" s="183" t="s">
        <v>292</v>
      </c>
      <c r="C44" s="183" t="s">
        <v>293</v>
      </c>
      <c r="D44" s="183" t="s">
        <v>138</v>
      </c>
      <c r="E44" s="183" t="s">
        <v>563</v>
      </c>
      <c r="F44" s="183" t="s">
        <v>564</v>
      </c>
      <c r="G44" s="183" t="s">
        <v>565</v>
      </c>
      <c r="H44" s="183" t="s">
        <v>566</v>
      </c>
      <c r="I44" s="183"/>
      <c r="J44" s="185"/>
      <c r="K44" s="183" t="s">
        <v>567</v>
      </c>
      <c r="L44" s="183"/>
      <c r="M44" s="183" t="s">
        <v>173</v>
      </c>
      <c r="N44" s="187" t="s">
        <v>568</v>
      </c>
      <c r="O44" s="183" t="s">
        <v>569</v>
      </c>
      <c r="P44" s="183"/>
      <c r="Q44" s="183" t="s">
        <v>570</v>
      </c>
      <c r="R44" s="183" t="s">
        <v>302</v>
      </c>
      <c r="S44" s="183"/>
      <c r="T44" s="183"/>
      <c r="U44" s="183" t="s">
        <v>571</v>
      </c>
      <c r="V44" s="183" t="s">
        <v>571</v>
      </c>
      <c r="W44" s="183"/>
      <c r="X44" s="3"/>
      <c r="Y44" s="3"/>
      <c r="Z44" s="3"/>
      <c r="AA44" s="3"/>
      <c r="AB44" s="14" cm="1">
        <f t="array" ref="AB44">IF(OR($J44="Fail",ISBLANK($J44)),INDEX('Issue Code Table'!$C:$C,_xlfn.XMATCH($N44,'Issue Code Table'!A:A,0)),IF($M44="Critical",6,IF($M44="Significant",5,IF($M44="Moderate",3,2))))</f>
        <v>5</v>
      </c>
      <c r="AC44" s="2"/>
    </row>
    <row r="45" spans="1:29" ht="110.25" customHeight="1">
      <c r="A45" s="183" t="s">
        <v>572</v>
      </c>
      <c r="B45" s="183" t="s">
        <v>292</v>
      </c>
      <c r="C45" s="183" t="s">
        <v>293</v>
      </c>
      <c r="D45" s="183" t="s">
        <v>138</v>
      </c>
      <c r="E45" s="183" t="s">
        <v>573</v>
      </c>
      <c r="F45" s="183" t="s">
        <v>574</v>
      </c>
      <c r="G45" s="183" t="s">
        <v>575</v>
      </c>
      <c r="H45" s="183" t="s">
        <v>576</v>
      </c>
      <c r="I45" s="183"/>
      <c r="J45" s="185"/>
      <c r="K45" s="183" t="s">
        <v>577</v>
      </c>
      <c r="L45" s="183"/>
      <c r="M45" s="183" t="s">
        <v>159</v>
      </c>
      <c r="N45" s="187" t="s">
        <v>370</v>
      </c>
      <c r="O45" s="183" t="s">
        <v>371</v>
      </c>
      <c r="P45" s="183"/>
      <c r="Q45" s="183" t="s">
        <v>578</v>
      </c>
      <c r="R45" s="183" t="s">
        <v>302</v>
      </c>
      <c r="S45" s="183"/>
      <c r="T45" s="183"/>
      <c r="U45" s="183" t="s">
        <v>579</v>
      </c>
      <c r="V45" s="183" t="s">
        <v>579</v>
      </c>
      <c r="W45" s="183"/>
      <c r="X45" s="3"/>
      <c r="Y45" s="3"/>
      <c r="Z45" s="3"/>
      <c r="AA45" s="3"/>
      <c r="AB45" s="14" cm="1">
        <f t="array" ref="AB45">IF(OR($J45="Fail",ISBLANK($J45)),INDEX('Issue Code Table'!$C:$C,_xlfn.XMATCH($N45,'Issue Code Table'!A:A,0)),IF($M45="Critical",6,IF($M45="Significant",5,IF($M45="Moderate",3,2))))</f>
        <v>4</v>
      </c>
      <c r="AC45" s="2"/>
    </row>
    <row r="46" spans="1:29" ht="110.25" customHeight="1">
      <c r="A46" s="183" t="s">
        <v>580</v>
      </c>
      <c r="B46" s="183" t="s">
        <v>292</v>
      </c>
      <c r="C46" s="183" t="s">
        <v>293</v>
      </c>
      <c r="D46" s="183" t="s">
        <v>138</v>
      </c>
      <c r="E46" s="183" t="s">
        <v>581</v>
      </c>
      <c r="F46" s="183" t="s">
        <v>582</v>
      </c>
      <c r="G46" s="183" t="s">
        <v>583</v>
      </c>
      <c r="H46" s="183" t="s">
        <v>584</v>
      </c>
      <c r="I46" s="183"/>
      <c r="J46" s="185"/>
      <c r="K46" s="183" t="s">
        <v>585</v>
      </c>
      <c r="L46" s="183"/>
      <c r="M46" s="183" t="s">
        <v>159</v>
      </c>
      <c r="N46" s="187" t="s">
        <v>370</v>
      </c>
      <c r="O46" s="183" t="s">
        <v>371</v>
      </c>
      <c r="P46" s="183"/>
      <c r="Q46" s="183" t="s">
        <v>586</v>
      </c>
      <c r="R46" s="183" t="s">
        <v>302</v>
      </c>
      <c r="S46" s="183"/>
      <c r="T46" s="183"/>
      <c r="U46" s="183" t="s">
        <v>587</v>
      </c>
      <c r="V46" s="183" t="s">
        <v>587</v>
      </c>
      <c r="W46" s="183"/>
      <c r="X46" s="3"/>
      <c r="Y46" s="3"/>
      <c r="Z46" s="3"/>
      <c r="AA46" s="3"/>
      <c r="AB46" s="14" cm="1">
        <f t="array" ref="AB46">IF(OR($J46="Fail",ISBLANK($J46)),INDEX('Issue Code Table'!$C:$C,_xlfn.XMATCH($N46,'Issue Code Table'!A:A,0)),IF($M46="Critical",6,IF($M46="Significant",5,IF($M46="Moderate",3,2))))</f>
        <v>4</v>
      </c>
      <c r="AC46" s="2"/>
    </row>
    <row r="47" spans="1:29" ht="110.25" customHeight="1">
      <c r="A47" s="183" t="s">
        <v>588</v>
      </c>
      <c r="B47" s="183" t="s">
        <v>292</v>
      </c>
      <c r="C47" s="183" t="s">
        <v>293</v>
      </c>
      <c r="D47" s="183" t="s">
        <v>138</v>
      </c>
      <c r="E47" s="183" t="s">
        <v>589</v>
      </c>
      <c r="F47" s="183" t="s">
        <v>590</v>
      </c>
      <c r="G47" s="183" t="s">
        <v>591</v>
      </c>
      <c r="H47" s="183" t="s">
        <v>409</v>
      </c>
      <c r="I47" s="183"/>
      <c r="J47" s="185"/>
      <c r="K47" s="183" t="s">
        <v>410</v>
      </c>
      <c r="L47" s="183"/>
      <c r="M47" s="183" t="s">
        <v>173</v>
      </c>
      <c r="N47" s="178" t="s">
        <v>411</v>
      </c>
      <c r="O47" s="183" t="s">
        <v>412</v>
      </c>
      <c r="P47" s="183"/>
      <c r="Q47" s="183" t="s">
        <v>592</v>
      </c>
      <c r="R47" s="183" t="s">
        <v>302</v>
      </c>
      <c r="S47" s="183"/>
      <c r="T47" s="183"/>
      <c r="U47" s="183" t="s">
        <v>593</v>
      </c>
      <c r="V47" s="183" t="s">
        <v>593</v>
      </c>
      <c r="W47" s="183"/>
      <c r="X47" s="3"/>
      <c r="Y47" s="3"/>
      <c r="Z47" s="3"/>
      <c r="AA47" s="3"/>
      <c r="AB47" s="14" cm="1">
        <f t="array" ref="AB47">IF(OR($J47="Fail",ISBLANK($J47)),INDEX('Issue Code Table'!$C:$C,_xlfn.XMATCH($N47,'Issue Code Table'!A:A,0)),IF($M47="Critical",6,IF($M47="Significant",5,IF($M47="Moderate",3,2))))</f>
        <v>5</v>
      </c>
      <c r="AC47" s="2"/>
    </row>
    <row r="48" spans="1:29" ht="110.25" customHeight="1">
      <c r="A48" s="183" t="s">
        <v>594</v>
      </c>
      <c r="B48" s="183" t="s">
        <v>292</v>
      </c>
      <c r="C48" s="183" t="s">
        <v>293</v>
      </c>
      <c r="D48" s="183" t="s">
        <v>138</v>
      </c>
      <c r="E48" s="183" t="s">
        <v>595</v>
      </c>
      <c r="F48" s="183" t="s">
        <v>596</v>
      </c>
      <c r="G48" s="183" t="s">
        <v>597</v>
      </c>
      <c r="H48" s="183" t="s">
        <v>598</v>
      </c>
      <c r="I48" s="183"/>
      <c r="J48" s="185"/>
      <c r="K48" s="183" t="s">
        <v>599</v>
      </c>
      <c r="L48" s="183"/>
      <c r="M48" s="183" t="s">
        <v>173</v>
      </c>
      <c r="N48" s="187" t="s">
        <v>600</v>
      </c>
      <c r="O48" s="183" t="s">
        <v>601</v>
      </c>
      <c r="P48" s="183"/>
      <c r="Q48" s="183" t="s">
        <v>602</v>
      </c>
      <c r="R48" s="183" t="s">
        <v>302</v>
      </c>
      <c r="S48" s="183"/>
      <c r="T48" s="183"/>
      <c r="U48" s="183" t="s">
        <v>603</v>
      </c>
      <c r="V48" s="183" t="s">
        <v>603</v>
      </c>
      <c r="W48" s="183"/>
      <c r="X48" s="3"/>
      <c r="Y48" s="3"/>
      <c r="Z48" s="3"/>
      <c r="AA48" s="3"/>
      <c r="AB48" s="14" cm="1">
        <f t="array" ref="AB48">IF(OR($J48="Fail",ISBLANK($J48)),INDEX('Issue Code Table'!$C:$C,_xlfn.XMATCH($N48,'Issue Code Table'!A:A,0)),IF($M48="Critical",6,IF($M48="Significant",5,IF($M48="Moderate",3,2))))</f>
        <v>6</v>
      </c>
      <c r="AC48" s="2"/>
    </row>
    <row r="49" spans="1:29" ht="110.25" customHeight="1">
      <c r="A49" s="183" t="s">
        <v>604</v>
      </c>
      <c r="B49" s="183" t="s">
        <v>292</v>
      </c>
      <c r="C49" s="183" t="s">
        <v>293</v>
      </c>
      <c r="D49" s="183" t="s">
        <v>138</v>
      </c>
      <c r="E49" s="183" t="s">
        <v>605</v>
      </c>
      <c r="F49" s="183" t="s">
        <v>596</v>
      </c>
      <c r="G49" s="183" t="s">
        <v>606</v>
      </c>
      <c r="H49" s="183" t="s">
        <v>607</v>
      </c>
      <c r="I49" s="183"/>
      <c r="J49" s="185"/>
      <c r="K49" s="183" t="s">
        <v>608</v>
      </c>
      <c r="L49" s="183"/>
      <c r="M49" s="183" t="s">
        <v>173</v>
      </c>
      <c r="N49" s="187" t="s">
        <v>609</v>
      </c>
      <c r="O49" s="183" t="s">
        <v>610</v>
      </c>
      <c r="P49" s="183"/>
      <c r="Q49" s="183" t="s">
        <v>611</v>
      </c>
      <c r="R49" s="183" t="s">
        <v>302</v>
      </c>
      <c r="S49" s="183"/>
      <c r="T49" s="183"/>
      <c r="U49" s="183" t="s">
        <v>612</v>
      </c>
      <c r="V49" s="183" t="s">
        <v>612</v>
      </c>
      <c r="W49" s="183"/>
      <c r="X49" s="3"/>
      <c r="Y49" s="3"/>
      <c r="Z49" s="3"/>
      <c r="AA49" s="3"/>
      <c r="AB49" s="14" cm="1">
        <f t="array" ref="AB49">IF(OR($J49="Fail",ISBLANK($J49)),INDEX('Issue Code Table'!$C:$C,_xlfn.XMATCH($N49,'Issue Code Table'!A:A,0)),IF($M49="Critical",6,IF($M49="Significant",5,IF($M49="Moderate",3,2))))</f>
        <v>6</v>
      </c>
      <c r="AC49" s="2"/>
    </row>
    <row r="50" spans="1:29" ht="110.25" customHeight="1">
      <c r="A50" s="183" t="s">
        <v>613</v>
      </c>
      <c r="B50" s="183" t="s">
        <v>292</v>
      </c>
      <c r="C50" s="183" t="s">
        <v>293</v>
      </c>
      <c r="D50" s="183" t="s">
        <v>138</v>
      </c>
      <c r="E50" s="183" t="s">
        <v>614</v>
      </c>
      <c r="F50" s="183" t="s">
        <v>615</v>
      </c>
      <c r="G50" s="183" t="s">
        <v>616</v>
      </c>
      <c r="H50" s="183" t="s">
        <v>617</v>
      </c>
      <c r="I50" s="183"/>
      <c r="J50" s="185"/>
      <c r="K50" s="183" t="s">
        <v>618</v>
      </c>
      <c r="L50" s="183"/>
      <c r="M50" s="183" t="s">
        <v>173</v>
      </c>
      <c r="N50" s="187" t="s">
        <v>192</v>
      </c>
      <c r="O50" s="183" t="s">
        <v>193</v>
      </c>
      <c r="P50" s="183"/>
      <c r="Q50" s="183" t="s">
        <v>619</v>
      </c>
      <c r="R50" s="183" t="s">
        <v>302</v>
      </c>
      <c r="S50" s="183"/>
      <c r="T50" s="183"/>
      <c r="U50" s="183" t="s">
        <v>620</v>
      </c>
      <c r="V50" s="183" t="s">
        <v>620</v>
      </c>
      <c r="W50" s="183"/>
      <c r="X50" s="3"/>
      <c r="Y50" s="3"/>
      <c r="Z50" s="3"/>
      <c r="AA50" s="3"/>
      <c r="AB50" s="14" cm="1">
        <f t="array" ref="AB50">IF(OR($J50="Fail",ISBLANK($J50)),INDEX('Issue Code Table'!$C:$C,_xlfn.XMATCH($N50,'Issue Code Table'!A:A,0)),IF($M50="Critical",6,IF($M50="Significant",5,IF($M50="Moderate",3,2))))</f>
        <v>5</v>
      </c>
      <c r="AC50" s="2"/>
    </row>
    <row r="51" spans="1:29" ht="110.25" customHeight="1">
      <c r="A51" s="183" t="s">
        <v>621</v>
      </c>
      <c r="B51" s="183" t="s">
        <v>292</v>
      </c>
      <c r="C51" s="183" t="s">
        <v>293</v>
      </c>
      <c r="D51" s="183" t="s">
        <v>138</v>
      </c>
      <c r="E51" s="183" t="s">
        <v>622</v>
      </c>
      <c r="F51" s="183" t="s">
        <v>623</v>
      </c>
      <c r="G51" s="183" t="s">
        <v>624</v>
      </c>
      <c r="H51" s="183" t="s">
        <v>625</v>
      </c>
      <c r="I51" s="183"/>
      <c r="J51" s="185"/>
      <c r="K51" s="183" t="s">
        <v>626</v>
      </c>
      <c r="L51" s="183"/>
      <c r="M51" s="183" t="s">
        <v>173</v>
      </c>
      <c r="N51" s="187" t="s">
        <v>609</v>
      </c>
      <c r="O51" s="183" t="s">
        <v>610</v>
      </c>
      <c r="P51" s="183"/>
      <c r="Q51" s="183" t="s">
        <v>627</v>
      </c>
      <c r="R51" s="183" t="s">
        <v>302</v>
      </c>
      <c r="S51" s="183"/>
      <c r="T51" s="183"/>
      <c r="U51" s="183" t="s">
        <v>628</v>
      </c>
      <c r="V51" s="183" t="s">
        <v>628</v>
      </c>
      <c r="W51" s="183"/>
      <c r="X51" s="3"/>
      <c r="Y51" s="3"/>
      <c r="Z51" s="3"/>
      <c r="AA51" s="3"/>
      <c r="AB51" s="14" cm="1">
        <f t="array" ref="AB51">IF(OR($J51="Fail",ISBLANK($J51)),INDEX('Issue Code Table'!$C:$C,_xlfn.XMATCH($N51,'Issue Code Table'!A:A,0)),IF($M51="Critical",6,IF($M51="Significant",5,IF($M51="Moderate",3,2))))</f>
        <v>6</v>
      </c>
      <c r="AC51" s="2"/>
    </row>
    <row r="52" spans="1:29" ht="110.25" customHeight="1">
      <c r="A52" s="183" t="s">
        <v>629</v>
      </c>
      <c r="B52" s="183" t="s">
        <v>292</v>
      </c>
      <c r="C52" s="183" t="s">
        <v>293</v>
      </c>
      <c r="D52" s="183" t="s">
        <v>138</v>
      </c>
      <c r="E52" s="183" t="s">
        <v>630</v>
      </c>
      <c r="F52" s="183" t="s">
        <v>631</v>
      </c>
      <c r="G52" s="183" t="s">
        <v>632</v>
      </c>
      <c r="H52" s="183" t="s">
        <v>633</v>
      </c>
      <c r="I52" s="183"/>
      <c r="J52" s="185"/>
      <c r="K52" s="183" t="s">
        <v>634</v>
      </c>
      <c r="L52" s="183"/>
      <c r="M52" s="183" t="s">
        <v>173</v>
      </c>
      <c r="N52" s="187" t="s">
        <v>635</v>
      </c>
      <c r="O52" s="183" t="s">
        <v>636</v>
      </c>
      <c r="P52" s="183"/>
      <c r="Q52" s="183" t="s">
        <v>637</v>
      </c>
      <c r="R52" s="183" t="s">
        <v>302</v>
      </c>
      <c r="S52" s="183"/>
      <c r="T52" s="183"/>
      <c r="U52" s="183" t="s">
        <v>638</v>
      </c>
      <c r="V52" s="183" t="s">
        <v>638</v>
      </c>
      <c r="W52" s="183"/>
      <c r="X52" s="3"/>
      <c r="Y52" s="3"/>
      <c r="Z52" s="3"/>
      <c r="AA52" s="3"/>
      <c r="AB52" s="14" cm="1">
        <f t="array" ref="AB52">IF(OR($J52="Fail",ISBLANK($J52)),INDEX('Issue Code Table'!$C:$C,_xlfn.XMATCH($N52,'Issue Code Table'!A:A,0)),IF($M52="Critical",6,IF($M52="Significant",5,IF($M52="Moderate",3,2))))</f>
        <v>6</v>
      </c>
      <c r="AC52" s="2"/>
    </row>
    <row r="53" spans="1:29" ht="110.25" customHeight="1">
      <c r="A53" s="183" t="s">
        <v>639</v>
      </c>
      <c r="B53" s="183" t="s">
        <v>292</v>
      </c>
      <c r="C53" s="183" t="s">
        <v>293</v>
      </c>
      <c r="D53" s="183" t="s">
        <v>138</v>
      </c>
      <c r="E53" s="183" t="s">
        <v>640</v>
      </c>
      <c r="F53" s="183" t="s">
        <v>641</v>
      </c>
      <c r="G53" s="183" t="s">
        <v>642</v>
      </c>
      <c r="H53" s="183" t="s">
        <v>643</v>
      </c>
      <c r="I53" s="183"/>
      <c r="J53" s="185"/>
      <c r="K53" s="183" t="s">
        <v>644</v>
      </c>
      <c r="L53" s="183"/>
      <c r="M53" s="183" t="s">
        <v>173</v>
      </c>
      <c r="N53" s="187" t="s">
        <v>635</v>
      </c>
      <c r="O53" s="183" t="s">
        <v>636</v>
      </c>
      <c r="P53" s="183"/>
      <c r="Q53" s="183" t="s">
        <v>645</v>
      </c>
      <c r="R53" s="183" t="s">
        <v>302</v>
      </c>
      <c r="S53" s="183"/>
      <c r="T53" s="183"/>
      <c r="U53" s="183" t="s">
        <v>646</v>
      </c>
      <c r="V53" s="183" t="s">
        <v>646</v>
      </c>
      <c r="W53" s="183"/>
      <c r="X53" s="3"/>
      <c r="Y53" s="3"/>
      <c r="Z53" s="3"/>
      <c r="AA53" s="3"/>
      <c r="AB53" s="14" cm="1">
        <f t="array" ref="AB53">IF(OR($J53="Fail",ISBLANK($J53)),INDEX('Issue Code Table'!$C:$C,_xlfn.XMATCH($N53,'Issue Code Table'!A:A,0)),IF($M53="Critical",6,IF($M53="Significant",5,IF($M53="Moderate",3,2))))</f>
        <v>6</v>
      </c>
      <c r="AC53" s="2"/>
    </row>
    <row r="54" spans="1:29" ht="110.25" customHeight="1">
      <c r="A54" s="183" t="s">
        <v>647</v>
      </c>
      <c r="B54" s="183" t="s">
        <v>292</v>
      </c>
      <c r="C54" s="183" t="s">
        <v>293</v>
      </c>
      <c r="D54" s="183" t="s">
        <v>138</v>
      </c>
      <c r="E54" s="183" t="s">
        <v>648</v>
      </c>
      <c r="F54" s="183" t="s">
        <v>649</v>
      </c>
      <c r="G54" s="183" t="s">
        <v>650</v>
      </c>
      <c r="H54" s="183" t="s">
        <v>651</v>
      </c>
      <c r="I54" s="183"/>
      <c r="J54" s="185"/>
      <c r="K54" s="183" t="s">
        <v>652</v>
      </c>
      <c r="L54" s="183"/>
      <c r="M54" s="183" t="s">
        <v>173</v>
      </c>
      <c r="N54" s="187" t="s">
        <v>609</v>
      </c>
      <c r="O54" s="183" t="s">
        <v>610</v>
      </c>
      <c r="P54" s="183"/>
      <c r="Q54" s="183" t="s">
        <v>653</v>
      </c>
      <c r="R54" s="183" t="s">
        <v>302</v>
      </c>
      <c r="S54" s="183"/>
      <c r="T54" s="183"/>
      <c r="U54" s="183" t="s">
        <v>654</v>
      </c>
      <c r="V54" s="183" t="s">
        <v>654</v>
      </c>
      <c r="W54" s="183"/>
      <c r="X54" s="3"/>
      <c r="Y54" s="3"/>
      <c r="Z54" s="3"/>
      <c r="AA54" s="3"/>
      <c r="AB54" s="14" cm="1">
        <f t="array" ref="AB54">IF(OR($J54="Fail",ISBLANK($J54)),INDEX('Issue Code Table'!$C:$C,_xlfn.XMATCH($N54,'Issue Code Table'!A:A,0)),IF($M54="Critical",6,IF($M54="Significant",5,IF($M54="Moderate",3,2))))</f>
        <v>6</v>
      </c>
      <c r="AC54" s="2"/>
    </row>
    <row r="55" spans="1:29" ht="110.25" customHeight="1">
      <c r="A55" s="183" t="s">
        <v>655</v>
      </c>
      <c r="B55" s="183" t="s">
        <v>166</v>
      </c>
      <c r="C55" s="183" t="s">
        <v>167</v>
      </c>
      <c r="D55" s="183" t="s">
        <v>138</v>
      </c>
      <c r="E55" s="183" t="s">
        <v>656</v>
      </c>
      <c r="F55" s="183" t="s">
        <v>657</v>
      </c>
      <c r="G55" s="183" t="s">
        <v>658</v>
      </c>
      <c r="H55" s="183" t="s">
        <v>659</v>
      </c>
      <c r="I55" s="183"/>
      <c r="J55" s="185"/>
      <c r="K55" s="183" t="s">
        <v>660</v>
      </c>
      <c r="L55" s="183"/>
      <c r="M55" s="183" t="s">
        <v>173</v>
      </c>
      <c r="N55" s="187" t="s">
        <v>661</v>
      </c>
      <c r="O55" s="183" t="s">
        <v>662</v>
      </c>
      <c r="P55" s="183"/>
      <c r="Q55" s="183" t="s">
        <v>663</v>
      </c>
      <c r="R55" s="183" t="s">
        <v>177</v>
      </c>
      <c r="S55" s="183"/>
      <c r="T55" s="183"/>
      <c r="U55" s="183" t="s">
        <v>664</v>
      </c>
      <c r="V55" s="183" t="s">
        <v>664</v>
      </c>
      <c r="W55" s="183"/>
      <c r="X55" s="3"/>
      <c r="Y55" s="3"/>
      <c r="Z55" s="3"/>
      <c r="AA55" s="3"/>
      <c r="AB55" s="14" cm="1">
        <f t="array" ref="AB55">IF(OR($J55="Fail",ISBLANK($J55)),INDEX('Issue Code Table'!$C:$C,_xlfn.XMATCH($N55,'Issue Code Table'!A:A,0)),IF($M55="Critical",6,IF($M55="Significant",5,IF($M55="Moderate",3,2))))</f>
        <v>4</v>
      </c>
      <c r="AC55" s="2"/>
    </row>
    <row r="56" spans="1:29" ht="110.25" customHeight="1">
      <c r="A56" s="183" t="s">
        <v>665</v>
      </c>
      <c r="B56" s="183" t="s">
        <v>417</v>
      </c>
      <c r="C56" s="183" t="s">
        <v>418</v>
      </c>
      <c r="D56" s="183" t="s">
        <v>138</v>
      </c>
      <c r="E56" s="183" t="s">
        <v>666</v>
      </c>
      <c r="F56" s="183" t="s">
        <v>667</v>
      </c>
      <c r="G56" s="183" t="s">
        <v>668</v>
      </c>
      <c r="H56" s="183" t="s">
        <v>669</v>
      </c>
      <c r="I56" s="183"/>
      <c r="J56" s="185"/>
      <c r="K56" s="183" t="s">
        <v>670</v>
      </c>
      <c r="L56" s="183"/>
      <c r="M56" s="183" t="s">
        <v>159</v>
      </c>
      <c r="N56" s="187" t="s">
        <v>671</v>
      </c>
      <c r="O56" s="183" t="s">
        <v>672</v>
      </c>
      <c r="P56" s="183"/>
      <c r="Q56" s="183" t="s">
        <v>673</v>
      </c>
      <c r="R56" s="183" t="s">
        <v>427</v>
      </c>
      <c r="S56" s="183"/>
      <c r="T56" s="183"/>
      <c r="U56" s="183" t="s">
        <v>674</v>
      </c>
      <c r="V56" s="183" t="s">
        <v>674</v>
      </c>
      <c r="W56" s="183"/>
      <c r="X56" s="3"/>
      <c r="Y56" s="3"/>
      <c r="Z56" s="3"/>
      <c r="AA56" s="3"/>
      <c r="AB56" s="14" cm="1">
        <f t="array" ref="AB56">IF(OR($J56="Fail",ISBLANK($J56)),INDEX('Issue Code Table'!$C:$C,_xlfn.XMATCH($N56,'Issue Code Table'!A:A,0)),IF($M56="Critical",6,IF($M56="Significant",5,IF($M56="Moderate",3,2))))</f>
        <v>5</v>
      </c>
      <c r="AC56" s="2"/>
    </row>
    <row r="57" spans="1:29" ht="110.25" customHeight="1">
      <c r="A57" s="183" t="s">
        <v>675</v>
      </c>
      <c r="B57" s="183" t="s">
        <v>292</v>
      </c>
      <c r="C57" s="183" t="s">
        <v>293</v>
      </c>
      <c r="D57" s="183" t="s">
        <v>138</v>
      </c>
      <c r="E57" s="183" t="s">
        <v>676</v>
      </c>
      <c r="F57" s="183" t="s">
        <v>677</v>
      </c>
      <c r="G57" s="183" t="s">
        <v>678</v>
      </c>
      <c r="H57" s="183" t="s">
        <v>679</v>
      </c>
      <c r="I57" s="183"/>
      <c r="J57" s="185"/>
      <c r="K57" s="183" t="s">
        <v>680</v>
      </c>
      <c r="L57" s="183"/>
      <c r="M57" s="183" t="s">
        <v>173</v>
      </c>
      <c r="N57" s="178" t="s">
        <v>681</v>
      </c>
      <c r="O57" s="183" t="s">
        <v>682</v>
      </c>
      <c r="P57" s="183"/>
      <c r="Q57" s="183" t="s">
        <v>683</v>
      </c>
      <c r="R57" s="183" t="s">
        <v>302</v>
      </c>
      <c r="S57" s="183"/>
      <c r="T57" s="183"/>
      <c r="U57" s="183" t="s">
        <v>684</v>
      </c>
      <c r="V57" s="183" t="s">
        <v>684</v>
      </c>
      <c r="W57" s="183"/>
      <c r="X57" s="3"/>
      <c r="Y57" s="3"/>
      <c r="Z57" s="3"/>
      <c r="AA57" s="3"/>
      <c r="AB57" s="14" cm="1">
        <f t="array" ref="AB57">IF(OR($J57="Fail",ISBLANK($J57)),INDEX('Issue Code Table'!$C:$C,_xlfn.XMATCH($N57,'Issue Code Table'!A:A,0)),IF($M57="Critical",6,IF($M57="Significant",5,IF($M57="Moderate",3,2))))</f>
        <v>5</v>
      </c>
      <c r="AC57" s="2"/>
    </row>
    <row r="58" spans="1:29" ht="110.25" customHeight="1">
      <c r="A58" s="183" t="s">
        <v>685</v>
      </c>
      <c r="B58" s="183" t="s">
        <v>292</v>
      </c>
      <c r="C58" s="183" t="s">
        <v>293</v>
      </c>
      <c r="D58" s="183" t="s">
        <v>138</v>
      </c>
      <c r="E58" s="183" t="s">
        <v>686</v>
      </c>
      <c r="F58" s="183" t="s">
        <v>687</v>
      </c>
      <c r="G58" s="183" t="s">
        <v>688</v>
      </c>
      <c r="H58" s="183" t="s">
        <v>689</v>
      </c>
      <c r="I58" s="183"/>
      <c r="J58" s="185"/>
      <c r="K58" s="183" t="s">
        <v>690</v>
      </c>
      <c r="L58" s="183"/>
      <c r="M58" s="183" t="s">
        <v>173</v>
      </c>
      <c r="N58" s="187" t="s">
        <v>411</v>
      </c>
      <c r="O58" s="183" t="s">
        <v>412</v>
      </c>
      <c r="P58" s="183"/>
      <c r="Q58" s="183" t="s">
        <v>691</v>
      </c>
      <c r="R58" s="183" t="s">
        <v>302</v>
      </c>
      <c r="S58" s="183"/>
      <c r="T58" s="183"/>
      <c r="U58" s="183" t="s">
        <v>692</v>
      </c>
      <c r="V58" s="183" t="s">
        <v>692</v>
      </c>
      <c r="W58" s="183"/>
      <c r="X58" s="3"/>
      <c r="Y58" s="3"/>
      <c r="Z58" s="3"/>
      <c r="AA58" s="3"/>
      <c r="AB58" s="14" cm="1">
        <f t="array" ref="AB58">IF(OR($J58="Fail",ISBLANK($J58)),INDEX('Issue Code Table'!$C:$C,_xlfn.XMATCH($N58,'Issue Code Table'!A:A,0)),IF($M58="Critical",6,IF($M58="Significant",5,IF($M58="Moderate",3,2))))</f>
        <v>5</v>
      </c>
      <c r="AC58" s="2"/>
    </row>
    <row r="59" spans="1:29" ht="110.25" customHeight="1">
      <c r="A59" s="183" t="s">
        <v>693</v>
      </c>
      <c r="B59" s="183" t="s">
        <v>292</v>
      </c>
      <c r="C59" s="183" t="s">
        <v>293</v>
      </c>
      <c r="D59" s="183" t="s">
        <v>138</v>
      </c>
      <c r="E59" s="183" t="s">
        <v>694</v>
      </c>
      <c r="F59" s="183" t="s">
        <v>695</v>
      </c>
      <c r="G59" s="183" t="s">
        <v>696</v>
      </c>
      <c r="H59" s="183" t="s">
        <v>697</v>
      </c>
      <c r="I59" s="183"/>
      <c r="J59" s="185"/>
      <c r="K59" s="183" t="s">
        <v>698</v>
      </c>
      <c r="L59" s="183"/>
      <c r="M59" s="183" t="s">
        <v>173</v>
      </c>
      <c r="N59" s="187" t="s">
        <v>529</v>
      </c>
      <c r="O59" s="183" t="s">
        <v>530</v>
      </c>
      <c r="P59" s="183"/>
      <c r="Q59" s="183" t="s">
        <v>699</v>
      </c>
      <c r="R59" s="183" t="s">
        <v>302</v>
      </c>
      <c r="S59" s="183"/>
      <c r="T59" s="183"/>
      <c r="U59" s="183" t="s">
        <v>700</v>
      </c>
      <c r="V59" s="183" t="s">
        <v>700</v>
      </c>
      <c r="W59" s="183"/>
      <c r="X59" s="3"/>
      <c r="Y59" s="3"/>
      <c r="Z59" s="3"/>
      <c r="AA59" s="3"/>
      <c r="AB59" s="14" cm="1">
        <f t="array" ref="AB59">IF(OR($J59="Fail",ISBLANK($J59)),INDEX('Issue Code Table'!$C:$C,_xlfn.XMATCH($N59,'Issue Code Table'!A:A,0)),IF($M59="Critical",6,IF($M59="Significant",5,IF($M59="Moderate",3,2))))</f>
        <v>6</v>
      </c>
      <c r="AC59" s="2"/>
    </row>
    <row r="60" spans="1:29" ht="110.25" customHeight="1">
      <c r="A60" s="183" t="s">
        <v>701</v>
      </c>
      <c r="B60" s="183" t="s">
        <v>292</v>
      </c>
      <c r="C60" s="183" t="s">
        <v>293</v>
      </c>
      <c r="D60" s="183" t="s">
        <v>138</v>
      </c>
      <c r="E60" s="183" t="s">
        <v>702</v>
      </c>
      <c r="F60" s="183" t="s">
        <v>703</v>
      </c>
      <c r="G60" s="183" t="s">
        <v>704</v>
      </c>
      <c r="H60" s="183" t="s">
        <v>705</v>
      </c>
      <c r="I60" s="183"/>
      <c r="J60" s="185"/>
      <c r="K60" s="183" t="s">
        <v>706</v>
      </c>
      <c r="L60" s="183"/>
      <c r="M60" s="183" t="s">
        <v>173</v>
      </c>
      <c r="N60" s="187" t="s">
        <v>529</v>
      </c>
      <c r="O60" s="183" t="s">
        <v>530</v>
      </c>
      <c r="P60" s="183"/>
      <c r="Q60" s="183" t="s">
        <v>707</v>
      </c>
      <c r="R60" s="183" t="s">
        <v>302</v>
      </c>
      <c r="S60" s="183"/>
      <c r="T60" s="183"/>
      <c r="U60" s="183" t="s">
        <v>708</v>
      </c>
      <c r="V60" s="183" t="s">
        <v>708</v>
      </c>
      <c r="W60" s="183"/>
      <c r="X60" s="3"/>
      <c r="Y60" s="3"/>
      <c r="Z60" s="3"/>
      <c r="AA60" s="3"/>
      <c r="AB60" s="14" cm="1">
        <f t="array" ref="AB60">IF(OR($J60="Fail",ISBLANK($J60)),INDEX('Issue Code Table'!$C:$C,_xlfn.XMATCH($N60,'Issue Code Table'!A:A,0)),IF($M60="Critical",6,IF($M60="Significant",5,IF($M60="Moderate",3,2))))</f>
        <v>6</v>
      </c>
      <c r="AC60" s="2"/>
    </row>
    <row r="61" spans="1:29" ht="110.25" customHeight="1">
      <c r="A61" s="183" t="s">
        <v>709</v>
      </c>
      <c r="B61" s="183" t="s">
        <v>292</v>
      </c>
      <c r="C61" s="183" t="s">
        <v>293</v>
      </c>
      <c r="D61" s="183" t="s">
        <v>138</v>
      </c>
      <c r="E61" s="183" t="s">
        <v>710</v>
      </c>
      <c r="F61" s="183" t="s">
        <v>711</v>
      </c>
      <c r="G61" s="183" t="s">
        <v>712</v>
      </c>
      <c r="H61" s="183" t="s">
        <v>713</v>
      </c>
      <c r="I61" s="183"/>
      <c r="J61" s="185"/>
      <c r="K61" s="183" t="s">
        <v>714</v>
      </c>
      <c r="L61" s="183"/>
      <c r="M61" s="183" t="s">
        <v>173</v>
      </c>
      <c r="N61" s="187" t="s">
        <v>715</v>
      </c>
      <c r="O61" s="183" t="s">
        <v>716</v>
      </c>
      <c r="P61" s="183"/>
      <c r="Q61" s="183" t="s">
        <v>717</v>
      </c>
      <c r="R61" s="183" t="s">
        <v>302</v>
      </c>
      <c r="S61" s="183"/>
      <c r="T61" s="183"/>
      <c r="U61" s="183" t="s">
        <v>718</v>
      </c>
      <c r="V61" s="183" t="s">
        <v>718</v>
      </c>
      <c r="W61" s="183"/>
      <c r="X61" s="3"/>
      <c r="Y61" s="3"/>
      <c r="Z61" s="3"/>
      <c r="AA61" s="3"/>
      <c r="AB61" s="14" cm="1">
        <f t="array" ref="AB61">IF(OR($J61="Fail",ISBLANK($J61)),INDEX('Issue Code Table'!$C:$C,_xlfn.XMATCH($N61,'Issue Code Table'!A:A,0)),IF($M61="Critical",6,IF($M61="Significant",5,IF($M61="Moderate",3,2))))</f>
        <v>4</v>
      </c>
      <c r="AC61" s="2"/>
    </row>
    <row r="62" spans="1:29" ht="110.25" customHeight="1">
      <c r="A62" s="183" t="s">
        <v>719</v>
      </c>
      <c r="B62" s="183" t="s">
        <v>292</v>
      </c>
      <c r="C62" s="183" t="s">
        <v>293</v>
      </c>
      <c r="D62" s="183" t="s">
        <v>138</v>
      </c>
      <c r="E62" s="183" t="s">
        <v>720</v>
      </c>
      <c r="F62" s="183" t="s">
        <v>721</v>
      </c>
      <c r="G62" s="183" t="s">
        <v>722</v>
      </c>
      <c r="H62" s="183" t="s">
        <v>723</v>
      </c>
      <c r="I62" s="183"/>
      <c r="J62" s="185"/>
      <c r="K62" s="183" t="s">
        <v>724</v>
      </c>
      <c r="L62" s="183"/>
      <c r="M62" s="183" t="s">
        <v>173</v>
      </c>
      <c r="N62" s="187" t="s">
        <v>725</v>
      </c>
      <c r="O62" s="183" t="s">
        <v>726</v>
      </c>
      <c r="P62" s="183"/>
      <c r="Q62" s="183" t="s">
        <v>727</v>
      </c>
      <c r="R62" s="183" t="s">
        <v>728</v>
      </c>
      <c r="S62" s="183"/>
      <c r="T62" s="183"/>
      <c r="U62" s="183" t="s">
        <v>729</v>
      </c>
      <c r="V62" s="183" t="s">
        <v>729</v>
      </c>
      <c r="W62" s="183"/>
      <c r="X62" s="3"/>
      <c r="Y62" s="3"/>
      <c r="Z62" s="3"/>
      <c r="AA62" s="3"/>
      <c r="AB62" s="14" cm="1">
        <f t="array" ref="AB62">IF(OR($J62="Fail",ISBLANK($J62)),INDEX('Issue Code Table'!$C:$C,_xlfn.XMATCH($N62,'Issue Code Table'!A:A,0)),IF($M62="Critical",6,IF($M62="Significant",5,IF($M62="Moderate",3,2))))</f>
        <v>4</v>
      </c>
      <c r="AC62" s="2"/>
    </row>
    <row r="63" spans="1:29" ht="110.25" customHeight="1">
      <c r="A63" s="183" t="s">
        <v>730</v>
      </c>
      <c r="B63" s="183" t="s">
        <v>501</v>
      </c>
      <c r="C63" s="183" t="s">
        <v>502</v>
      </c>
      <c r="D63" s="183" t="s">
        <v>138</v>
      </c>
      <c r="E63" s="183" t="s">
        <v>731</v>
      </c>
      <c r="F63" s="183" t="s">
        <v>732</v>
      </c>
      <c r="G63" s="183" t="s">
        <v>733</v>
      </c>
      <c r="H63" s="183" t="s">
        <v>734</v>
      </c>
      <c r="I63" s="183"/>
      <c r="J63" s="185"/>
      <c r="K63" s="183" t="s">
        <v>735</v>
      </c>
      <c r="L63" s="183"/>
      <c r="M63" s="183" t="s">
        <v>173</v>
      </c>
      <c r="N63" s="187" t="s">
        <v>736</v>
      </c>
      <c r="O63" s="183" t="s">
        <v>737</v>
      </c>
      <c r="P63" s="183"/>
      <c r="Q63" s="183" t="s">
        <v>738</v>
      </c>
      <c r="R63" s="183" t="s">
        <v>739</v>
      </c>
      <c r="S63" s="183"/>
      <c r="T63" s="183"/>
      <c r="U63" s="183" t="s">
        <v>740</v>
      </c>
      <c r="V63" s="183" t="s">
        <v>740</v>
      </c>
      <c r="W63" s="183"/>
      <c r="X63" s="3"/>
      <c r="Y63" s="3"/>
      <c r="Z63" s="3"/>
      <c r="AA63" s="3"/>
      <c r="AB63" s="14" cm="1">
        <f t="array" ref="AB63">IF(OR($J63="Fail",ISBLANK($J63)),INDEX('Issue Code Table'!$C:$C,_xlfn.XMATCH($N63,'Issue Code Table'!A:A,0)),IF($M63="Critical",6,IF($M63="Significant",5,IF($M63="Moderate",3,2))))</f>
        <v>7</v>
      </c>
      <c r="AC63" s="2"/>
    </row>
    <row r="64" spans="1:29" ht="110.25" customHeight="1">
      <c r="A64" s="183" t="s">
        <v>741</v>
      </c>
      <c r="B64" s="183" t="s">
        <v>292</v>
      </c>
      <c r="C64" s="183" t="s">
        <v>293</v>
      </c>
      <c r="D64" s="183" t="s">
        <v>138</v>
      </c>
      <c r="E64" s="183" t="s">
        <v>742</v>
      </c>
      <c r="F64" s="183" t="s">
        <v>743</v>
      </c>
      <c r="G64" s="183" t="s">
        <v>744</v>
      </c>
      <c r="H64" s="183" t="s">
        <v>745</v>
      </c>
      <c r="I64" s="183"/>
      <c r="J64" s="185"/>
      <c r="K64" s="183" t="s">
        <v>746</v>
      </c>
      <c r="L64" s="183"/>
      <c r="M64" s="183" t="s">
        <v>173</v>
      </c>
      <c r="N64" s="187" t="s">
        <v>299</v>
      </c>
      <c r="O64" s="183" t="s">
        <v>300</v>
      </c>
      <c r="P64" s="183"/>
      <c r="Q64" s="183" t="s">
        <v>747</v>
      </c>
      <c r="R64" s="183" t="s">
        <v>302</v>
      </c>
      <c r="S64" s="183"/>
      <c r="T64" s="183"/>
      <c r="U64" s="183" t="s">
        <v>748</v>
      </c>
      <c r="V64" s="183" t="s">
        <v>748</v>
      </c>
      <c r="W64" s="183"/>
      <c r="X64" s="3"/>
      <c r="Y64" s="3"/>
      <c r="Z64" s="3"/>
      <c r="AA64" s="3"/>
      <c r="AB64" s="14" cm="1">
        <f t="array" ref="AB64">IF(OR($J64="Fail",ISBLANK($J64)),INDEX('Issue Code Table'!$C:$C,_xlfn.XMATCH($N64,'Issue Code Table'!A:A,0)),IF($M64="Critical",6,IF($M64="Significant",5,IF($M64="Moderate",3,2))))</f>
        <v>4</v>
      </c>
      <c r="AC64" s="2"/>
    </row>
    <row r="65" spans="1:30" ht="110.25" customHeight="1">
      <c r="A65" s="183" t="s">
        <v>749</v>
      </c>
      <c r="B65" s="183" t="s">
        <v>292</v>
      </c>
      <c r="C65" s="183" t="s">
        <v>293</v>
      </c>
      <c r="D65" s="183" t="s">
        <v>138</v>
      </c>
      <c r="E65" s="183" t="s">
        <v>750</v>
      </c>
      <c r="F65" s="183" t="s">
        <v>743</v>
      </c>
      <c r="G65" s="183" t="s">
        <v>751</v>
      </c>
      <c r="H65" s="183" t="s">
        <v>752</v>
      </c>
      <c r="I65" s="183"/>
      <c r="J65" s="185"/>
      <c r="K65" s="183" t="s">
        <v>753</v>
      </c>
      <c r="L65" s="183"/>
      <c r="M65" s="183" t="s">
        <v>173</v>
      </c>
      <c r="N65" s="187" t="s">
        <v>299</v>
      </c>
      <c r="O65" s="183" t="s">
        <v>300</v>
      </c>
      <c r="P65" s="183"/>
      <c r="Q65" s="183" t="s">
        <v>754</v>
      </c>
      <c r="R65" s="183" t="s">
        <v>302</v>
      </c>
      <c r="S65" s="183"/>
      <c r="T65" s="183"/>
      <c r="U65" s="183" t="s">
        <v>755</v>
      </c>
      <c r="V65" s="183" t="s">
        <v>755</v>
      </c>
      <c r="W65" s="183"/>
      <c r="X65" s="3"/>
      <c r="Y65" s="3"/>
      <c r="Z65" s="3"/>
      <c r="AA65" s="3"/>
      <c r="AB65" s="14" cm="1">
        <f t="array" ref="AB65">IF(OR($J65="Fail",ISBLANK($J65)),INDEX('Issue Code Table'!$C:$C,_xlfn.XMATCH($N65,'Issue Code Table'!A:A,0)),IF($M65="Critical",6,IF($M65="Significant",5,IF($M65="Moderate",3,2))))</f>
        <v>4</v>
      </c>
      <c r="AC65" s="2"/>
    </row>
    <row r="66" spans="1:30" ht="110.25" customHeight="1">
      <c r="A66" s="183" t="s">
        <v>756</v>
      </c>
      <c r="B66" s="183" t="s">
        <v>389</v>
      </c>
      <c r="C66" s="183" t="s">
        <v>390</v>
      </c>
      <c r="D66" s="183" t="s">
        <v>138</v>
      </c>
      <c r="E66" s="183" t="s">
        <v>757</v>
      </c>
      <c r="F66" s="183" t="s">
        <v>758</v>
      </c>
      <c r="G66" s="183" t="s">
        <v>759</v>
      </c>
      <c r="H66" s="183" t="s">
        <v>760</v>
      </c>
      <c r="I66" s="183"/>
      <c r="J66" s="185"/>
      <c r="K66" s="183" t="s">
        <v>761</v>
      </c>
      <c r="L66" s="183"/>
      <c r="M66" s="183" t="s">
        <v>173</v>
      </c>
      <c r="N66" s="187" t="s">
        <v>396</v>
      </c>
      <c r="O66" s="183" t="s">
        <v>397</v>
      </c>
      <c r="P66" s="183"/>
      <c r="Q66" s="183" t="s">
        <v>762</v>
      </c>
      <c r="R66" s="183" t="s">
        <v>399</v>
      </c>
      <c r="S66" s="183"/>
      <c r="T66" s="183"/>
      <c r="U66" s="183" t="s">
        <v>763</v>
      </c>
      <c r="V66" s="183" t="s">
        <v>763</v>
      </c>
      <c r="W66" s="183"/>
      <c r="X66" s="3"/>
      <c r="Y66" s="3"/>
      <c r="Z66" s="3"/>
      <c r="AA66" s="3"/>
      <c r="AB66" s="14" cm="1">
        <f t="array" ref="AB66">IF(OR($J66="Fail",ISBLANK($J66)),INDEX('Issue Code Table'!$C:$C,_xlfn.XMATCH($N66,'Issue Code Table'!A:A,0)),IF($M66="Critical",6,IF($M66="Significant",5,IF($M66="Moderate",3,2))))</f>
        <v>6</v>
      </c>
      <c r="AC66" s="2"/>
    </row>
    <row r="67" spans="1:30" ht="110.25" customHeight="1">
      <c r="A67" s="183" t="s">
        <v>764</v>
      </c>
      <c r="B67" s="183" t="s">
        <v>292</v>
      </c>
      <c r="C67" s="183" t="s">
        <v>293</v>
      </c>
      <c r="D67" s="183" t="s">
        <v>138</v>
      </c>
      <c r="E67" s="183" t="s">
        <v>765</v>
      </c>
      <c r="F67" s="183" t="s">
        <v>766</v>
      </c>
      <c r="G67" s="183" t="s">
        <v>767</v>
      </c>
      <c r="H67" s="183" t="s">
        <v>768</v>
      </c>
      <c r="I67" s="183"/>
      <c r="J67" s="185"/>
      <c r="K67" s="183" t="s">
        <v>769</v>
      </c>
      <c r="L67" s="183"/>
      <c r="M67" s="183" t="s">
        <v>173</v>
      </c>
      <c r="N67" s="187" t="s">
        <v>529</v>
      </c>
      <c r="O67" s="183" t="s">
        <v>530</v>
      </c>
      <c r="P67" s="183"/>
      <c r="Q67" s="183" t="s">
        <v>770</v>
      </c>
      <c r="R67" s="183" t="s">
        <v>302</v>
      </c>
      <c r="S67" s="183"/>
      <c r="T67" s="183"/>
      <c r="U67" s="183" t="s">
        <v>771</v>
      </c>
      <c r="V67" s="183" t="s">
        <v>771</v>
      </c>
      <c r="W67" s="183"/>
      <c r="X67" s="3"/>
      <c r="Y67" s="3"/>
      <c r="Z67" s="3"/>
      <c r="AA67" s="3"/>
      <c r="AB67" s="14" cm="1">
        <f t="array" ref="AB67">IF(OR($J67="Fail",ISBLANK($J67)),INDEX('Issue Code Table'!$C:$C,_xlfn.XMATCH($N67,'Issue Code Table'!A:A,0)),IF($M67="Critical",6,IF($M67="Significant",5,IF($M67="Moderate",3,2))))</f>
        <v>6</v>
      </c>
      <c r="AC67" s="2"/>
    </row>
    <row r="68" spans="1:30" ht="110.25" customHeight="1">
      <c r="A68" s="183" t="s">
        <v>772</v>
      </c>
      <c r="B68" s="183" t="s">
        <v>292</v>
      </c>
      <c r="C68" s="183" t="s">
        <v>293</v>
      </c>
      <c r="D68" s="183" t="s">
        <v>138</v>
      </c>
      <c r="E68" s="183" t="s">
        <v>773</v>
      </c>
      <c r="F68" s="183" t="s">
        <v>774</v>
      </c>
      <c r="G68" s="183" t="s">
        <v>775</v>
      </c>
      <c r="H68" s="183" t="s">
        <v>776</v>
      </c>
      <c r="I68" s="183"/>
      <c r="J68" s="185"/>
      <c r="K68" s="183" t="s">
        <v>777</v>
      </c>
      <c r="L68" s="183"/>
      <c r="M68" s="183" t="s">
        <v>173</v>
      </c>
      <c r="N68" s="187" t="s">
        <v>778</v>
      </c>
      <c r="O68" s="183" t="s">
        <v>779</v>
      </c>
      <c r="P68" s="183"/>
      <c r="Q68" s="183" t="s">
        <v>780</v>
      </c>
      <c r="R68" s="183" t="s">
        <v>302</v>
      </c>
      <c r="S68" s="183"/>
      <c r="T68" s="183"/>
      <c r="U68" s="183" t="s">
        <v>781</v>
      </c>
      <c r="V68" s="183" t="s">
        <v>781</v>
      </c>
      <c r="W68" s="183"/>
      <c r="X68" s="3"/>
      <c r="Y68" s="3"/>
      <c r="Z68" s="3"/>
      <c r="AA68" s="3"/>
      <c r="AB68" s="14" cm="1">
        <f t="array" ref="AB68">IF(OR($J68="Fail",ISBLANK($J68)),INDEX('Issue Code Table'!$C:$C,_xlfn.XMATCH($N68,'Issue Code Table'!A:A,0)),IF($M68="Critical",6,IF($M68="Significant",5,IF($M68="Moderate",3,2))))</f>
        <v>5</v>
      </c>
      <c r="AC68" s="2"/>
    </row>
    <row r="69" spans="1:30" ht="110.25" customHeight="1">
      <c r="J69"/>
      <c r="M69" s="8"/>
      <c r="N69"/>
      <c r="AA69" s="15"/>
      <c r="AB69"/>
      <c r="AD69" t="str">
        <f>M69 &amp; ": " &amp; _xlfn.XLOOKUP(M69, 'Issue Code Table'!A:A,'Issue Code Table'!B:B)</f>
        <v xml:space="preserve">: </v>
      </c>
    </row>
    <row r="70" spans="1:30" ht="110.25" customHeight="1">
      <c r="J70"/>
      <c r="M70" s="8"/>
      <c r="N70"/>
      <c r="AA70" s="15"/>
      <c r="AB70"/>
      <c r="AD70" t="str">
        <f>M70 &amp; ": " &amp; _xlfn.XLOOKUP(M70, 'Issue Code Table'!A:A,'Issue Code Table'!B:B)</f>
        <v xml:space="preserve">: </v>
      </c>
    </row>
    <row r="71" spans="1:30" ht="110.25" customHeight="1">
      <c r="J71"/>
      <c r="M71" s="8"/>
      <c r="N71"/>
      <c r="AA71" s="15"/>
      <c r="AB71"/>
      <c r="AD71" t="str">
        <f>M71 &amp; ": " &amp; _xlfn.XLOOKUP(M71, 'Issue Code Table'!A:A,'Issue Code Table'!B:B)</f>
        <v xml:space="preserve">: </v>
      </c>
    </row>
    <row r="72" spans="1:30" ht="110.25" customHeight="1">
      <c r="J72"/>
      <c r="M72" s="8"/>
      <c r="N72"/>
      <c r="AA72" s="15"/>
      <c r="AB72"/>
      <c r="AD72" t="str">
        <f>M72 &amp; ": " &amp; _xlfn.XLOOKUP(M72, 'Issue Code Table'!A:A,'Issue Code Table'!B:B)</f>
        <v xml:space="preserve">: </v>
      </c>
    </row>
    <row r="73" spans="1:30" ht="110.25" customHeight="1">
      <c r="J73"/>
      <c r="M73" s="8"/>
      <c r="N73"/>
      <c r="AA73" s="15"/>
      <c r="AB73"/>
      <c r="AD73" t="str">
        <f>M73 &amp; ": " &amp; _xlfn.XLOOKUP(M73, 'Issue Code Table'!A:A,'Issue Code Table'!B:B)</f>
        <v xml:space="preserve">: </v>
      </c>
    </row>
  </sheetData>
  <dataConsolidate/>
  <phoneticPr fontId="6" type="noConversion"/>
  <conditionalFormatting sqref="A3:W68">
    <cfRule type="expression" dxfId="5" priority="7">
      <formula>AND(MOD(ROW(),2)=0,$A3&lt;&gt;"")</formula>
    </cfRule>
  </conditionalFormatting>
  <conditionalFormatting sqref="J3:J68">
    <cfRule type="cellIs" dxfId="4" priority="4" stopIfTrue="1" operator="equal">
      <formula>"Pass"</formula>
    </cfRule>
    <cfRule type="containsText" dxfId="3" priority="5" stopIfTrue="1" operator="containsText" text="Info">
      <formula>NOT(ISERROR(SEARCH("Info",J3)))</formula>
    </cfRule>
    <cfRule type="containsText" dxfId="2" priority="6" stopIfTrue="1" operator="containsText" text="Fail">
      <formula>NOT(ISERROR(SEARCH("Fail",J3)))</formula>
    </cfRule>
  </conditionalFormatting>
  <conditionalFormatting sqref="N3:N68">
    <cfRule type="expression" dxfId="1" priority="1" stopIfTrue="1">
      <formula>ISERROR($AB3)</formula>
    </cfRule>
  </conditionalFormatting>
  <conditionalFormatting sqref="AE3">
    <cfRule type="expression" dxfId="0" priority="3">
      <formula>ISERROR($AA3)</formula>
    </cfRule>
  </conditionalFormatting>
  <dataValidations count="1">
    <dataValidation type="list" allowBlank="1" showInputMessage="1" showErrorMessage="1" sqref="J3:J68" xr:uid="{06BD9E20-A8C2-46B8-B996-9812DDB41CCA}">
      <formula1>$AC$4:$AC$7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F4309-EF4A-4DFC-ACA8-ABB942EC2803}">
  <dimension ref="A1:D11"/>
  <sheetViews>
    <sheetView zoomScale="130" zoomScaleNormal="130" workbookViewId="0"/>
  </sheetViews>
  <sheetFormatPr defaultColWidth="18.54296875" defaultRowHeight="12.75" customHeight="1"/>
  <cols>
    <col min="1" max="1" width="11.453125" style="188" customWidth="1"/>
    <col min="2" max="2" width="13.453125" style="188" customWidth="1"/>
    <col min="3" max="3" width="64" style="189" customWidth="1"/>
    <col min="4" max="4" width="48.453125" style="188" customWidth="1"/>
    <col min="5" max="16384" width="18.54296875" style="188"/>
  </cols>
  <sheetData>
    <row r="1" spans="1:4" ht="14.5">
      <c r="A1" s="204" t="s">
        <v>782</v>
      </c>
      <c r="B1" s="202"/>
      <c r="C1" s="203"/>
      <c r="D1" s="202"/>
    </row>
    <row r="2" spans="1:4" s="199" customFormat="1" ht="12.75" customHeight="1">
      <c r="A2" s="200" t="s">
        <v>783</v>
      </c>
      <c r="B2" s="200" t="s">
        <v>784</v>
      </c>
      <c r="C2" s="201" t="s">
        <v>785</v>
      </c>
      <c r="D2" s="200" t="s">
        <v>786</v>
      </c>
    </row>
    <row r="3" spans="1:4" ht="13.5" customHeight="1">
      <c r="A3" s="198">
        <v>1</v>
      </c>
      <c r="B3" s="197">
        <v>45709</v>
      </c>
      <c r="C3" s="196" t="s">
        <v>787</v>
      </c>
      <c r="D3" s="194" t="s">
        <v>788</v>
      </c>
    </row>
    <row r="4" spans="1:4" ht="29.9" customHeight="1">
      <c r="A4" s="193"/>
      <c r="B4" s="192"/>
      <c r="C4" s="191"/>
      <c r="D4" s="194"/>
    </row>
    <row r="5" spans="1:4" ht="12.75" customHeight="1">
      <c r="A5" s="193"/>
      <c r="B5" s="192"/>
      <c r="C5" s="191"/>
      <c r="D5" s="194"/>
    </row>
    <row r="6" spans="1:4" ht="12.75" customHeight="1">
      <c r="A6" s="193"/>
      <c r="B6" s="192"/>
      <c r="C6" s="191"/>
      <c r="D6" s="194"/>
    </row>
    <row r="7" spans="1:4" ht="12.75" customHeight="1">
      <c r="A7" s="193"/>
      <c r="B7" s="192"/>
      <c r="C7" s="191"/>
      <c r="D7" s="194"/>
    </row>
    <row r="8" spans="1:4" ht="12.75" customHeight="1">
      <c r="A8" s="193"/>
      <c r="B8" s="195"/>
      <c r="C8" s="191"/>
      <c r="D8" s="194"/>
    </row>
    <row r="9" spans="1:4" ht="12.75" customHeight="1">
      <c r="A9" s="193"/>
      <c r="B9" s="192"/>
      <c r="C9" s="191"/>
      <c r="D9" s="190"/>
    </row>
    <row r="10" spans="1:4" ht="12.75" customHeight="1">
      <c r="A10" s="193"/>
      <c r="B10" s="192"/>
      <c r="C10" s="191"/>
      <c r="D10" s="190"/>
    </row>
    <row r="11" spans="1:4" ht="12.75" customHeight="1">
      <c r="A11" s="193"/>
      <c r="B11" s="192"/>
      <c r="C11" s="191"/>
      <c r="D11" s="190"/>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00380-A447-4BC8-B735-198E8BB585FA}">
  <dimension ref="A1:D4"/>
  <sheetViews>
    <sheetView workbookViewId="0">
      <selection activeCell="A3" sqref="A3"/>
    </sheetView>
  </sheetViews>
  <sheetFormatPr defaultRowHeight="14.5"/>
  <cols>
    <col min="2" max="2" width="52.7265625" customWidth="1"/>
    <col min="3" max="3" width="83.7265625" customWidth="1"/>
    <col min="4" max="4" width="44.1796875" customWidth="1"/>
  </cols>
  <sheetData>
    <row r="1" spans="1:4">
      <c r="A1" s="206" t="s">
        <v>782</v>
      </c>
      <c r="B1" s="205"/>
      <c r="C1" s="205"/>
      <c r="D1" s="205"/>
    </row>
    <row r="2" spans="1:4" ht="17.25" customHeight="1">
      <c r="A2" s="207" t="s">
        <v>783</v>
      </c>
      <c r="B2" s="208" t="s">
        <v>789</v>
      </c>
      <c r="C2" s="208" t="s">
        <v>785</v>
      </c>
      <c r="D2" s="208" t="s">
        <v>790</v>
      </c>
    </row>
    <row r="3" spans="1:4">
      <c r="A3" s="209"/>
      <c r="B3" s="209"/>
      <c r="C3" s="209"/>
      <c r="D3" s="209"/>
    </row>
    <row r="4" spans="1:4">
      <c r="A4" s="209"/>
      <c r="B4" s="209"/>
      <c r="C4" s="209"/>
      <c r="D4" s="20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E2E66-9DBA-4784-9913-6B043411B439}">
  <sheetPr codeName="Sheet1"/>
  <dimension ref="A1:D567"/>
  <sheetViews>
    <sheetView workbookViewId="0"/>
  </sheetViews>
  <sheetFormatPr defaultRowHeight="14.5"/>
  <cols>
    <col min="1" max="1" width="15.7265625" customWidth="1"/>
    <col min="2" max="2" width="50.81640625" customWidth="1"/>
    <col min="3" max="3" width="21.7265625" customWidth="1"/>
    <col min="4" max="4" width="9.453125" bestFit="1" customWidth="1"/>
  </cols>
  <sheetData>
    <row r="1" spans="1:4">
      <c r="A1" s="9" t="s">
        <v>124</v>
      </c>
      <c r="B1" s="10" t="s">
        <v>116</v>
      </c>
      <c r="C1" s="10" t="s">
        <v>60</v>
      </c>
      <c r="D1" s="5">
        <v>45709</v>
      </c>
    </row>
    <row r="2" spans="1:4" ht="15.5">
      <c r="A2" s="11" t="s">
        <v>791</v>
      </c>
      <c r="B2" s="12" t="s">
        <v>792</v>
      </c>
      <c r="C2" s="12">
        <v>6</v>
      </c>
    </row>
    <row r="3" spans="1:4" ht="31">
      <c r="A3" s="11" t="s">
        <v>793</v>
      </c>
      <c r="B3" s="12" t="s">
        <v>794</v>
      </c>
      <c r="C3" s="12">
        <v>5</v>
      </c>
    </row>
    <row r="4" spans="1:4" ht="15.5">
      <c r="A4" s="11" t="s">
        <v>795</v>
      </c>
      <c r="B4" s="12" t="s">
        <v>796</v>
      </c>
      <c r="C4" s="12">
        <v>2</v>
      </c>
    </row>
    <row r="5" spans="1:4" ht="31">
      <c r="A5" s="11" t="s">
        <v>797</v>
      </c>
      <c r="B5" s="12" t="s">
        <v>798</v>
      </c>
      <c r="C5" s="12">
        <v>5</v>
      </c>
    </row>
    <row r="6" spans="1:4" ht="15.5">
      <c r="A6" s="11" t="s">
        <v>799</v>
      </c>
      <c r="B6" s="12" t="s">
        <v>800</v>
      </c>
      <c r="C6" s="12">
        <v>4</v>
      </c>
    </row>
    <row r="7" spans="1:4" ht="31">
      <c r="A7" s="11" t="s">
        <v>801</v>
      </c>
      <c r="B7" s="12" t="s">
        <v>802</v>
      </c>
      <c r="C7" s="12">
        <v>4</v>
      </c>
    </row>
    <row r="8" spans="1:4" ht="15.5">
      <c r="A8" s="11" t="s">
        <v>349</v>
      </c>
      <c r="B8" s="12" t="s">
        <v>803</v>
      </c>
      <c r="C8" s="12">
        <v>1</v>
      </c>
    </row>
    <row r="9" spans="1:4" ht="31">
      <c r="A9" s="11" t="s">
        <v>804</v>
      </c>
      <c r="B9" s="12" t="s">
        <v>805</v>
      </c>
      <c r="C9" s="12">
        <v>5</v>
      </c>
    </row>
    <row r="10" spans="1:4" ht="15.5">
      <c r="A10" s="11" t="s">
        <v>806</v>
      </c>
      <c r="B10" s="12" t="s">
        <v>807</v>
      </c>
      <c r="C10" s="12">
        <v>8</v>
      </c>
    </row>
    <row r="11" spans="1:4" ht="15.5">
      <c r="A11" s="11" t="s">
        <v>808</v>
      </c>
      <c r="B11" s="12" t="s">
        <v>809</v>
      </c>
      <c r="C11" s="12">
        <v>1</v>
      </c>
    </row>
    <row r="12" spans="1:4" ht="15.5">
      <c r="A12" s="11" t="s">
        <v>810</v>
      </c>
      <c r="B12" s="12" t="s">
        <v>811</v>
      </c>
      <c r="C12" s="12">
        <v>8</v>
      </c>
    </row>
    <row r="13" spans="1:4" ht="31">
      <c r="A13" s="11" t="s">
        <v>812</v>
      </c>
      <c r="B13" s="12" t="s">
        <v>813</v>
      </c>
      <c r="C13" s="12">
        <v>6</v>
      </c>
    </row>
    <row r="14" spans="1:4" ht="31">
      <c r="A14" s="11" t="s">
        <v>260</v>
      </c>
      <c r="B14" s="12" t="s">
        <v>814</v>
      </c>
      <c r="C14" s="12">
        <v>4</v>
      </c>
    </row>
    <row r="15" spans="1:4" ht="15.5">
      <c r="A15" s="11" t="s">
        <v>815</v>
      </c>
      <c r="B15" s="12" t="s">
        <v>816</v>
      </c>
      <c r="C15" s="12">
        <v>7</v>
      </c>
    </row>
    <row r="16" spans="1:4" ht="15.5">
      <c r="A16" s="11" t="s">
        <v>817</v>
      </c>
      <c r="B16" s="12" t="s">
        <v>818</v>
      </c>
      <c r="C16" s="12">
        <v>7</v>
      </c>
    </row>
    <row r="17" spans="1:3" ht="31">
      <c r="A17" s="11" t="s">
        <v>819</v>
      </c>
      <c r="B17" s="12" t="s">
        <v>820</v>
      </c>
      <c r="C17" s="12">
        <v>7</v>
      </c>
    </row>
    <row r="18" spans="1:3" ht="15.5">
      <c r="A18" s="11" t="s">
        <v>821</v>
      </c>
      <c r="B18" s="12" t="s">
        <v>822</v>
      </c>
      <c r="C18" s="12">
        <v>5</v>
      </c>
    </row>
    <row r="19" spans="1:3" ht="31">
      <c r="A19" s="11" t="s">
        <v>823</v>
      </c>
      <c r="B19" s="12" t="s">
        <v>824</v>
      </c>
      <c r="C19" s="12">
        <v>5</v>
      </c>
    </row>
    <row r="20" spans="1:3" ht="15.5">
      <c r="A20" s="11" t="s">
        <v>825</v>
      </c>
      <c r="B20" s="12" t="s">
        <v>826</v>
      </c>
      <c r="C20" s="12">
        <v>5</v>
      </c>
    </row>
    <row r="21" spans="1:3" ht="15.5">
      <c r="A21" s="11" t="s">
        <v>827</v>
      </c>
      <c r="B21" s="12" t="s">
        <v>828</v>
      </c>
      <c r="C21" s="12">
        <v>6</v>
      </c>
    </row>
    <row r="22" spans="1:3" ht="15.5">
      <c r="A22" s="11" t="s">
        <v>829</v>
      </c>
      <c r="B22" s="12" t="s">
        <v>830</v>
      </c>
      <c r="C22" s="12">
        <v>6</v>
      </c>
    </row>
    <row r="23" spans="1:3" ht="15.5">
      <c r="A23" s="11" t="s">
        <v>831</v>
      </c>
      <c r="B23" s="12" t="s">
        <v>832</v>
      </c>
      <c r="C23" s="12">
        <v>4</v>
      </c>
    </row>
    <row r="24" spans="1:3" ht="31">
      <c r="A24" s="11" t="s">
        <v>736</v>
      </c>
      <c r="B24" s="12" t="s">
        <v>833</v>
      </c>
      <c r="C24" s="12">
        <v>7</v>
      </c>
    </row>
    <row r="25" spans="1:3" ht="31">
      <c r="A25" s="11" t="s">
        <v>834</v>
      </c>
      <c r="B25" s="12" t="s">
        <v>835</v>
      </c>
      <c r="C25" s="12">
        <v>1</v>
      </c>
    </row>
    <row r="26" spans="1:3" ht="15.5">
      <c r="A26" s="11" t="s">
        <v>836</v>
      </c>
      <c r="B26" s="12" t="s">
        <v>837</v>
      </c>
      <c r="C26" s="12">
        <v>5</v>
      </c>
    </row>
    <row r="27" spans="1:3" ht="31">
      <c r="A27" s="11" t="s">
        <v>838</v>
      </c>
      <c r="B27" s="12" t="s">
        <v>839</v>
      </c>
      <c r="C27" s="12">
        <v>5</v>
      </c>
    </row>
    <row r="28" spans="1:3" ht="31">
      <c r="A28" s="11" t="s">
        <v>840</v>
      </c>
      <c r="B28" s="12" t="s">
        <v>841</v>
      </c>
      <c r="C28" s="12">
        <v>8</v>
      </c>
    </row>
    <row r="29" spans="1:3" ht="15.5">
      <c r="A29" s="11" t="s">
        <v>842</v>
      </c>
      <c r="B29" s="12" t="s">
        <v>843</v>
      </c>
      <c r="C29" s="12">
        <v>1</v>
      </c>
    </row>
    <row r="30" spans="1:3" ht="15.5">
      <c r="A30" s="11" t="s">
        <v>844</v>
      </c>
      <c r="B30" s="12" t="s">
        <v>845</v>
      </c>
      <c r="C30" s="12">
        <v>5</v>
      </c>
    </row>
    <row r="31" spans="1:3" ht="15.5">
      <c r="A31" s="11" t="s">
        <v>846</v>
      </c>
      <c r="B31" s="12" t="s">
        <v>847</v>
      </c>
      <c r="C31" s="12">
        <v>8</v>
      </c>
    </row>
    <row r="32" spans="1:3" ht="31">
      <c r="A32" s="11" t="s">
        <v>848</v>
      </c>
      <c r="B32" s="12" t="s">
        <v>849</v>
      </c>
      <c r="C32" s="12">
        <v>5</v>
      </c>
    </row>
    <row r="33" spans="1:3" ht="31">
      <c r="A33" s="11" t="s">
        <v>495</v>
      </c>
      <c r="B33" s="12" t="s">
        <v>850</v>
      </c>
      <c r="C33" s="12">
        <v>5</v>
      </c>
    </row>
    <row r="34" spans="1:3" ht="15.5">
      <c r="A34" s="11" t="s">
        <v>851</v>
      </c>
      <c r="B34" s="12" t="s">
        <v>852</v>
      </c>
      <c r="C34" s="12">
        <v>2</v>
      </c>
    </row>
    <row r="35" spans="1:3" ht="15.5">
      <c r="A35" s="11" t="s">
        <v>853</v>
      </c>
      <c r="B35" s="12" t="s">
        <v>854</v>
      </c>
      <c r="C35" s="12">
        <v>4</v>
      </c>
    </row>
    <row r="36" spans="1:3" ht="15.5">
      <c r="A36" s="11" t="s">
        <v>855</v>
      </c>
      <c r="B36" s="12" t="s">
        <v>856</v>
      </c>
      <c r="C36" s="12">
        <v>2</v>
      </c>
    </row>
    <row r="37" spans="1:3" ht="31">
      <c r="A37" s="11" t="s">
        <v>857</v>
      </c>
      <c r="B37" s="12" t="s">
        <v>858</v>
      </c>
      <c r="C37" s="12">
        <v>5</v>
      </c>
    </row>
    <row r="38" spans="1:3" ht="31">
      <c r="A38" s="11" t="s">
        <v>859</v>
      </c>
      <c r="B38" s="12" t="s">
        <v>860</v>
      </c>
      <c r="C38" s="12">
        <v>5</v>
      </c>
    </row>
    <row r="39" spans="1:3" ht="15.5">
      <c r="A39" s="11" t="s">
        <v>861</v>
      </c>
      <c r="B39" s="12" t="s">
        <v>862</v>
      </c>
      <c r="C39" s="12">
        <v>6</v>
      </c>
    </row>
    <row r="40" spans="1:3" ht="31">
      <c r="A40" s="11" t="s">
        <v>863</v>
      </c>
      <c r="B40" s="12" t="s">
        <v>864</v>
      </c>
      <c r="C40" s="12">
        <v>5</v>
      </c>
    </row>
    <row r="41" spans="1:3" ht="15.5">
      <c r="A41" s="11" t="s">
        <v>865</v>
      </c>
      <c r="B41" s="12" t="s">
        <v>866</v>
      </c>
      <c r="C41" s="12">
        <v>4</v>
      </c>
    </row>
    <row r="42" spans="1:3" ht="15.5">
      <c r="A42" s="11" t="s">
        <v>867</v>
      </c>
      <c r="B42" s="12" t="s">
        <v>868</v>
      </c>
      <c r="C42" s="12">
        <v>5</v>
      </c>
    </row>
    <row r="43" spans="1:3" ht="31">
      <c r="A43" s="11" t="s">
        <v>869</v>
      </c>
      <c r="B43" s="12" t="s">
        <v>870</v>
      </c>
      <c r="C43" s="12">
        <v>6</v>
      </c>
    </row>
    <row r="44" spans="1:3" ht="31">
      <c r="A44" s="11" t="s">
        <v>871</v>
      </c>
      <c r="B44" s="12" t="s">
        <v>872</v>
      </c>
      <c r="C44" s="12">
        <v>7</v>
      </c>
    </row>
    <row r="45" spans="1:3" ht="31">
      <c r="A45" s="11" t="s">
        <v>873</v>
      </c>
      <c r="B45" s="12" t="s">
        <v>874</v>
      </c>
      <c r="C45" s="12">
        <v>3</v>
      </c>
    </row>
    <row r="46" spans="1:3" ht="15.5">
      <c r="A46" s="11" t="s">
        <v>875</v>
      </c>
      <c r="B46" s="12" t="s">
        <v>876</v>
      </c>
      <c r="C46" s="12">
        <v>6</v>
      </c>
    </row>
    <row r="47" spans="1:3" ht="31">
      <c r="A47" s="11" t="s">
        <v>877</v>
      </c>
      <c r="B47" s="12" t="s">
        <v>878</v>
      </c>
      <c r="C47" s="12">
        <v>2</v>
      </c>
    </row>
    <row r="48" spans="1:3" ht="15.5">
      <c r="A48" s="11" t="s">
        <v>879</v>
      </c>
      <c r="B48" s="12" t="s">
        <v>880</v>
      </c>
      <c r="C48" s="12">
        <v>4</v>
      </c>
    </row>
    <row r="49" spans="1:3" ht="15.5">
      <c r="A49" s="11" t="s">
        <v>881</v>
      </c>
      <c r="B49" s="12" t="s">
        <v>882</v>
      </c>
      <c r="C49" s="12">
        <v>5</v>
      </c>
    </row>
    <row r="50" spans="1:3" ht="15.5">
      <c r="A50" s="11" t="s">
        <v>883</v>
      </c>
      <c r="B50" s="12" t="s">
        <v>884</v>
      </c>
      <c r="C50" s="12">
        <v>2</v>
      </c>
    </row>
    <row r="51" spans="1:3" ht="15.5">
      <c r="A51" s="11" t="s">
        <v>885</v>
      </c>
      <c r="B51" s="12" t="s">
        <v>886</v>
      </c>
      <c r="C51" s="12">
        <v>2</v>
      </c>
    </row>
    <row r="52" spans="1:3" ht="15.5">
      <c r="A52" s="11" t="s">
        <v>887</v>
      </c>
      <c r="B52" s="12" t="s">
        <v>888</v>
      </c>
      <c r="C52" s="12">
        <v>5</v>
      </c>
    </row>
    <row r="53" spans="1:3" ht="15.5">
      <c r="A53" s="11" t="s">
        <v>889</v>
      </c>
      <c r="B53" s="12" t="s">
        <v>890</v>
      </c>
      <c r="C53" s="12">
        <v>5</v>
      </c>
    </row>
    <row r="54" spans="1:3" ht="31">
      <c r="A54" s="11" t="s">
        <v>273</v>
      </c>
      <c r="B54" s="12" t="s">
        <v>891</v>
      </c>
      <c r="C54" s="12">
        <v>5</v>
      </c>
    </row>
    <row r="55" spans="1:3" ht="31">
      <c r="A55" s="11" t="s">
        <v>892</v>
      </c>
      <c r="B55" s="12" t="s">
        <v>893</v>
      </c>
      <c r="C55" s="12">
        <v>5</v>
      </c>
    </row>
    <row r="56" spans="1:3" ht="15.5">
      <c r="A56" s="11" t="s">
        <v>894</v>
      </c>
      <c r="B56" s="12" t="s">
        <v>895</v>
      </c>
      <c r="C56" s="12">
        <v>3</v>
      </c>
    </row>
    <row r="57" spans="1:3" ht="31">
      <c r="A57" s="11" t="s">
        <v>896</v>
      </c>
      <c r="B57" s="12" t="s">
        <v>897</v>
      </c>
      <c r="C57" s="12">
        <v>6</v>
      </c>
    </row>
    <row r="58" spans="1:3" ht="15.5">
      <c r="A58" s="11" t="s">
        <v>898</v>
      </c>
      <c r="B58" s="12" t="s">
        <v>899</v>
      </c>
      <c r="C58" s="12">
        <v>4</v>
      </c>
    </row>
    <row r="59" spans="1:3" ht="31">
      <c r="A59" s="11" t="s">
        <v>160</v>
      </c>
      <c r="B59" s="12" t="s">
        <v>900</v>
      </c>
      <c r="C59" s="12">
        <v>3</v>
      </c>
    </row>
    <row r="60" spans="1:3" ht="31">
      <c r="A60" s="11" t="s">
        <v>383</v>
      </c>
      <c r="B60" s="12" t="s">
        <v>901</v>
      </c>
      <c r="C60" s="12">
        <v>4</v>
      </c>
    </row>
    <row r="61" spans="1:3" ht="31">
      <c r="A61" s="11" t="s">
        <v>902</v>
      </c>
      <c r="B61" s="12" t="s">
        <v>903</v>
      </c>
      <c r="C61" s="12">
        <v>3</v>
      </c>
    </row>
    <row r="62" spans="1:3" ht="15.5">
      <c r="A62" s="11" t="s">
        <v>904</v>
      </c>
      <c r="B62" s="12" t="s">
        <v>905</v>
      </c>
      <c r="C62" s="12">
        <v>3</v>
      </c>
    </row>
    <row r="63" spans="1:3" ht="31">
      <c r="A63" s="11" t="s">
        <v>906</v>
      </c>
      <c r="B63" s="12" t="s">
        <v>907</v>
      </c>
      <c r="C63" s="12">
        <v>6</v>
      </c>
    </row>
    <row r="64" spans="1:3" ht="31">
      <c r="A64" s="11" t="s">
        <v>908</v>
      </c>
      <c r="B64" s="12" t="s">
        <v>909</v>
      </c>
      <c r="C64" s="12">
        <v>6</v>
      </c>
    </row>
    <row r="65" spans="1:3" ht="31">
      <c r="A65" s="11" t="s">
        <v>910</v>
      </c>
      <c r="B65" s="12" t="s">
        <v>911</v>
      </c>
      <c r="C65" s="12">
        <v>5</v>
      </c>
    </row>
    <row r="66" spans="1:3" ht="31">
      <c r="A66" s="11" t="s">
        <v>329</v>
      </c>
      <c r="B66" s="12" t="s">
        <v>912</v>
      </c>
      <c r="C66" s="12">
        <v>4</v>
      </c>
    </row>
    <row r="67" spans="1:3" ht="31">
      <c r="A67" s="11" t="s">
        <v>913</v>
      </c>
      <c r="B67" s="12" t="s">
        <v>914</v>
      </c>
      <c r="C67" s="12">
        <v>4</v>
      </c>
    </row>
    <row r="68" spans="1:3" ht="15.5">
      <c r="A68" s="11" t="s">
        <v>671</v>
      </c>
      <c r="B68" s="12" t="s">
        <v>915</v>
      </c>
      <c r="C68" s="12">
        <v>5</v>
      </c>
    </row>
    <row r="69" spans="1:3" ht="15.5">
      <c r="A69" s="11" t="s">
        <v>916</v>
      </c>
      <c r="B69" s="12" t="s">
        <v>917</v>
      </c>
      <c r="C69" s="12">
        <v>2</v>
      </c>
    </row>
    <row r="70" spans="1:3" ht="31">
      <c r="A70" s="11" t="s">
        <v>918</v>
      </c>
      <c r="B70" s="12" t="s">
        <v>919</v>
      </c>
      <c r="C70" s="12">
        <v>5</v>
      </c>
    </row>
    <row r="71" spans="1:3" ht="15.5">
      <c r="A71" s="11" t="s">
        <v>920</v>
      </c>
      <c r="B71" s="12" t="s">
        <v>921</v>
      </c>
      <c r="C71" s="12">
        <v>5</v>
      </c>
    </row>
    <row r="72" spans="1:3" ht="15.5">
      <c r="A72" s="11" t="s">
        <v>922</v>
      </c>
      <c r="B72" s="12" t="s">
        <v>923</v>
      </c>
      <c r="C72" s="12">
        <v>3</v>
      </c>
    </row>
    <row r="73" spans="1:3" ht="15.5">
      <c r="A73" s="11" t="s">
        <v>924</v>
      </c>
      <c r="B73" s="12" t="s">
        <v>796</v>
      </c>
      <c r="C73" s="12">
        <v>2</v>
      </c>
    </row>
    <row r="74" spans="1:3" ht="15.5">
      <c r="A74" s="11" t="s">
        <v>925</v>
      </c>
      <c r="B74" s="12" t="s">
        <v>926</v>
      </c>
      <c r="C74" s="12">
        <v>3</v>
      </c>
    </row>
    <row r="75" spans="1:3" ht="15.5">
      <c r="A75" s="11" t="s">
        <v>927</v>
      </c>
      <c r="B75" s="12" t="s">
        <v>928</v>
      </c>
      <c r="C75" s="12">
        <v>3</v>
      </c>
    </row>
    <row r="76" spans="1:3" ht="15.5">
      <c r="A76" s="11" t="s">
        <v>557</v>
      </c>
      <c r="B76" s="12" t="s">
        <v>929</v>
      </c>
      <c r="C76" s="12">
        <v>3</v>
      </c>
    </row>
    <row r="77" spans="1:3" ht="15.5">
      <c r="A77" s="11" t="s">
        <v>930</v>
      </c>
      <c r="B77" s="12" t="s">
        <v>931</v>
      </c>
      <c r="C77" s="12">
        <v>7</v>
      </c>
    </row>
    <row r="78" spans="1:3" ht="15.5">
      <c r="A78" s="11" t="s">
        <v>932</v>
      </c>
      <c r="B78" s="12" t="s">
        <v>933</v>
      </c>
      <c r="C78" s="12">
        <v>4</v>
      </c>
    </row>
    <row r="79" spans="1:3" ht="15.5">
      <c r="A79" s="11" t="s">
        <v>934</v>
      </c>
      <c r="B79" s="12" t="s">
        <v>796</v>
      </c>
      <c r="C79" s="12">
        <v>2</v>
      </c>
    </row>
    <row r="80" spans="1:3" ht="15.5">
      <c r="A80" s="11" t="s">
        <v>935</v>
      </c>
      <c r="B80" s="12" t="s">
        <v>936</v>
      </c>
      <c r="C80" s="12">
        <v>3</v>
      </c>
    </row>
    <row r="81" spans="1:3" ht="15.5">
      <c r="A81" s="11" t="s">
        <v>937</v>
      </c>
      <c r="B81" s="12" t="s">
        <v>938</v>
      </c>
      <c r="C81" s="12">
        <v>6</v>
      </c>
    </row>
    <row r="82" spans="1:3" ht="15.5">
      <c r="A82" s="11" t="s">
        <v>939</v>
      </c>
      <c r="B82" s="12" t="s">
        <v>940</v>
      </c>
      <c r="C82" s="12">
        <v>3</v>
      </c>
    </row>
    <row r="83" spans="1:3" ht="15.5">
      <c r="A83" s="11" t="s">
        <v>941</v>
      </c>
      <c r="B83" s="12" t="s">
        <v>942</v>
      </c>
      <c r="C83" s="12">
        <v>6</v>
      </c>
    </row>
    <row r="84" spans="1:3" ht="31">
      <c r="A84" s="11" t="s">
        <v>943</v>
      </c>
      <c r="B84" s="12" t="s">
        <v>944</v>
      </c>
      <c r="C84" s="12">
        <v>5</v>
      </c>
    </row>
    <row r="85" spans="1:3" ht="31">
      <c r="A85" s="11" t="s">
        <v>945</v>
      </c>
      <c r="B85" s="12" t="s">
        <v>946</v>
      </c>
      <c r="C85" s="12">
        <v>5</v>
      </c>
    </row>
    <row r="86" spans="1:3" ht="15.5">
      <c r="A86" s="11" t="s">
        <v>947</v>
      </c>
      <c r="B86" s="12" t="s">
        <v>948</v>
      </c>
      <c r="C86" s="12">
        <v>5</v>
      </c>
    </row>
    <row r="87" spans="1:3" ht="31">
      <c r="A87" s="11" t="s">
        <v>949</v>
      </c>
      <c r="B87" s="12" t="s">
        <v>950</v>
      </c>
      <c r="C87" s="12">
        <v>3</v>
      </c>
    </row>
    <row r="88" spans="1:3" ht="31">
      <c r="A88" s="11" t="s">
        <v>951</v>
      </c>
      <c r="B88" s="12" t="s">
        <v>952</v>
      </c>
      <c r="C88" s="12">
        <v>5</v>
      </c>
    </row>
    <row r="89" spans="1:3" ht="15.5">
      <c r="A89" s="11" t="s">
        <v>953</v>
      </c>
      <c r="B89" s="12" t="s">
        <v>954</v>
      </c>
      <c r="C89" s="12">
        <v>6</v>
      </c>
    </row>
    <row r="90" spans="1:3" ht="31">
      <c r="A90" s="11" t="s">
        <v>955</v>
      </c>
      <c r="B90" s="12" t="s">
        <v>956</v>
      </c>
      <c r="C90" s="12">
        <v>2</v>
      </c>
    </row>
    <row r="91" spans="1:3" ht="15.5">
      <c r="A91" s="11" t="s">
        <v>957</v>
      </c>
      <c r="B91" s="12" t="s">
        <v>958</v>
      </c>
      <c r="C91" s="12">
        <v>5</v>
      </c>
    </row>
    <row r="92" spans="1:3" ht="15.5">
      <c r="A92" s="11" t="s">
        <v>959</v>
      </c>
      <c r="B92" s="12" t="s">
        <v>960</v>
      </c>
      <c r="C92" s="12">
        <v>4</v>
      </c>
    </row>
    <row r="93" spans="1:3" ht="15.5">
      <c r="A93" s="11" t="s">
        <v>961</v>
      </c>
      <c r="B93" s="12" t="s">
        <v>962</v>
      </c>
      <c r="C93" s="12">
        <v>2</v>
      </c>
    </row>
    <row r="94" spans="1:3" ht="31">
      <c r="A94" s="11" t="s">
        <v>963</v>
      </c>
      <c r="B94" s="12" t="s">
        <v>964</v>
      </c>
      <c r="C94" s="12">
        <v>2</v>
      </c>
    </row>
    <row r="95" spans="1:3" ht="31">
      <c r="A95" s="11" t="s">
        <v>965</v>
      </c>
      <c r="B95" s="12" t="s">
        <v>966</v>
      </c>
      <c r="C95" s="12">
        <v>4</v>
      </c>
    </row>
    <row r="96" spans="1:3" ht="31">
      <c r="A96" s="11" t="s">
        <v>967</v>
      </c>
      <c r="B96" s="12" t="s">
        <v>968</v>
      </c>
      <c r="C96" s="12">
        <v>5</v>
      </c>
    </row>
    <row r="97" spans="1:3" ht="31">
      <c r="A97" s="11" t="s">
        <v>969</v>
      </c>
      <c r="B97" s="12" t="s">
        <v>970</v>
      </c>
      <c r="C97" s="12">
        <v>4</v>
      </c>
    </row>
    <row r="98" spans="1:3" ht="15.5">
      <c r="A98" s="11" t="s">
        <v>971</v>
      </c>
      <c r="B98" s="12" t="s">
        <v>972</v>
      </c>
      <c r="C98" s="12">
        <v>5</v>
      </c>
    </row>
    <row r="99" spans="1:3" ht="15.5">
      <c r="A99" s="11" t="s">
        <v>973</v>
      </c>
      <c r="B99" s="12" t="s">
        <v>974</v>
      </c>
      <c r="C99" s="12">
        <v>3</v>
      </c>
    </row>
    <row r="100" spans="1:3" ht="31">
      <c r="A100" s="11" t="s">
        <v>975</v>
      </c>
      <c r="B100" s="12" t="s">
        <v>976</v>
      </c>
      <c r="C100" s="12">
        <v>5</v>
      </c>
    </row>
    <row r="101" spans="1:3" ht="31">
      <c r="A101" s="11" t="s">
        <v>977</v>
      </c>
      <c r="B101" s="12" t="s">
        <v>978</v>
      </c>
      <c r="C101" s="12">
        <v>4</v>
      </c>
    </row>
    <row r="102" spans="1:3" ht="15.5">
      <c r="A102" s="11" t="s">
        <v>979</v>
      </c>
      <c r="B102" s="12" t="s">
        <v>980</v>
      </c>
      <c r="C102" s="12">
        <v>2</v>
      </c>
    </row>
    <row r="103" spans="1:3" ht="15.5">
      <c r="A103" s="11" t="s">
        <v>981</v>
      </c>
      <c r="B103" s="12" t="s">
        <v>982</v>
      </c>
      <c r="C103" s="12">
        <v>4</v>
      </c>
    </row>
    <row r="104" spans="1:3" ht="15.5">
      <c r="A104" s="11" t="s">
        <v>983</v>
      </c>
      <c r="B104" s="12" t="s">
        <v>984</v>
      </c>
      <c r="C104" s="12">
        <v>4</v>
      </c>
    </row>
    <row r="105" spans="1:3" ht="31">
      <c r="A105" s="11" t="s">
        <v>985</v>
      </c>
      <c r="B105" s="12" t="s">
        <v>986</v>
      </c>
      <c r="C105" s="12">
        <v>4</v>
      </c>
    </row>
    <row r="106" spans="1:3" ht="31">
      <c r="A106" s="11" t="s">
        <v>987</v>
      </c>
      <c r="B106" s="12" t="s">
        <v>988</v>
      </c>
      <c r="C106" s="12">
        <v>2</v>
      </c>
    </row>
    <row r="107" spans="1:3" ht="15.5">
      <c r="A107" s="11" t="s">
        <v>989</v>
      </c>
      <c r="B107" s="12" t="s">
        <v>796</v>
      </c>
      <c r="C107" s="12">
        <v>2</v>
      </c>
    </row>
    <row r="108" spans="1:3" ht="15.5">
      <c r="A108" s="11" t="s">
        <v>990</v>
      </c>
      <c r="B108" s="12" t="s">
        <v>991</v>
      </c>
      <c r="C108" s="12">
        <v>2</v>
      </c>
    </row>
    <row r="109" spans="1:3" ht="31">
      <c r="A109" s="11" t="s">
        <v>992</v>
      </c>
      <c r="B109" s="12" t="s">
        <v>993</v>
      </c>
      <c r="C109" s="12">
        <v>3</v>
      </c>
    </row>
    <row r="110" spans="1:3" ht="31">
      <c r="A110" s="11" t="s">
        <v>994</v>
      </c>
      <c r="B110" s="12" t="s">
        <v>995</v>
      </c>
      <c r="C110" s="12">
        <v>3</v>
      </c>
    </row>
    <row r="111" spans="1:3" ht="31">
      <c r="A111" s="11" t="s">
        <v>996</v>
      </c>
      <c r="B111" s="12" t="s">
        <v>997</v>
      </c>
      <c r="C111" s="12">
        <v>5</v>
      </c>
    </row>
    <row r="112" spans="1:3" ht="15.5">
      <c r="A112" s="11" t="s">
        <v>998</v>
      </c>
      <c r="B112" s="12" t="s">
        <v>999</v>
      </c>
      <c r="C112" s="12">
        <v>4</v>
      </c>
    </row>
    <row r="113" spans="1:3" ht="31">
      <c r="A113" s="11" t="s">
        <v>1000</v>
      </c>
      <c r="B113" s="12" t="s">
        <v>1001</v>
      </c>
      <c r="C113" s="12">
        <v>6</v>
      </c>
    </row>
    <row r="114" spans="1:3" ht="15.5">
      <c r="A114" s="11" t="s">
        <v>1002</v>
      </c>
      <c r="B114" s="12" t="s">
        <v>1003</v>
      </c>
      <c r="C114" s="12">
        <v>6</v>
      </c>
    </row>
    <row r="115" spans="1:3" ht="31">
      <c r="A115" s="11" t="s">
        <v>1004</v>
      </c>
      <c r="B115" s="12" t="s">
        <v>1005</v>
      </c>
      <c r="C115" s="12">
        <v>6</v>
      </c>
    </row>
    <row r="116" spans="1:3" ht="31">
      <c r="A116" s="11" t="s">
        <v>1006</v>
      </c>
      <c r="B116" s="12" t="s">
        <v>1007</v>
      </c>
      <c r="C116" s="12">
        <v>5</v>
      </c>
    </row>
    <row r="117" spans="1:3" ht="15.5">
      <c r="A117" s="11" t="s">
        <v>1008</v>
      </c>
      <c r="B117" s="12" t="s">
        <v>1009</v>
      </c>
      <c r="C117" s="12">
        <v>4</v>
      </c>
    </row>
    <row r="118" spans="1:3" ht="31">
      <c r="A118" s="11" t="s">
        <v>1010</v>
      </c>
      <c r="B118" s="12" t="s">
        <v>1011</v>
      </c>
      <c r="C118" s="12">
        <v>5</v>
      </c>
    </row>
    <row r="119" spans="1:3" ht="31">
      <c r="A119" s="11" t="s">
        <v>1012</v>
      </c>
      <c r="B119" s="12" t="s">
        <v>1013</v>
      </c>
      <c r="C119" s="12">
        <v>5</v>
      </c>
    </row>
    <row r="120" spans="1:3" ht="15.5">
      <c r="A120" s="11" t="s">
        <v>1014</v>
      </c>
      <c r="B120" s="12" t="s">
        <v>1015</v>
      </c>
      <c r="C120" s="12">
        <v>2</v>
      </c>
    </row>
    <row r="121" spans="1:3" ht="31">
      <c r="A121" s="11" t="s">
        <v>1016</v>
      </c>
      <c r="B121" s="12" t="s">
        <v>1017</v>
      </c>
      <c r="C121" s="12">
        <v>5</v>
      </c>
    </row>
    <row r="122" spans="1:3" ht="31">
      <c r="A122" s="11" t="s">
        <v>1018</v>
      </c>
      <c r="B122" s="12" t="s">
        <v>1019</v>
      </c>
      <c r="C122" s="12">
        <v>6</v>
      </c>
    </row>
    <row r="123" spans="1:3" ht="31">
      <c r="A123" s="11" t="s">
        <v>1020</v>
      </c>
      <c r="B123" s="12" t="s">
        <v>1021</v>
      </c>
      <c r="C123" s="12">
        <v>4</v>
      </c>
    </row>
    <row r="124" spans="1:3" ht="15.5">
      <c r="A124" s="11" t="s">
        <v>1022</v>
      </c>
      <c r="B124" s="12" t="s">
        <v>1023</v>
      </c>
      <c r="C124" s="12">
        <v>5</v>
      </c>
    </row>
    <row r="125" spans="1:3" ht="15.5">
      <c r="A125" s="11" t="s">
        <v>1024</v>
      </c>
      <c r="B125" s="12" t="s">
        <v>1025</v>
      </c>
      <c r="C125" s="12">
        <v>4</v>
      </c>
    </row>
    <row r="126" spans="1:3" ht="15.5">
      <c r="A126" s="11" t="s">
        <v>1026</v>
      </c>
      <c r="B126" s="12" t="s">
        <v>1027</v>
      </c>
      <c r="C126" s="12">
        <v>3</v>
      </c>
    </row>
    <row r="127" spans="1:3" ht="15.5">
      <c r="A127" s="11" t="s">
        <v>203</v>
      </c>
      <c r="B127" s="12" t="s">
        <v>1028</v>
      </c>
      <c r="C127" s="12">
        <v>5</v>
      </c>
    </row>
    <row r="128" spans="1:3" ht="15.5">
      <c r="A128" s="11" t="s">
        <v>1029</v>
      </c>
      <c r="B128" s="12" t="s">
        <v>796</v>
      </c>
      <c r="C128" s="12">
        <v>2</v>
      </c>
    </row>
    <row r="129" spans="1:3" ht="15.5">
      <c r="A129" s="11" t="s">
        <v>1030</v>
      </c>
      <c r="B129" s="12" t="s">
        <v>1031</v>
      </c>
      <c r="C129" s="12">
        <v>4</v>
      </c>
    </row>
    <row r="130" spans="1:3" ht="15.5">
      <c r="A130" s="11" t="s">
        <v>1032</v>
      </c>
      <c r="B130" s="12" t="s">
        <v>1033</v>
      </c>
      <c r="C130" s="12">
        <v>1</v>
      </c>
    </row>
    <row r="131" spans="1:3" ht="15.5">
      <c r="A131" s="11" t="s">
        <v>1034</v>
      </c>
      <c r="B131" s="12" t="s">
        <v>1035</v>
      </c>
      <c r="C131" s="12">
        <v>6</v>
      </c>
    </row>
    <row r="132" spans="1:3" ht="15.5">
      <c r="A132" s="11" t="s">
        <v>1036</v>
      </c>
      <c r="B132" s="12" t="s">
        <v>1037</v>
      </c>
      <c r="C132" s="12">
        <v>5</v>
      </c>
    </row>
    <row r="133" spans="1:3" ht="15.5">
      <c r="A133" s="11" t="s">
        <v>1038</v>
      </c>
      <c r="B133" s="12" t="s">
        <v>1039</v>
      </c>
      <c r="C133" s="12">
        <v>3</v>
      </c>
    </row>
    <row r="134" spans="1:3" ht="15.5">
      <c r="A134" s="11" t="s">
        <v>1040</v>
      </c>
      <c r="B134" s="12" t="s">
        <v>1041</v>
      </c>
      <c r="C134" s="12">
        <v>3</v>
      </c>
    </row>
    <row r="135" spans="1:3" ht="15.5">
      <c r="A135" s="11" t="s">
        <v>1042</v>
      </c>
      <c r="B135" s="12" t="s">
        <v>1043</v>
      </c>
      <c r="C135" s="12">
        <v>4</v>
      </c>
    </row>
    <row r="136" spans="1:3" ht="15.5">
      <c r="A136" s="11" t="s">
        <v>1044</v>
      </c>
      <c r="B136" s="12" t="s">
        <v>1045</v>
      </c>
      <c r="C136" s="12">
        <v>4</v>
      </c>
    </row>
    <row r="137" spans="1:3" ht="31">
      <c r="A137" s="11" t="s">
        <v>1046</v>
      </c>
      <c r="B137" s="12" t="s">
        <v>1047</v>
      </c>
      <c r="C137" s="12">
        <v>6</v>
      </c>
    </row>
    <row r="138" spans="1:3" ht="15.5">
      <c r="A138" s="11" t="s">
        <v>1048</v>
      </c>
      <c r="B138" s="12" t="s">
        <v>1049</v>
      </c>
      <c r="C138" s="12">
        <v>3</v>
      </c>
    </row>
    <row r="139" spans="1:3" ht="31">
      <c r="A139" s="11" t="s">
        <v>1050</v>
      </c>
      <c r="B139" s="12" t="s">
        <v>1051</v>
      </c>
      <c r="C139" s="12">
        <v>5</v>
      </c>
    </row>
    <row r="140" spans="1:3" ht="31">
      <c r="A140" s="11" t="s">
        <v>1052</v>
      </c>
      <c r="B140" s="12" t="s">
        <v>1053</v>
      </c>
      <c r="C140" s="12">
        <v>6</v>
      </c>
    </row>
    <row r="141" spans="1:3" ht="31">
      <c r="A141" s="11" t="s">
        <v>1054</v>
      </c>
      <c r="B141" s="12" t="s">
        <v>1055</v>
      </c>
      <c r="C141" s="12">
        <v>4</v>
      </c>
    </row>
    <row r="142" spans="1:3" ht="15.5">
      <c r="A142" s="11" t="s">
        <v>1056</v>
      </c>
      <c r="B142" s="12" t="s">
        <v>1057</v>
      </c>
      <c r="C142" s="12">
        <v>5</v>
      </c>
    </row>
    <row r="143" spans="1:3" ht="15.5">
      <c r="A143" s="11" t="s">
        <v>1058</v>
      </c>
      <c r="B143" s="12" t="s">
        <v>1059</v>
      </c>
      <c r="C143" s="12">
        <v>4</v>
      </c>
    </row>
    <row r="144" spans="1:3" ht="15.5">
      <c r="A144" s="11" t="s">
        <v>1060</v>
      </c>
      <c r="B144" s="12" t="s">
        <v>1061</v>
      </c>
      <c r="C144" s="12">
        <v>4</v>
      </c>
    </row>
    <row r="145" spans="1:3" ht="15.5">
      <c r="A145" s="11" t="s">
        <v>1062</v>
      </c>
      <c r="B145" s="12" t="s">
        <v>1063</v>
      </c>
      <c r="C145" s="12">
        <v>4</v>
      </c>
    </row>
    <row r="146" spans="1:3" ht="15.5">
      <c r="A146" s="11" t="s">
        <v>1064</v>
      </c>
      <c r="B146" s="12" t="s">
        <v>1065</v>
      </c>
      <c r="C146" s="12">
        <v>5</v>
      </c>
    </row>
    <row r="147" spans="1:3" ht="31">
      <c r="A147" s="11" t="s">
        <v>1066</v>
      </c>
      <c r="B147" s="12" t="s">
        <v>1067</v>
      </c>
      <c r="C147" s="12">
        <v>6</v>
      </c>
    </row>
    <row r="148" spans="1:3" ht="31">
      <c r="A148" s="11" t="s">
        <v>1068</v>
      </c>
      <c r="B148" s="12" t="s">
        <v>1069</v>
      </c>
      <c r="C148" s="12">
        <v>5</v>
      </c>
    </row>
    <row r="149" spans="1:3" ht="15.5">
      <c r="A149" s="11" t="s">
        <v>1070</v>
      </c>
      <c r="B149" s="12" t="s">
        <v>1071</v>
      </c>
      <c r="C149" s="12">
        <v>7</v>
      </c>
    </row>
    <row r="150" spans="1:3" ht="15.5">
      <c r="A150" s="11" t="s">
        <v>1072</v>
      </c>
      <c r="B150" s="12" t="s">
        <v>1073</v>
      </c>
      <c r="C150" s="12">
        <v>6</v>
      </c>
    </row>
    <row r="151" spans="1:3" ht="15.5">
      <c r="A151" s="11" t="s">
        <v>1074</v>
      </c>
      <c r="B151" s="12" t="s">
        <v>1075</v>
      </c>
      <c r="C151" s="12">
        <v>1</v>
      </c>
    </row>
    <row r="152" spans="1:3" ht="31">
      <c r="A152" s="11" t="s">
        <v>519</v>
      </c>
      <c r="B152" s="12" t="s">
        <v>1076</v>
      </c>
      <c r="C152" s="12">
        <v>6</v>
      </c>
    </row>
    <row r="153" spans="1:3" ht="31">
      <c r="A153" s="11" t="s">
        <v>1077</v>
      </c>
      <c r="B153" s="12" t="s">
        <v>1078</v>
      </c>
      <c r="C153" s="12">
        <v>6</v>
      </c>
    </row>
    <row r="154" spans="1:3" ht="31">
      <c r="A154" s="11" t="s">
        <v>1079</v>
      </c>
      <c r="B154" s="12" t="s">
        <v>1080</v>
      </c>
      <c r="C154" s="12">
        <v>6</v>
      </c>
    </row>
    <row r="155" spans="1:3" ht="31">
      <c r="A155" s="11" t="s">
        <v>1081</v>
      </c>
      <c r="B155" s="12" t="s">
        <v>1082</v>
      </c>
      <c r="C155" s="12">
        <v>4</v>
      </c>
    </row>
    <row r="156" spans="1:3" ht="15.5">
      <c r="A156" s="11" t="s">
        <v>1083</v>
      </c>
      <c r="B156" s="12" t="s">
        <v>1084</v>
      </c>
      <c r="C156" s="12">
        <v>6</v>
      </c>
    </row>
    <row r="157" spans="1:3" ht="31">
      <c r="A157" s="11" t="s">
        <v>1085</v>
      </c>
      <c r="B157" s="12" t="s">
        <v>1086</v>
      </c>
      <c r="C157" s="12">
        <v>3</v>
      </c>
    </row>
    <row r="158" spans="1:3" ht="31">
      <c r="A158" s="11" t="s">
        <v>299</v>
      </c>
      <c r="B158" s="12" t="s">
        <v>1087</v>
      </c>
      <c r="C158" s="12">
        <v>4</v>
      </c>
    </row>
    <row r="159" spans="1:3" ht="15.5">
      <c r="A159" s="11" t="s">
        <v>1088</v>
      </c>
      <c r="B159" s="12" t="s">
        <v>1089</v>
      </c>
      <c r="C159" s="12">
        <v>5</v>
      </c>
    </row>
    <row r="160" spans="1:3" ht="31">
      <c r="A160" s="11" t="s">
        <v>1090</v>
      </c>
      <c r="B160" s="12" t="s">
        <v>1091</v>
      </c>
      <c r="C160" s="12">
        <v>3</v>
      </c>
    </row>
    <row r="161" spans="1:3" ht="15.5">
      <c r="A161" s="11" t="s">
        <v>1092</v>
      </c>
      <c r="B161" s="12" t="s">
        <v>1093</v>
      </c>
      <c r="C161" s="12">
        <v>5</v>
      </c>
    </row>
    <row r="162" spans="1:3" ht="31">
      <c r="A162" s="11" t="s">
        <v>1094</v>
      </c>
      <c r="B162" s="12" t="s">
        <v>1095</v>
      </c>
      <c r="C162" s="12">
        <v>5</v>
      </c>
    </row>
    <row r="163" spans="1:3" ht="15.5">
      <c r="A163" s="11" t="s">
        <v>1096</v>
      </c>
      <c r="B163" s="12" t="s">
        <v>1097</v>
      </c>
      <c r="C163" s="12">
        <v>5</v>
      </c>
    </row>
    <row r="164" spans="1:3" ht="15.5">
      <c r="A164" s="11" t="s">
        <v>1098</v>
      </c>
      <c r="B164" s="12" t="s">
        <v>1099</v>
      </c>
      <c r="C164" s="12">
        <v>5</v>
      </c>
    </row>
    <row r="165" spans="1:3" ht="31">
      <c r="A165" s="11" t="s">
        <v>778</v>
      </c>
      <c r="B165" s="12" t="s">
        <v>1100</v>
      </c>
      <c r="C165" s="12">
        <v>5</v>
      </c>
    </row>
    <row r="166" spans="1:3" ht="31">
      <c r="A166" s="11" t="s">
        <v>1101</v>
      </c>
      <c r="B166" s="12" t="s">
        <v>1102</v>
      </c>
      <c r="C166" s="12">
        <v>5</v>
      </c>
    </row>
    <row r="167" spans="1:3" ht="31">
      <c r="A167" s="11" t="s">
        <v>609</v>
      </c>
      <c r="B167" s="12" t="s">
        <v>1103</v>
      </c>
      <c r="C167" s="12">
        <v>6</v>
      </c>
    </row>
    <row r="168" spans="1:3" ht="31">
      <c r="A168" s="11" t="s">
        <v>1104</v>
      </c>
      <c r="B168" s="12" t="s">
        <v>1105</v>
      </c>
      <c r="C168" s="12">
        <v>4</v>
      </c>
    </row>
    <row r="169" spans="1:3" ht="31">
      <c r="A169" s="11" t="s">
        <v>1106</v>
      </c>
      <c r="B169" s="12" t="s">
        <v>1107</v>
      </c>
      <c r="C169" s="12">
        <v>3</v>
      </c>
    </row>
    <row r="170" spans="1:3" ht="15.5">
      <c r="A170" s="11" t="s">
        <v>1108</v>
      </c>
      <c r="B170" s="12" t="s">
        <v>1109</v>
      </c>
      <c r="C170" s="12">
        <v>4</v>
      </c>
    </row>
    <row r="171" spans="1:3" ht="31">
      <c r="A171" s="11" t="s">
        <v>1110</v>
      </c>
      <c r="B171" s="12" t="s">
        <v>1111</v>
      </c>
      <c r="C171" s="12">
        <v>6</v>
      </c>
    </row>
    <row r="172" spans="1:3" ht="15.5">
      <c r="A172" s="11" t="s">
        <v>661</v>
      </c>
      <c r="B172" s="12" t="s">
        <v>1112</v>
      </c>
      <c r="C172" s="12">
        <v>4</v>
      </c>
    </row>
    <row r="173" spans="1:3" ht="31">
      <c r="A173" s="11" t="s">
        <v>1113</v>
      </c>
      <c r="B173" s="12" t="s">
        <v>1114</v>
      </c>
      <c r="C173" s="12">
        <v>5</v>
      </c>
    </row>
    <row r="174" spans="1:3" ht="15.5">
      <c r="A174" s="11" t="s">
        <v>1115</v>
      </c>
      <c r="B174" s="12" t="s">
        <v>1116</v>
      </c>
      <c r="C174" s="12">
        <v>3</v>
      </c>
    </row>
    <row r="175" spans="1:3" ht="15.5">
      <c r="A175" s="11" t="s">
        <v>681</v>
      </c>
      <c r="B175" s="12" t="s">
        <v>1117</v>
      </c>
      <c r="C175" s="12">
        <v>5</v>
      </c>
    </row>
    <row r="176" spans="1:3" ht="31">
      <c r="A176" s="11" t="s">
        <v>1118</v>
      </c>
      <c r="B176" s="12" t="s">
        <v>1119</v>
      </c>
      <c r="C176" s="12">
        <v>5</v>
      </c>
    </row>
    <row r="177" spans="1:3" ht="15.5">
      <c r="A177" s="11" t="s">
        <v>1120</v>
      </c>
      <c r="B177" s="12" t="s">
        <v>1121</v>
      </c>
      <c r="C177" s="12">
        <v>4</v>
      </c>
    </row>
    <row r="178" spans="1:3" ht="15.5">
      <c r="A178" s="11" t="s">
        <v>1122</v>
      </c>
      <c r="B178" s="12" t="s">
        <v>1123</v>
      </c>
      <c r="C178" s="12">
        <v>2</v>
      </c>
    </row>
    <row r="179" spans="1:3" ht="15.5">
      <c r="A179" s="11" t="s">
        <v>1124</v>
      </c>
      <c r="B179" s="12" t="s">
        <v>796</v>
      </c>
      <c r="C179" s="12">
        <v>2</v>
      </c>
    </row>
    <row r="180" spans="1:3" ht="31">
      <c r="A180" s="11" t="s">
        <v>1125</v>
      </c>
      <c r="B180" s="12" t="s">
        <v>1126</v>
      </c>
      <c r="C180" s="12">
        <v>3</v>
      </c>
    </row>
    <row r="181" spans="1:3" ht="15.5">
      <c r="A181" s="11" t="s">
        <v>1127</v>
      </c>
      <c r="B181" s="12" t="s">
        <v>1128</v>
      </c>
      <c r="C181" s="12">
        <v>3</v>
      </c>
    </row>
    <row r="182" spans="1:3" ht="31">
      <c r="A182" s="11" t="s">
        <v>1129</v>
      </c>
      <c r="B182" s="12" t="s">
        <v>1130</v>
      </c>
      <c r="C182" s="12">
        <v>3</v>
      </c>
    </row>
    <row r="183" spans="1:3" ht="15.5">
      <c r="A183" s="11" t="s">
        <v>1131</v>
      </c>
      <c r="B183" s="12" t="s">
        <v>1132</v>
      </c>
      <c r="C183" s="12">
        <v>5</v>
      </c>
    </row>
    <row r="184" spans="1:3" ht="15.5">
      <c r="A184" s="11" t="s">
        <v>174</v>
      </c>
      <c r="B184" s="12" t="s">
        <v>1133</v>
      </c>
      <c r="C184" s="12">
        <v>5</v>
      </c>
    </row>
    <row r="185" spans="1:3" ht="15.5">
      <c r="A185" s="11" t="s">
        <v>1134</v>
      </c>
      <c r="B185" s="12" t="s">
        <v>1135</v>
      </c>
      <c r="C185" s="12">
        <v>2</v>
      </c>
    </row>
    <row r="186" spans="1:3" ht="15.5">
      <c r="A186" s="11" t="s">
        <v>1136</v>
      </c>
      <c r="B186" s="12" t="s">
        <v>1137</v>
      </c>
      <c r="C186" s="12">
        <v>3</v>
      </c>
    </row>
    <row r="187" spans="1:3" ht="15.5">
      <c r="A187" s="11" t="s">
        <v>1138</v>
      </c>
      <c r="B187" s="12" t="s">
        <v>1139</v>
      </c>
      <c r="C187" s="12">
        <v>4</v>
      </c>
    </row>
    <row r="188" spans="1:3" ht="15.5">
      <c r="A188" s="11" t="s">
        <v>1140</v>
      </c>
      <c r="B188" s="12" t="s">
        <v>1141</v>
      </c>
      <c r="C188" s="12">
        <v>2</v>
      </c>
    </row>
    <row r="189" spans="1:3" ht="31">
      <c r="A189" s="11" t="s">
        <v>568</v>
      </c>
      <c r="B189" s="12" t="s">
        <v>1142</v>
      </c>
      <c r="C189" s="12">
        <v>5</v>
      </c>
    </row>
    <row r="190" spans="1:3" ht="15.5">
      <c r="A190" s="11" t="s">
        <v>1143</v>
      </c>
      <c r="B190" s="12" t="s">
        <v>1144</v>
      </c>
      <c r="C190" s="12">
        <v>3</v>
      </c>
    </row>
    <row r="191" spans="1:3" ht="31">
      <c r="A191" s="11" t="s">
        <v>1145</v>
      </c>
      <c r="B191" s="12" t="s">
        <v>1146</v>
      </c>
      <c r="C191" s="12">
        <v>6</v>
      </c>
    </row>
    <row r="192" spans="1:3" ht="31">
      <c r="A192" s="11" t="s">
        <v>1147</v>
      </c>
      <c r="B192" s="12" t="s">
        <v>1148</v>
      </c>
      <c r="C192" s="12">
        <v>5</v>
      </c>
    </row>
    <row r="193" spans="1:3" ht="31">
      <c r="A193" s="11" t="s">
        <v>476</v>
      </c>
      <c r="B193" s="12" t="s">
        <v>1149</v>
      </c>
      <c r="C193" s="12">
        <v>4</v>
      </c>
    </row>
    <row r="194" spans="1:3" ht="15.5">
      <c r="A194" s="11" t="s">
        <v>1150</v>
      </c>
      <c r="B194" s="12" t="s">
        <v>1151</v>
      </c>
      <c r="C194" s="12">
        <v>4</v>
      </c>
    </row>
    <row r="195" spans="1:3" ht="15.5">
      <c r="A195" s="11" t="s">
        <v>1152</v>
      </c>
      <c r="B195" s="12" t="s">
        <v>1153</v>
      </c>
      <c r="C195" s="12">
        <v>4</v>
      </c>
    </row>
    <row r="196" spans="1:3" ht="15.5">
      <c r="A196" s="11" t="s">
        <v>1154</v>
      </c>
      <c r="B196" s="12" t="s">
        <v>1155</v>
      </c>
      <c r="C196" s="12">
        <v>5</v>
      </c>
    </row>
    <row r="197" spans="1:3" ht="15.5">
      <c r="A197" s="11" t="s">
        <v>1156</v>
      </c>
      <c r="B197" s="12" t="s">
        <v>796</v>
      </c>
      <c r="C197" s="12">
        <v>2</v>
      </c>
    </row>
    <row r="198" spans="1:3" ht="15.5">
      <c r="A198" s="11" t="s">
        <v>1157</v>
      </c>
      <c r="B198" s="12" t="s">
        <v>1158</v>
      </c>
      <c r="C198" s="12">
        <v>3</v>
      </c>
    </row>
    <row r="199" spans="1:3" ht="31">
      <c r="A199" s="11" t="s">
        <v>1159</v>
      </c>
      <c r="B199" s="12" t="s">
        <v>1160</v>
      </c>
      <c r="C199" s="12">
        <v>3</v>
      </c>
    </row>
    <row r="200" spans="1:3" ht="31">
      <c r="A200" s="11" t="s">
        <v>1161</v>
      </c>
      <c r="B200" s="12" t="s">
        <v>1162</v>
      </c>
      <c r="C200" s="12">
        <v>3</v>
      </c>
    </row>
    <row r="201" spans="1:3" ht="15.5">
      <c r="A201" s="11" t="s">
        <v>1163</v>
      </c>
      <c r="B201" s="12" t="s">
        <v>1164</v>
      </c>
      <c r="C201" s="12">
        <v>5</v>
      </c>
    </row>
    <row r="202" spans="1:3" ht="31">
      <c r="A202" s="11" t="s">
        <v>1165</v>
      </c>
      <c r="B202" s="12" t="s">
        <v>1166</v>
      </c>
      <c r="C202" s="12">
        <v>4</v>
      </c>
    </row>
    <row r="203" spans="1:3" ht="15.5">
      <c r="A203" s="11" t="s">
        <v>1167</v>
      </c>
      <c r="B203" s="12" t="s">
        <v>796</v>
      </c>
      <c r="C203" s="12">
        <v>2</v>
      </c>
    </row>
    <row r="204" spans="1:3" ht="15.5">
      <c r="A204" s="11" t="s">
        <v>1168</v>
      </c>
      <c r="B204" s="12" t="s">
        <v>1169</v>
      </c>
      <c r="C204" s="12">
        <v>1</v>
      </c>
    </row>
    <row r="205" spans="1:3" ht="15.5">
      <c r="A205" s="11" t="s">
        <v>1170</v>
      </c>
      <c r="B205" s="12" t="s">
        <v>1171</v>
      </c>
      <c r="C205" s="12">
        <v>4</v>
      </c>
    </row>
    <row r="206" spans="1:3" ht="15.5">
      <c r="A206" s="11" t="s">
        <v>1172</v>
      </c>
      <c r="B206" s="12" t="s">
        <v>1173</v>
      </c>
      <c r="C206" s="12">
        <v>3</v>
      </c>
    </row>
    <row r="207" spans="1:3" ht="15.5">
      <c r="A207" s="11" t="s">
        <v>1174</v>
      </c>
      <c r="B207" s="12" t="s">
        <v>1175</v>
      </c>
      <c r="C207" s="12">
        <v>4</v>
      </c>
    </row>
    <row r="208" spans="1:3" ht="15.5">
      <c r="A208" s="11" t="s">
        <v>1176</v>
      </c>
      <c r="B208" s="12" t="s">
        <v>1177</v>
      </c>
      <c r="C208" s="12">
        <v>4</v>
      </c>
    </row>
    <row r="209" spans="1:3" ht="31">
      <c r="A209" s="11" t="s">
        <v>1178</v>
      </c>
      <c r="B209" s="12" t="s">
        <v>1179</v>
      </c>
      <c r="C209" s="12">
        <v>4</v>
      </c>
    </row>
    <row r="210" spans="1:3" ht="31">
      <c r="A210" s="11" t="s">
        <v>1180</v>
      </c>
      <c r="B210" s="12" t="s">
        <v>1181</v>
      </c>
      <c r="C210" s="12">
        <v>3</v>
      </c>
    </row>
    <row r="211" spans="1:3" ht="15.5">
      <c r="A211" s="11" t="s">
        <v>1182</v>
      </c>
      <c r="B211" s="12" t="s">
        <v>796</v>
      </c>
      <c r="C211" s="12">
        <v>2</v>
      </c>
    </row>
    <row r="212" spans="1:3" ht="31">
      <c r="A212" s="11" t="s">
        <v>1183</v>
      </c>
      <c r="B212" s="12" t="s">
        <v>1184</v>
      </c>
      <c r="C212" s="12">
        <v>1</v>
      </c>
    </row>
    <row r="213" spans="1:3" ht="31">
      <c r="A213" s="11" t="s">
        <v>1185</v>
      </c>
      <c r="B213" s="12" t="s">
        <v>1186</v>
      </c>
      <c r="C213" s="12">
        <v>4</v>
      </c>
    </row>
    <row r="214" spans="1:3" ht="15.5">
      <c r="A214" s="11" t="s">
        <v>1187</v>
      </c>
      <c r="B214" s="12" t="s">
        <v>1188</v>
      </c>
      <c r="C214" s="12">
        <v>4</v>
      </c>
    </row>
    <row r="215" spans="1:3" ht="31">
      <c r="A215" s="11" t="s">
        <v>1189</v>
      </c>
      <c r="B215" s="12" t="s">
        <v>1190</v>
      </c>
      <c r="C215" s="12">
        <v>4</v>
      </c>
    </row>
    <row r="216" spans="1:3" ht="31">
      <c r="A216" s="11" t="s">
        <v>1191</v>
      </c>
      <c r="B216" s="12" t="s">
        <v>1192</v>
      </c>
      <c r="C216" s="12">
        <v>4</v>
      </c>
    </row>
    <row r="217" spans="1:3" ht="15.5">
      <c r="A217" s="11" t="s">
        <v>1193</v>
      </c>
      <c r="B217" s="12" t="s">
        <v>1194</v>
      </c>
      <c r="C217" s="12">
        <v>2</v>
      </c>
    </row>
    <row r="218" spans="1:3" ht="15.5">
      <c r="A218" s="11" t="s">
        <v>1195</v>
      </c>
      <c r="B218" s="12" t="s">
        <v>1196</v>
      </c>
      <c r="C218" s="12">
        <v>1</v>
      </c>
    </row>
    <row r="219" spans="1:3" ht="15.5">
      <c r="A219" s="11" t="s">
        <v>1197</v>
      </c>
      <c r="B219" s="12" t="s">
        <v>1198</v>
      </c>
      <c r="C219" s="12">
        <v>1</v>
      </c>
    </row>
    <row r="220" spans="1:3" ht="31">
      <c r="A220" s="11" t="s">
        <v>1199</v>
      </c>
      <c r="B220" s="12" t="s">
        <v>1200</v>
      </c>
      <c r="C220" s="12">
        <v>4</v>
      </c>
    </row>
    <row r="221" spans="1:3" ht="15.5">
      <c r="A221" s="11" t="s">
        <v>1201</v>
      </c>
      <c r="B221" s="12" t="s">
        <v>1202</v>
      </c>
      <c r="C221" s="12">
        <v>4</v>
      </c>
    </row>
    <row r="222" spans="1:3" ht="31">
      <c r="A222" s="11" t="s">
        <v>1203</v>
      </c>
      <c r="B222" s="12" t="s">
        <v>1204</v>
      </c>
      <c r="C222" s="12">
        <v>2</v>
      </c>
    </row>
    <row r="223" spans="1:3" ht="31">
      <c r="A223" s="11" t="s">
        <v>1205</v>
      </c>
      <c r="B223" s="12" t="s">
        <v>1206</v>
      </c>
      <c r="C223" s="12">
        <v>3</v>
      </c>
    </row>
    <row r="224" spans="1:3" ht="15.5">
      <c r="A224" s="11" t="s">
        <v>1207</v>
      </c>
      <c r="B224" s="12" t="s">
        <v>1208</v>
      </c>
      <c r="C224" s="12">
        <v>4</v>
      </c>
    </row>
    <row r="225" spans="1:3" ht="31">
      <c r="A225" s="11" t="s">
        <v>1209</v>
      </c>
      <c r="B225" s="12" t="s">
        <v>1210</v>
      </c>
      <c r="C225" s="12">
        <v>2</v>
      </c>
    </row>
    <row r="226" spans="1:3" ht="31">
      <c r="A226" s="11" t="s">
        <v>1211</v>
      </c>
      <c r="B226" s="12" t="s">
        <v>1212</v>
      </c>
      <c r="C226" s="12">
        <v>4</v>
      </c>
    </row>
    <row r="227" spans="1:3" ht="15.5">
      <c r="A227" s="11" t="s">
        <v>1213</v>
      </c>
      <c r="B227" s="12" t="s">
        <v>1214</v>
      </c>
      <c r="C227" s="12">
        <v>4</v>
      </c>
    </row>
    <row r="228" spans="1:3" ht="31">
      <c r="A228" s="11" t="s">
        <v>1215</v>
      </c>
      <c r="B228" s="12" t="s">
        <v>1216</v>
      </c>
      <c r="C228" s="12">
        <v>4</v>
      </c>
    </row>
    <row r="229" spans="1:3" ht="31">
      <c r="A229" s="11" t="s">
        <v>1217</v>
      </c>
      <c r="B229" s="12" t="s">
        <v>1218</v>
      </c>
      <c r="C229" s="12">
        <v>4</v>
      </c>
    </row>
    <row r="230" spans="1:3" ht="15.5">
      <c r="A230" s="11" t="s">
        <v>1219</v>
      </c>
      <c r="B230" s="12" t="s">
        <v>1220</v>
      </c>
      <c r="C230" s="12">
        <v>5</v>
      </c>
    </row>
    <row r="231" spans="1:3" ht="31">
      <c r="A231" s="11" t="s">
        <v>1221</v>
      </c>
      <c r="B231" s="12" t="s">
        <v>1222</v>
      </c>
      <c r="C231" s="12">
        <v>2</v>
      </c>
    </row>
    <row r="232" spans="1:3" ht="31">
      <c r="A232" s="11" t="s">
        <v>1223</v>
      </c>
      <c r="B232" s="12" t="s">
        <v>1224</v>
      </c>
      <c r="C232" s="12">
        <v>4</v>
      </c>
    </row>
    <row r="233" spans="1:3" ht="15.5">
      <c r="A233" s="11" t="s">
        <v>424</v>
      </c>
      <c r="B233" s="12" t="s">
        <v>1225</v>
      </c>
      <c r="C233" s="12">
        <v>7</v>
      </c>
    </row>
    <row r="234" spans="1:3" ht="15.5">
      <c r="A234" s="11" t="s">
        <v>192</v>
      </c>
      <c r="B234" s="12" t="s">
        <v>1226</v>
      </c>
      <c r="C234" s="12">
        <v>5</v>
      </c>
    </row>
    <row r="235" spans="1:3" ht="15.5">
      <c r="A235" s="11" t="s">
        <v>1227</v>
      </c>
      <c r="B235" s="12" t="s">
        <v>796</v>
      </c>
      <c r="C235" s="12">
        <v>2</v>
      </c>
    </row>
    <row r="236" spans="1:3" ht="31">
      <c r="A236" s="11" t="s">
        <v>1228</v>
      </c>
      <c r="B236" s="12" t="s">
        <v>1229</v>
      </c>
      <c r="C236" s="12">
        <v>6</v>
      </c>
    </row>
    <row r="237" spans="1:3" ht="15.5">
      <c r="A237" s="11" t="s">
        <v>248</v>
      </c>
      <c r="B237" s="12" t="s">
        <v>1230</v>
      </c>
      <c r="C237" s="12">
        <v>4</v>
      </c>
    </row>
    <row r="238" spans="1:3" ht="31">
      <c r="A238" s="11" t="s">
        <v>1231</v>
      </c>
      <c r="B238" s="12" t="s">
        <v>1232</v>
      </c>
      <c r="C238" s="12">
        <v>6</v>
      </c>
    </row>
    <row r="239" spans="1:3" ht="15.5">
      <c r="A239" s="11" t="s">
        <v>1233</v>
      </c>
      <c r="B239" s="12" t="s">
        <v>1234</v>
      </c>
      <c r="C239" s="12">
        <v>4</v>
      </c>
    </row>
    <row r="240" spans="1:3" ht="15.5">
      <c r="A240" s="11" t="s">
        <v>635</v>
      </c>
      <c r="B240" s="12" t="s">
        <v>1235</v>
      </c>
      <c r="C240" s="12">
        <v>6</v>
      </c>
    </row>
    <row r="241" spans="1:3" ht="15.5">
      <c r="A241" s="11" t="s">
        <v>1236</v>
      </c>
      <c r="B241" s="12" t="s">
        <v>1237</v>
      </c>
      <c r="C241" s="12">
        <v>4</v>
      </c>
    </row>
    <row r="242" spans="1:3" ht="15.5">
      <c r="A242" s="11" t="s">
        <v>1238</v>
      </c>
      <c r="B242" s="12" t="s">
        <v>1239</v>
      </c>
      <c r="C242" s="12">
        <v>7</v>
      </c>
    </row>
    <row r="243" spans="1:3" ht="31">
      <c r="A243" s="11" t="s">
        <v>1240</v>
      </c>
      <c r="B243" s="12" t="s">
        <v>1241</v>
      </c>
      <c r="C243" s="12">
        <v>8</v>
      </c>
    </row>
    <row r="244" spans="1:3" ht="31">
      <c r="A244" s="11" t="s">
        <v>1242</v>
      </c>
      <c r="B244" s="12" t="s">
        <v>1243</v>
      </c>
      <c r="C244" s="12">
        <v>6</v>
      </c>
    </row>
    <row r="245" spans="1:3" ht="15.5">
      <c r="A245" s="11" t="s">
        <v>1244</v>
      </c>
      <c r="B245" s="12" t="s">
        <v>1245</v>
      </c>
      <c r="C245" s="12">
        <v>5</v>
      </c>
    </row>
    <row r="246" spans="1:3" ht="15.5">
      <c r="A246" s="11" t="s">
        <v>1246</v>
      </c>
      <c r="B246" s="12" t="s">
        <v>1247</v>
      </c>
      <c r="C246" s="12">
        <v>5</v>
      </c>
    </row>
    <row r="247" spans="1:3" ht="31">
      <c r="A247" s="11" t="s">
        <v>1248</v>
      </c>
      <c r="B247" s="12" t="s">
        <v>1249</v>
      </c>
      <c r="C247" s="12">
        <v>6</v>
      </c>
    </row>
    <row r="248" spans="1:3" ht="31">
      <c r="A248" s="11" t="s">
        <v>1250</v>
      </c>
      <c r="B248" s="12" t="s">
        <v>1251</v>
      </c>
      <c r="C248" s="12">
        <v>1</v>
      </c>
    </row>
    <row r="249" spans="1:3" ht="15.5">
      <c r="A249" s="11" t="s">
        <v>1252</v>
      </c>
      <c r="B249" s="12" t="s">
        <v>1253</v>
      </c>
      <c r="C249" s="12">
        <v>4</v>
      </c>
    </row>
    <row r="250" spans="1:3" ht="15.5">
      <c r="A250" s="11" t="s">
        <v>237</v>
      </c>
      <c r="B250" s="12" t="s">
        <v>1254</v>
      </c>
      <c r="C250" s="12">
        <v>6</v>
      </c>
    </row>
    <row r="251" spans="1:3" ht="15.5">
      <c r="A251" s="11" t="s">
        <v>1255</v>
      </c>
      <c r="B251" s="12" t="s">
        <v>1256</v>
      </c>
      <c r="C251" s="12">
        <v>5</v>
      </c>
    </row>
    <row r="252" spans="1:3" ht="31">
      <c r="A252" s="11" t="s">
        <v>1257</v>
      </c>
      <c r="B252" s="12" t="s">
        <v>1258</v>
      </c>
      <c r="C252" s="12">
        <v>2</v>
      </c>
    </row>
    <row r="253" spans="1:3" ht="15.5">
      <c r="A253" s="11" t="s">
        <v>285</v>
      </c>
      <c r="B253" s="12" t="s">
        <v>1259</v>
      </c>
      <c r="C253" s="12">
        <v>3</v>
      </c>
    </row>
    <row r="254" spans="1:3" ht="15.5">
      <c r="A254" s="11" t="s">
        <v>1260</v>
      </c>
      <c r="B254" s="12" t="s">
        <v>1261</v>
      </c>
      <c r="C254" s="12">
        <v>1</v>
      </c>
    </row>
    <row r="255" spans="1:3" ht="15.5">
      <c r="A255" s="11" t="s">
        <v>1262</v>
      </c>
      <c r="B255" s="12" t="s">
        <v>1263</v>
      </c>
      <c r="C255" s="12">
        <v>7</v>
      </c>
    </row>
    <row r="256" spans="1:3" ht="15.5">
      <c r="A256" s="11" t="s">
        <v>1264</v>
      </c>
      <c r="B256" s="12" t="s">
        <v>1265</v>
      </c>
      <c r="C256" s="12">
        <v>2</v>
      </c>
    </row>
    <row r="257" spans="1:3" ht="15.5">
      <c r="A257" s="11" t="s">
        <v>1266</v>
      </c>
      <c r="B257" s="12" t="s">
        <v>1267</v>
      </c>
      <c r="C257" s="12">
        <v>5</v>
      </c>
    </row>
    <row r="258" spans="1:3" ht="31">
      <c r="A258" s="11" t="s">
        <v>1268</v>
      </c>
      <c r="B258" s="12" t="s">
        <v>1269</v>
      </c>
      <c r="C258" s="12">
        <v>7</v>
      </c>
    </row>
    <row r="259" spans="1:3" ht="15.5">
      <c r="A259" s="11" t="s">
        <v>1270</v>
      </c>
      <c r="B259" s="12" t="s">
        <v>796</v>
      </c>
      <c r="C259" s="12">
        <v>2</v>
      </c>
    </row>
    <row r="260" spans="1:3" ht="15.5">
      <c r="A260" s="11" t="s">
        <v>1271</v>
      </c>
      <c r="B260" s="12" t="s">
        <v>1272</v>
      </c>
      <c r="C260" s="12">
        <v>8</v>
      </c>
    </row>
    <row r="261" spans="1:3" ht="31">
      <c r="A261" s="11" t="s">
        <v>1273</v>
      </c>
      <c r="B261" s="12" t="s">
        <v>1274</v>
      </c>
      <c r="C261" s="12">
        <v>8</v>
      </c>
    </row>
    <row r="262" spans="1:3" ht="31">
      <c r="A262" s="11" t="s">
        <v>1275</v>
      </c>
      <c r="B262" s="12" t="s">
        <v>1276</v>
      </c>
      <c r="C262" s="12">
        <v>7</v>
      </c>
    </row>
    <row r="263" spans="1:3" ht="15.5">
      <c r="A263" s="11" t="s">
        <v>1277</v>
      </c>
      <c r="B263" s="12" t="s">
        <v>1278</v>
      </c>
      <c r="C263" s="12">
        <v>5</v>
      </c>
    </row>
    <row r="264" spans="1:3" ht="15.5">
      <c r="A264" s="11" t="s">
        <v>1279</v>
      </c>
      <c r="B264" s="12" t="s">
        <v>1280</v>
      </c>
      <c r="C264" s="12">
        <v>7</v>
      </c>
    </row>
    <row r="265" spans="1:3" ht="31">
      <c r="A265" s="11" t="s">
        <v>1281</v>
      </c>
      <c r="B265" s="12" t="s">
        <v>1282</v>
      </c>
      <c r="C265" s="12">
        <v>4</v>
      </c>
    </row>
    <row r="266" spans="1:3" ht="31">
      <c r="A266" s="11" t="s">
        <v>1283</v>
      </c>
      <c r="B266" s="12" t="s">
        <v>1284</v>
      </c>
      <c r="C266" s="12">
        <v>4</v>
      </c>
    </row>
    <row r="267" spans="1:3" ht="31">
      <c r="A267" s="11" t="s">
        <v>1285</v>
      </c>
      <c r="B267" s="12" t="s">
        <v>1286</v>
      </c>
      <c r="C267" s="12">
        <v>5</v>
      </c>
    </row>
    <row r="268" spans="1:3" ht="31">
      <c r="A268" s="11" t="s">
        <v>1287</v>
      </c>
      <c r="B268" s="12" t="s">
        <v>1288</v>
      </c>
      <c r="C268" s="12">
        <v>8</v>
      </c>
    </row>
    <row r="269" spans="1:3" ht="31">
      <c r="A269" s="11" t="s">
        <v>1289</v>
      </c>
      <c r="B269" s="12" t="s">
        <v>1290</v>
      </c>
      <c r="C269" s="12">
        <v>4</v>
      </c>
    </row>
    <row r="270" spans="1:3" ht="15.5">
      <c r="A270" s="11" t="s">
        <v>1291</v>
      </c>
      <c r="B270" s="12" t="s">
        <v>796</v>
      </c>
      <c r="C270" s="12">
        <v>3</v>
      </c>
    </row>
    <row r="271" spans="1:3" ht="31">
      <c r="A271" s="11" t="s">
        <v>1292</v>
      </c>
      <c r="B271" s="12" t="s">
        <v>1293</v>
      </c>
      <c r="C271" s="12">
        <v>5</v>
      </c>
    </row>
    <row r="272" spans="1:3" ht="31">
      <c r="A272" s="11" t="s">
        <v>1294</v>
      </c>
      <c r="B272" s="12" t="s">
        <v>1295</v>
      </c>
      <c r="C272" s="12">
        <v>8</v>
      </c>
    </row>
    <row r="273" spans="1:3" ht="15.5">
      <c r="A273" s="11" t="s">
        <v>1296</v>
      </c>
      <c r="B273" s="12" t="s">
        <v>1297</v>
      </c>
      <c r="C273" s="12">
        <v>5</v>
      </c>
    </row>
    <row r="274" spans="1:3" ht="31">
      <c r="A274" s="11" t="s">
        <v>1298</v>
      </c>
      <c r="B274" s="12" t="s">
        <v>1299</v>
      </c>
      <c r="C274" s="12">
        <v>4</v>
      </c>
    </row>
    <row r="275" spans="1:3" ht="31">
      <c r="A275" s="11" t="s">
        <v>1300</v>
      </c>
      <c r="B275" s="12" t="s">
        <v>1301</v>
      </c>
      <c r="C275" s="12">
        <v>4</v>
      </c>
    </row>
    <row r="276" spans="1:3" ht="15.5">
      <c r="A276" s="11" t="s">
        <v>1302</v>
      </c>
      <c r="B276" s="12" t="s">
        <v>1303</v>
      </c>
      <c r="C276" s="12">
        <v>5</v>
      </c>
    </row>
    <row r="277" spans="1:3" ht="31">
      <c r="A277" s="11" t="s">
        <v>1304</v>
      </c>
      <c r="B277" s="12" t="s">
        <v>1305</v>
      </c>
      <c r="C277" s="12">
        <v>6</v>
      </c>
    </row>
    <row r="278" spans="1:3" ht="15.5">
      <c r="A278" s="11" t="s">
        <v>1306</v>
      </c>
      <c r="B278" s="12" t="s">
        <v>1307</v>
      </c>
      <c r="C278" s="12">
        <v>5</v>
      </c>
    </row>
    <row r="279" spans="1:3" ht="15.5">
      <c r="A279" s="11" t="s">
        <v>396</v>
      </c>
      <c r="B279" s="12" t="s">
        <v>1308</v>
      </c>
      <c r="C279" s="12">
        <v>6</v>
      </c>
    </row>
    <row r="280" spans="1:3" ht="31">
      <c r="A280" s="11" t="s">
        <v>1309</v>
      </c>
      <c r="B280" s="12" t="s">
        <v>1310</v>
      </c>
      <c r="C280" s="12">
        <v>8</v>
      </c>
    </row>
    <row r="281" spans="1:3" ht="31">
      <c r="A281" s="11" t="s">
        <v>1311</v>
      </c>
      <c r="B281" s="12" t="s">
        <v>1312</v>
      </c>
      <c r="C281" s="12">
        <v>7</v>
      </c>
    </row>
    <row r="282" spans="1:3" ht="15.5">
      <c r="A282" s="11" t="s">
        <v>600</v>
      </c>
      <c r="B282" s="12" t="s">
        <v>1313</v>
      </c>
      <c r="C282" s="12">
        <v>6</v>
      </c>
    </row>
    <row r="283" spans="1:3" ht="15.5">
      <c r="A283" s="11" t="s">
        <v>1314</v>
      </c>
      <c r="B283" s="12" t="s">
        <v>1315</v>
      </c>
      <c r="C283" s="12">
        <v>8</v>
      </c>
    </row>
    <row r="284" spans="1:3" ht="31">
      <c r="A284" s="11" t="s">
        <v>1316</v>
      </c>
      <c r="B284" s="12" t="s">
        <v>1317</v>
      </c>
      <c r="C284" s="12">
        <v>4</v>
      </c>
    </row>
    <row r="285" spans="1:3" ht="31">
      <c r="A285" s="11" t="s">
        <v>1318</v>
      </c>
      <c r="B285" s="12" t="s">
        <v>1319</v>
      </c>
      <c r="C285" s="12">
        <v>8</v>
      </c>
    </row>
    <row r="286" spans="1:3" ht="31">
      <c r="A286" s="11" t="s">
        <v>1320</v>
      </c>
      <c r="B286" s="12" t="s">
        <v>1321</v>
      </c>
      <c r="C286" s="12">
        <v>6</v>
      </c>
    </row>
    <row r="287" spans="1:3" ht="15.5">
      <c r="A287" s="11" t="s">
        <v>1322</v>
      </c>
      <c r="B287" s="12" t="s">
        <v>1323</v>
      </c>
      <c r="C287" s="12">
        <v>6</v>
      </c>
    </row>
    <row r="288" spans="1:3" ht="15.5">
      <c r="A288" s="11" t="s">
        <v>1324</v>
      </c>
      <c r="B288" s="12" t="s">
        <v>1325</v>
      </c>
      <c r="C288" s="12">
        <v>6</v>
      </c>
    </row>
    <row r="289" spans="1:3" ht="31">
      <c r="A289" s="11" t="s">
        <v>1326</v>
      </c>
      <c r="B289" s="12" t="s">
        <v>1327</v>
      </c>
      <c r="C289" s="12">
        <v>4</v>
      </c>
    </row>
    <row r="290" spans="1:3" ht="31">
      <c r="A290" s="11" t="s">
        <v>1328</v>
      </c>
      <c r="B290" s="12" t="s">
        <v>1329</v>
      </c>
      <c r="C290" s="12">
        <v>8</v>
      </c>
    </row>
    <row r="291" spans="1:3" ht="15.5">
      <c r="A291" s="11" t="s">
        <v>1330</v>
      </c>
      <c r="B291" s="12" t="s">
        <v>796</v>
      </c>
      <c r="C291" s="12">
        <v>2</v>
      </c>
    </row>
    <row r="292" spans="1:3" ht="31">
      <c r="A292" s="11" t="s">
        <v>1331</v>
      </c>
      <c r="B292" s="12" t="s">
        <v>1332</v>
      </c>
      <c r="C292" s="12">
        <v>7</v>
      </c>
    </row>
    <row r="293" spans="1:3" ht="31">
      <c r="A293" s="11" t="s">
        <v>1333</v>
      </c>
      <c r="B293" s="12" t="s">
        <v>1334</v>
      </c>
      <c r="C293" s="12">
        <v>6</v>
      </c>
    </row>
    <row r="294" spans="1:3" ht="31">
      <c r="A294" s="11" t="s">
        <v>1335</v>
      </c>
      <c r="B294" s="12" t="s">
        <v>1336</v>
      </c>
      <c r="C294" s="12">
        <v>4</v>
      </c>
    </row>
    <row r="295" spans="1:3" ht="15.5">
      <c r="A295" s="11" t="s">
        <v>1337</v>
      </c>
      <c r="B295" s="12" t="s">
        <v>1338</v>
      </c>
      <c r="C295" s="12">
        <v>4</v>
      </c>
    </row>
    <row r="296" spans="1:3" ht="15.5">
      <c r="A296" s="11" t="s">
        <v>1339</v>
      </c>
      <c r="B296" s="12" t="s">
        <v>1340</v>
      </c>
      <c r="C296" s="12">
        <v>5</v>
      </c>
    </row>
    <row r="297" spans="1:3" ht="15.5">
      <c r="A297" s="11" t="s">
        <v>1341</v>
      </c>
      <c r="B297" s="12" t="s">
        <v>1342</v>
      </c>
      <c r="C297" s="12">
        <v>1</v>
      </c>
    </row>
    <row r="298" spans="1:3" ht="31">
      <c r="A298" s="11" t="s">
        <v>1343</v>
      </c>
      <c r="B298" s="12" t="s">
        <v>1344</v>
      </c>
      <c r="C298" s="12">
        <v>4</v>
      </c>
    </row>
    <row r="299" spans="1:3" ht="15.5">
      <c r="A299" s="11" t="s">
        <v>1345</v>
      </c>
      <c r="B299" s="12" t="s">
        <v>1346</v>
      </c>
      <c r="C299" s="12">
        <v>7</v>
      </c>
    </row>
    <row r="300" spans="1:3" ht="31">
      <c r="A300" s="11" t="s">
        <v>1347</v>
      </c>
      <c r="B300" s="12" t="s">
        <v>1348</v>
      </c>
      <c r="C300" s="12">
        <v>2</v>
      </c>
    </row>
    <row r="301" spans="1:3" ht="31">
      <c r="A301" s="11" t="s">
        <v>1349</v>
      </c>
      <c r="B301" s="12" t="s">
        <v>1350</v>
      </c>
      <c r="C301" s="12">
        <v>5</v>
      </c>
    </row>
    <row r="302" spans="1:3" ht="31">
      <c r="A302" s="11" t="s">
        <v>1351</v>
      </c>
      <c r="B302" s="12" t="s">
        <v>1352</v>
      </c>
      <c r="C302" s="12">
        <v>5</v>
      </c>
    </row>
    <row r="303" spans="1:3" ht="31">
      <c r="A303" s="11" t="s">
        <v>1353</v>
      </c>
      <c r="B303" s="12" t="s">
        <v>1354</v>
      </c>
      <c r="C303" s="12">
        <v>4</v>
      </c>
    </row>
    <row r="304" spans="1:3" ht="31">
      <c r="A304" s="11" t="s">
        <v>1355</v>
      </c>
      <c r="B304" s="12" t="s">
        <v>1356</v>
      </c>
      <c r="C304" s="12">
        <v>4</v>
      </c>
    </row>
    <row r="305" spans="1:3" ht="31">
      <c r="A305" s="11" t="s">
        <v>1357</v>
      </c>
      <c r="B305" s="12" t="s">
        <v>1358</v>
      </c>
      <c r="C305" s="12">
        <v>8</v>
      </c>
    </row>
    <row r="306" spans="1:3" ht="31">
      <c r="A306" s="11" t="s">
        <v>1359</v>
      </c>
      <c r="B306" s="12" t="s">
        <v>1360</v>
      </c>
      <c r="C306" s="12">
        <v>7</v>
      </c>
    </row>
    <row r="307" spans="1:3" ht="31">
      <c r="A307" s="11" t="s">
        <v>1361</v>
      </c>
      <c r="B307" s="12" t="s">
        <v>1362</v>
      </c>
      <c r="C307" s="12">
        <v>6</v>
      </c>
    </row>
    <row r="308" spans="1:3" ht="15.5">
      <c r="A308" s="11" t="s">
        <v>1363</v>
      </c>
      <c r="B308" s="12" t="s">
        <v>1364</v>
      </c>
      <c r="C308" s="12">
        <v>6</v>
      </c>
    </row>
    <row r="309" spans="1:3" ht="15.5">
      <c r="A309" s="11" t="s">
        <v>1365</v>
      </c>
      <c r="B309" s="12" t="s">
        <v>1366</v>
      </c>
      <c r="C309" s="12">
        <v>5</v>
      </c>
    </row>
    <row r="310" spans="1:3" ht="15.5">
      <c r="A310" s="11" t="s">
        <v>1367</v>
      </c>
      <c r="B310" s="12" t="s">
        <v>796</v>
      </c>
      <c r="C310" s="12">
        <v>2</v>
      </c>
    </row>
    <row r="311" spans="1:3" ht="31">
      <c r="A311" s="11" t="s">
        <v>1368</v>
      </c>
      <c r="B311" s="12" t="s">
        <v>1369</v>
      </c>
      <c r="C311" s="12">
        <v>1</v>
      </c>
    </row>
    <row r="312" spans="1:3" ht="31">
      <c r="A312" s="11" t="s">
        <v>1370</v>
      </c>
      <c r="B312" s="12" t="s">
        <v>1371</v>
      </c>
      <c r="C312" s="12">
        <v>4</v>
      </c>
    </row>
    <row r="313" spans="1:3" ht="15.5">
      <c r="A313" s="11" t="s">
        <v>1372</v>
      </c>
      <c r="B313" s="12" t="s">
        <v>1373</v>
      </c>
      <c r="C313" s="12">
        <v>5</v>
      </c>
    </row>
    <row r="314" spans="1:3" ht="15.5">
      <c r="A314" s="11" t="s">
        <v>1374</v>
      </c>
      <c r="B314" s="12" t="s">
        <v>1375</v>
      </c>
      <c r="C314" s="12">
        <v>3</v>
      </c>
    </row>
    <row r="315" spans="1:3" ht="31">
      <c r="A315" s="11" t="s">
        <v>1376</v>
      </c>
      <c r="B315" s="12" t="s">
        <v>1377</v>
      </c>
      <c r="C315" s="12">
        <v>6</v>
      </c>
    </row>
    <row r="316" spans="1:3" ht="15.5">
      <c r="A316" s="11" t="s">
        <v>1378</v>
      </c>
      <c r="B316" s="12" t="s">
        <v>1379</v>
      </c>
      <c r="C316" s="12">
        <v>4</v>
      </c>
    </row>
    <row r="317" spans="1:3" ht="31">
      <c r="A317" s="11" t="s">
        <v>1380</v>
      </c>
      <c r="B317" s="12" t="s">
        <v>1381</v>
      </c>
      <c r="C317" s="12">
        <v>5</v>
      </c>
    </row>
    <row r="318" spans="1:3" ht="15.5">
      <c r="A318" s="11" t="s">
        <v>508</v>
      </c>
      <c r="B318" s="12" t="s">
        <v>1382</v>
      </c>
      <c r="C318" s="12">
        <v>4</v>
      </c>
    </row>
    <row r="319" spans="1:3" ht="31">
      <c r="A319" s="11" t="s">
        <v>1383</v>
      </c>
      <c r="B319" s="12" t="s">
        <v>1384</v>
      </c>
      <c r="C319" s="12">
        <v>6</v>
      </c>
    </row>
    <row r="320" spans="1:3" ht="15.5">
      <c r="A320" s="11" t="s">
        <v>1385</v>
      </c>
      <c r="B320" s="12" t="s">
        <v>1386</v>
      </c>
      <c r="C320" s="12">
        <v>5</v>
      </c>
    </row>
    <row r="321" spans="1:3" ht="15.5">
      <c r="A321" s="11" t="s">
        <v>1387</v>
      </c>
      <c r="B321" s="12" t="s">
        <v>1388</v>
      </c>
      <c r="C321" s="12">
        <v>6</v>
      </c>
    </row>
    <row r="322" spans="1:3" ht="31">
      <c r="A322" s="11" t="s">
        <v>1389</v>
      </c>
      <c r="B322" s="12" t="s">
        <v>1390</v>
      </c>
      <c r="C322" s="12">
        <v>4</v>
      </c>
    </row>
    <row r="323" spans="1:3" ht="15.5">
      <c r="A323" s="11" t="s">
        <v>1391</v>
      </c>
      <c r="B323" s="12" t="s">
        <v>1392</v>
      </c>
      <c r="C323" s="12">
        <v>6</v>
      </c>
    </row>
    <row r="324" spans="1:3" ht="15.5">
      <c r="A324" s="11" t="s">
        <v>1393</v>
      </c>
      <c r="B324" s="12" t="s">
        <v>1394</v>
      </c>
      <c r="C324" s="12">
        <v>3</v>
      </c>
    </row>
    <row r="325" spans="1:3" ht="31">
      <c r="A325" s="11" t="s">
        <v>1395</v>
      </c>
      <c r="B325" s="12" t="s">
        <v>1396</v>
      </c>
      <c r="C325" s="12">
        <v>5</v>
      </c>
    </row>
    <row r="326" spans="1:3" ht="31">
      <c r="A326" s="11" t="s">
        <v>1397</v>
      </c>
      <c r="B326" s="12" t="s">
        <v>1398</v>
      </c>
      <c r="C326" s="12">
        <v>4</v>
      </c>
    </row>
    <row r="327" spans="1:3" ht="15.5">
      <c r="A327" s="11" t="s">
        <v>1399</v>
      </c>
      <c r="B327" s="12" t="s">
        <v>1400</v>
      </c>
      <c r="C327" s="12">
        <v>3</v>
      </c>
    </row>
    <row r="328" spans="1:3" ht="15.5">
      <c r="A328" s="11" t="s">
        <v>1401</v>
      </c>
      <c r="B328" s="12" t="s">
        <v>1402</v>
      </c>
      <c r="C328" s="12">
        <v>4</v>
      </c>
    </row>
    <row r="329" spans="1:3" ht="15.5">
      <c r="A329" s="11" t="s">
        <v>1403</v>
      </c>
      <c r="B329" s="12" t="s">
        <v>1404</v>
      </c>
      <c r="C329" s="12">
        <v>5</v>
      </c>
    </row>
    <row r="330" spans="1:3" ht="15.5">
      <c r="A330" s="11" t="s">
        <v>1405</v>
      </c>
      <c r="B330" s="12" t="s">
        <v>1406</v>
      </c>
      <c r="C330" s="12">
        <v>4</v>
      </c>
    </row>
    <row r="331" spans="1:3" ht="15.5">
      <c r="A331" s="11" t="s">
        <v>1407</v>
      </c>
      <c r="B331" s="12" t="s">
        <v>1408</v>
      </c>
      <c r="C331" s="12">
        <v>5</v>
      </c>
    </row>
    <row r="332" spans="1:3" ht="31">
      <c r="A332" s="11" t="s">
        <v>1409</v>
      </c>
      <c r="B332" s="12" t="s">
        <v>1410</v>
      </c>
      <c r="C332" s="12">
        <v>5</v>
      </c>
    </row>
    <row r="333" spans="1:3" ht="31">
      <c r="A333" s="11" t="s">
        <v>1411</v>
      </c>
      <c r="B333" s="12" t="s">
        <v>1412</v>
      </c>
      <c r="C333" s="12">
        <v>4</v>
      </c>
    </row>
    <row r="334" spans="1:3" ht="31">
      <c r="A334" s="11" t="s">
        <v>725</v>
      </c>
      <c r="B334" s="12" t="s">
        <v>1413</v>
      </c>
      <c r="C334" s="12">
        <v>4</v>
      </c>
    </row>
    <row r="335" spans="1:3" ht="15.5">
      <c r="A335" s="11" t="s">
        <v>1414</v>
      </c>
      <c r="B335" s="12" t="s">
        <v>1415</v>
      </c>
      <c r="C335" s="12">
        <v>5</v>
      </c>
    </row>
    <row r="336" spans="1:3" ht="31">
      <c r="A336" s="11" t="s">
        <v>1416</v>
      </c>
      <c r="B336" s="12" t="s">
        <v>1417</v>
      </c>
      <c r="C336" s="12">
        <v>6</v>
      </c>
    </row>
    <row r="337" spans="1:3" ht="15.5">
      <c r="A337" s="11" t="s">
        <v>1418</v>
      </c>
      <c r="B337" s="12" t="s">
        <v>1419</v>
      </c>
      <c r="C337" s="12">
        <v>5</v>
      </c>
    </row>
    <row r="338" spans="1:3" ht="31">
      <c r="A338" s="11" t="s">
        <v>411</v>
      </c>
      <c r="B338" s="12" t="s">
        <v>1420</v>
      </c>
      <c r="C338" s="12">
        <v>5</v>
      </c>
    </row>
    <row r="339" spans="1:3" ht="31">
      <c r="A339" s="11" t="s">
        <v>529</v>
      </c>
      <c r="B339" s="12" t="s">
        <v>1421</v>
      </c>
      <c r="C339" s="12">
        <v>6</v>
      </c>
    </row>
    <row r="340" spans="1:3" ht="15.5">
      <c r="A340" s="11" t="s">
        <v>1422</v>
      </c>
      <c r="B340" s="12" t="s">
        <v>1423</v>
      </c>
      <c r="C340" s="12">
        <v>5</v>
      </c>
    </row>
    <row r="341" spans="1:3" ht="31">
      <c r="A341" s="11" t="s">
        <v>1424</v>
      </c>
      <c r="B341" s="12" t="s">
        <v>1425</v>
      </c>
      <c r="C341" s="12">
        <v>5</v>
      </c>
    </row>
    <row r="342" spans="1:3" ht="15.5">
      <c r="A342" s="11" t="s">
        <v>1426</v>
      </c>
      <c r="B342" s="12" t="s">
        <v>1427</v>
      </c>
      <c r="C342" s="12">
        <v>3</v>
      </c>
    </row>
    <row r="343" spans="1:3" ht="31">
      <c r="A343" s="11" t="s">
        <v>1428</v>
      </c>
      <c r="B343" s="12" t="s">
        <v>1429</v>
      </c>
      <c r="C343" s="12">
        <v>6</v>
      </c>
    </row>
    <row r="344" spans="1:3" ht="31">
      <c r="A344" s="11" t="s">
        <v>1430</v>
      </c>
      <c r="B344" s="12" t="s">
        <v>1431</v>
      </c>
      <c r="C344" s="12">
        <v>6</v>
      </c>
    </row>
    <row r="345" spans="1:3" ht="31">
      <c r="A345" s="11" t="s">
        <v>1432</v>
      </c>
      <c r="B345" s="12" t="s">
        <v>1433</v>
      </c>
      <c r="C345" s="12">
        <v>6</v>
      </c>
    </row>
    <row r="346" spans="1:3" ht="31">
      <c r="A346" s="11" t="s">
        <v>1434</v>
      </c>
      <c r="B346" s="12" t="s">
        <v>1435</v>
      </c>
      <c r="C346" s="12">
        <v>6</v>
      </c>
    </row>
    <row r="347" spans="1:3" ht="15.5">
      <c r="A347" s="11" t="s">
        <v>1436</v>
      </c>
      <c r="B347" s="12" t="s">
        <v>1437</v>
      </c>
      <c r="C347" s="12">
        <v>6</v>
      </c>
    </row>
    <row r="348" spans="1:3" ht="15.5">
      <c r="A348" s="11" t="s">
        <v>1438</v>
      </c>
      <c r="B348" s="12" t="s">
        <v>1439</v>
      </c>
      <c r="C348" s="12">
        <v>5</v>
      </c>
    </row>
    <row r="349" spans="1:3" ht="15.5">
      <c r="A349" s="11" t="s">
        <v>1440</v>
      </c>
      <c r="B349" s="12" t="s">
        <v>1441</v>
      </c>
      <c r="C349" s="12">
        <v>6</v>
      </c>
    </row>
    <row r="350" spans="1:3" ht="15.5">
      <c r="A350" s="11" t="s">
        <v>1442</v>
      </c>
      <c r="B350" s="12" t="s">
        <v>1443</v>
      </c>
      <c r="C350" s="12">
        <v>5</v>
      </c>
    </row>
    <row r="351" spans="1:3" ht="15.5">
      <c r="A351" s="11" t="s">
        <v>1444</v>
      </c>
      <c r="B351" s="12" t="s">
        <v>1445</v>
      </c>
      <c r="C351" s="12">
        <v>5</v>
      </c>
    </row>
    <row r="352" spans="1:3" ht="15.5">
      <c r="A352" s="11" t="s">
        <v>1446</v>
      </c>
      <c r="B352" s="12" t="s">
        <v>1447</v>
      </c>
      <c r="C352" s="12">
        <v>6</v>
      </c>
    </row>
    <row r="353" spans="1:3" ht="15.5">
      <c r="A353" s="11" t="s">
        <v>1448</v>
      </c>
      <c r="B353" s="12" t="s">
        <v>1449</v>
      </c>
      <c r="C353" s="12">
        <v>5</v>
      </c>
    </row>
    <row r="354" spans="1:3" ht="31">
      <c r="A354" s="11" t="s">
        <v>1450</v>
      </c>
      <c r="B354" s="12" t="s">
        <v>1451</v>
      </c>
      <c r="C354" s="12">
        <v>6</v>
      </c>
    </row>
    <row r="355" spans="1:3" ht="31">
      <c r="A355" s="11" t="s">
        <v>1452</v>
      </c>
      <c r="B355" s="12" t="s">
        <v>1453</v>
      </c>
      <c r="C355" s="12">
        <v>3</v>
      </c>
    </row>
    <row r="356" spans="1:3" ht="15.5">
      <c r="A356" s="11" t="s">
        <v>1454</v>
      </c>
      <c r="B356" s="12" t="s">
        <v>796</v>
      </c>
      <c r="C356" s="12">
        <v>2</v>
      </c>
    </row>
    <row r="357" spans="1:3" ht="31">
      <c r="A357" s="11" t="s">
        <v>1455</v>
      </c>
      <c r="B357" s="12" t="s">
        <v>1456</v>
      </c>
      <c r="C357" s="12">
        <v>7</v>
      </c>
    </row>
    <row r="358" spans="1:3" ht="15.5">
      <c r="A358" s="11" t="s">
        <v>1457</v>
      </c>
      <c r="B358" s="12" t="s">
        <v>1458</v>
      </c>
      <c r="C358" s="12">
        <v>6</v>
      </c>
    </row>
    <row r="359" spans="1:3" ht="15.5">
      <c r="A359" s="11" t="s">
        <v>1459</v>
      </c>
      <c r="B359" s="12" t="s">
        <v>1460</v>
      </c>
      <c r="C359" s="12">
        <v>7</v>
      </c>
    </row>
    <row r="360" spans="1:3" ht="31">
      <c r="A360" s="11" t="s">
        <v>1461</v>
      </c>
      <c r="B360" s="12" t="s">
        <v>1462</v>
      </c>
      <c r="C360" s="12">
        <v>5</v>
      </c>
    </row>
    <row r="361" spans="1:3" ht="15.5">
      <c r="A361" s="11" t="s">
        <v>1463</v>
      </c>
      <c r="B361" s="12" t="s">
        <v>1464</v>
      </c>
      <c r="C361" s="12">
        <v>5</v>
      </c>
    </row>
    <row r="362" spans="1:3" ht="31">
      <c r="A362" s="11" t="s">
        <v>1465</v>
      </c>
      <c r="B362" s="12" t="s">
        <v>1466</v>
      </c>
      <c r="C362" s="12">
        <v>6</v>
      </c>
    </row>
    <row r="363" spans="1:3" ht="15.5">
      <c r="A363" s="11" t="s">
        <v>1467</v>
      </c>
      <c r="B363" s="12" t="s">
        <v>1468</v>
      </c>
      <c r="C363" s="12">
        <v>5</v>
      </c>
    </row>
    <row r="364" spans="1:3" ht="31">
      <c r="A364" s="11" t="s">
        <v>1469</v>
      </c>
      <c r="B364" s="12" t="s">
        <v>1470</v>
      </c>
      <c r="C364" s="12">
        <v>4</v>
      </c>
    </row>
    <row r="365" spans="1:3" ht="15.5">
      <c r="A365" s="11" t="s">
        <v>1471</v>
      </c>
      <c r="B365" s="12" t="s">
        <v>1472</v>
      </c>
      <c r="C365" s="12">
        <v>2</v>
      </c>
    </row>
    <row r="366" spans="1:3" ht="15.5">
      <c r="A366" s="11" t="s">
        <v>1473</v>
      </c>
      <c r="B366" s="12" t="s">
        <v>1474</v>
      </c>
      <c r="C366" s="12">
        <v>5</v>
      </c>
    </row>
    <row r="367" spans="1:3" ht="31">
      <c r="A367" s="11" t="s">
        <v>1475</v>
      </c>
      <c r="B367" s="12" t="s">
        <v>1476</v>
      </c>
      <c r="C367" s="12">
        <v>4</v>
      </c>
    </row>
    <row r="368" spans="1:3" ht="31">
      <c r="A368" s="11" t="s">
        <v>715</v>
      </c>
      <c r="B368" s="12" t="s">
        <v>1477</v>
      </c>
      <c r="C368" s="12">
        <v>4</v>
      </c>
    </row>
    <row r="369" spans="1:3" ht="15.5">
      <c r="A369" s="11" t="s">
        <v>1478</v>
      </c>
      <c r="B369" s="12" t="s">
        <v>1479</v>
      </c>
      <c r="C369" s="12">
        <v>5</v>
      </c>
    </row>
    <row r="370" spans="1:3" ht="15.5">
      <c r="A370" s="11" t="s">
        <v>1480</v>
      </c>
      <c r="B370" s="12" t="s">
        <v>1481</v>
      </c>
      <c r="C370" s="12">
        <v>2</v>
      </c>
    </row>
    <row r="371" spans="1:3" ht="31">
      <c r="A371" s="11" t="s">
        <v>1482</v>
      </c>
      <c r="B371" s="12" t="s">
        <v>1483</v>
      </c>
      <c r="C371" s="12">
        <v>4</v>
      </c>
    </row>
    <row r="372" spans="1:3" ht="31">
      <c r="A372" s="11" t="s">
        <v>1484</v>
      </c>
      <c r="B372" s="12" t="s">
        <v>1485</v>
      </c>
      <c r="C372" s="12">
        <v>4</v>
      </c>
    </row>
    <row r="373" spans="1:3" ht="15.5">
      <c r="A373" s="11" t="s">
        <v>1486</v>
      </c>
      <c r="B373" s="12" t="s">
        <v>1487</v>
      </c>
      <c r="C373" s="12">
        <v>5</v>
      </c>
    </row>
    <row r="374" spans="1:3" ht="15.5">
      <c r="A374" s="11" t="s">
        <v>1488</v>
      </c>
      <c r="B374" s="12" t="s">
        <v>1489</v>
      </c>
      <c r="C374" s="12">
        <v>8</v>
      </c>
    </row>
    <row r="375" spans="1:3" ht="31">
      <c r="A375" s="11" t="s">
        <v>1490</v>
      </c>
      <c r="B375" s="12" t="s">
        <v>1491</v>
      </c>
      <c r="C375" s="12">
        <v>3</v>
      </c>
    </row>
    <row r="376" spans="1:3" ht="15.5">
      <c r="A376" s="11" t="s">
        <v>1492</v>
      </c>
      <c r="B376" s="12" t="s">
        <v>1493</v>
      </c>
      <c r="C376" s="12">
        <v>4</v>
      </c>
    </row>
    <row r="377" spans="1:3" ht="15.5">
      <c r="A377" s="11" t="s">
        <v>1494</v>
      </c>
      <c r="B377" s="12" t="s">
        <v>1495</v>
      </c>
      <c r="C377" s="12">
        <v>6</v>
      </c>
    </row>
    <row r="378" spans="1:3" ht="31">
      <c r="A378" s="11" t="s">
        <v>1496</v>
      </c>
      <c r="B378" s="12" t="s">
        <v>1497</v>
      </c>
      <c r="C378" s="12">
        <v>4</v>
      </c>
    </row>
    <row r="379" spans="1:3" ht="31">
      <c r="A379" s="11" t="s">
        <v>1498</v>
      </c>
      <c r="B379" s="12" t="s">
        <v>1499</v>
      </c>
      <c r="C379" s="12">
        <v>4</v>
      </c>
    </row>
    <row r="380" spans="1:3" ht="31">
      <c r="A380" s="11" t="s">
        <v>1500</v>
      </c>
      <c r="B380" s="12" t="s">
        <v>1501</v>
      </c>
      <c r="C380" s="12">
        <v>5</v>
      </c>
    </row>
    <row r="381" spans="1:3" ht="15.5">
      <c r="A381" s="11" t="s">
        <v>1502</v>
      </c>
      <c r="B381" s="12" t="s">
        <v>1503</v>
      </c>
      <c r="C381" s="12">
        <v>5</v>
      </c>
    </row>
    <row r="382" spans="1:3" ht="15.5">
      <c r="A382" s="11" t="s">
        <v>1504</v>
      </c>
      <c r="B382" s="12" t="s">
        <v>1505</v>
      </c>
      <c r="C382" s="12">
        <v>5</v>
      </c>
    </row>
    <row r="383" spans="1:3" ht="15.5">
      <c r="A383" s="11" t="s">
        <v>1506</v>
      </c>
      <c r="B383" s="12" t="s">
        <v>1507</v>
      </c>
      <c r="C383" s="12">
        <v>4</v>
      </c>
    </row>
    <row r="384" spans="1:3" ht="15.5">
      <c r="A384" s="11" t="s">
        <v>1508</v>
      </c>
      <c r="B384" s="12" t="s">
        <v>1509</v>
      </c>
      <c r="C384" s="12">
        <v>6</v>
      </c>
    </row>
    <row r="385" spans="1:3" ht="31">
      <c r="A385" s="11" t="s">
        <v>1510</v>
      </c>
      <c r="B385" s="12" t="s">
        <v>1511</v>
      </c>
      <c r="C385" s="12">
        <v>5</v>
      </c>
    </row>
    <row r="386" spans="1:3" ht="15.5">
      <c r="A386" s="11" t="s">
        <v>1512</v>
      </c>
      <c r="B386" s="12" t="s">
        <v>1513</v>
      </c>
      <c r="C386" s="12">
        <v>6</v>
      </c>
    </row>
    <row r="387" spans="1:3" ht="31">
      <c r="A387" s="11" t="s">
        <v>1514</v>
      </c>
      <c r="B387" s="12" t="s">
        <v>1515</v>
      </c>
      <c r="C387" s="12">
        <v>4</v>
      </c>
    </row>
    <row r="388" spans="1:3" ht="15.5">
      <c r="A388" s="11" t="s">
        <v>1516</v>
      </c>
      <c r="B388" s="12" t="s">
        <v>1517</v>
      </c>
      <c r="C388" s="12">
        <v>5</v>
      </c>
    </row>
    <row r="389" spans="1:3" ht="31">
      <c r="A389" s="11" t="s">
        <v>370</v>
      </c>
      <c r="B389" s="12" t="s">
        <v>1518</v>
      </c>
      <c r="C389" s="12">
        <v>4</v>
      </c>
    </row>
    <row r="390" spans="1:3" ht="31">
      <c r="A390" s="11" t="s">
        <v>1519</v>
      </c>
      <c r="B390" s="12" t="s">
        <v>1520</v>
      </c>
      <c r="C390" s="12">
        <v>3</v>
      </c>
    </row>
    <row r="391" spans="1:3" ht="15.5">
      <c r="A391" s="11" t="s">
        <v>1521</v>
      </c>
      <c r="B391" s="12" t="s">
        <v>1522</v>
      </c>
      <c r="C391" s="12">
        <v>2</v>
      </c>
    </row>
    <row r="392" spans="1:3" ht="31">
      <c r="A392" s="11" t="s">
        <v>1523</v>
      </c>
      <c r="B392" s="12" t="s">
        <v>1524</v>
      </c>
      <c r="C392" s="12">
        <v>2</v>
      </c>
    </row>
    <row r="393" spans="1:3" ht="15.5">
      <c r="A393" s="11" t="s">
        <v>1525</v>
      </c>
      <c r="B393" s="12" t="s">
        <v>796</v>
      </c>
      <c r="C393" s="12">
        <v>2</v>
      </c>
    </row>
    <row r="394" spans="1:3" ht="31">
      <c r="A394" s="11" t="s">
        <v>1526</v>
      </c>
      <c r="B394" s="12" t="s">
        <v>1527</v>
      </c>
      <c r="C394" s="12">
        <v>3</v>
      </c>
    </row>
    <row r="395" spans="1:3" ht="15.5">
      <c r="A395" s="11" t="s">
        <v>1528</v>
      </c>
      <c r="B395" s="12" t="s">
        <v>1529</v>
      </c>
      <c r="C395" s="12">
        <v>4</v>
      </c>
    </row>
    <row r="396" spans="1:3" ht="15.5">
      <c r="A396" s="11" t="s">
        <v>1530</v>
      </c>
      <c r="B396" s="12" t="s">
        <v>1531</v>
      </c>
      <c r="C396" s="12">
        <v>1</v>
      </c>
    </row>
    <row r="397" spans="1:3" ht="15.5">
      <c r="A397" s="11" t="s">
        <v>1532</v>
      </c>
      <c r="B397" s="12" t="s">
        <v>1533</v>
      </c>
      <c r="C397" s="12">
        <v>1</v>
      </c>
    </row>
    <row r="398" spans="1:3" ht="15.5">
      <c r="A398" s="11" t="s">
        <v>1534</v>
      </c>
      <c r="B398" s="12" t="s">
        <v>796</v>
      </c>
      <c r="C398" s="12">
        <v>2</v>
      </c>
    </row>
    <row r="399" spans="1:3" ht="15.5">
      <c r="A399" s="11" t="s">
        <v>1535</v>
      </c>
      <c r="B399" s="12" t="s">
        <v>1536</v>
      </c>
      <c r="C399" s="12">
        <v>1</v>
      </c>
    </row>
    <row r="400" spans="1:3" ht="15.5">
      <c r="A400" s="11" t="s">
        <v>1537</v>
      </c>
      <c r="B400" s="12" t="s">
        <v>1538</v>
      </c>
      <c r="C400" s="12">
        <v>1</v>
      </c>
    </row>
    <row r="401" spans="1:3" ht="15.5">
      <c r="A401" s="11" t="s">
        <v>1539</v>
      </c>
      <c r="B401" s="12" t="s">
        <v>1540</v>
      </c>
      <c r="C401" s="12">
        <v>1</v>
      </c>
    </row>
    <row r="402" spans="1:3" ht="31">
      <c r="A402" s="11" t="s">
        <v>1541</v>
      </c>
      <c r="B402" s="12" t="s">
        <v>1542</v>
      </c>
      <c r="C402" s="12">
        <v>1</v>
      </c>
    </row>
    <row r="403" spans="1:3" ht="31">
      <c r="A403" s="11" t="s">
        <v>1543</v>
      </c>
      <c r="B403" s="12" t="s">
        <v>1544</v>
      </c>
      <c r="C403" s="12">
        <v>1</v>
      </c>
    </row>
    <row r="404" spans="1:3" ht="31">
      <c r="A404" s="11" t="s">
        <v>1545</v>
      </c>
      <c r="B404" s="12" t="s">
        <v>1546</v>
      </c>
      <c r="C404" s="12">
        <v>1</v>
      </c>
    </row>
    <row r="405" spans="1:3" ht="15.5">
      <c r="A405" s="11" t="s">
        <v>1547</v>
      </c>
      <c r="B405" s="12" t="s">
        <v>1548</v>
      </c>
      <c r="C405" s="12">
        <v>1</v>
      </c>
    </row>
    <row r="406" spans="1:3" ht="31">
      <c r="A406" s="11" t="s">
        <v>1549</v>
      </c>
      <c r="B406" s="12" t="s">
        <v>1550</v>
      </c>
      <c r="C406" s="12">
        <v>1</v>
      </c>
    </row>
    <row r="407" spans="1:3" ht="15.5">
      <c r="A407" s="11" t="s">
        <v>1551</v>
      </c>
      <c r="B407" s="12" t="s">
        <v>1552</v>
      </c>
      <c r="C407" s="12">
        <v>1</v>
      </c>
    </row>
    <row r="408" spans="1:3" ht="15.5">
      <c r="A408" s="11" t="s">
        <v>1553</v>
      </c>
      <c r="B408" s="12" t="s">
        <v>1554</v>
      </c>
      <c r="C408" s="12">
        <v>1</v>
      </c>
    </row>
    <row r="409" spans="1:3" ht="31">
      <c r="A409" s="11" t="s">
        <v>1555</v>
      </c>
      <c r="B409" s="12" t="s">
        <v>1556</v>
      </c>
      <c r="C409" s="12">
        <v>1</v>
      </c>
    </row>
    <row r="410" spans="1:3" ht="31">
      <c r="A410" s="11" t="s">
        <v>1557</v>
      </c>
      <c r="B410" s="12" t="s">
        <v>1558</v>
      </c>
      <c r="C410" s="12">
        <v>1</v>
      </c>
    </row>
    <row r="411" spans="1:3" ht="31">
      <c r="A411" s="11" t="s">
        <v>1559</v>
      </c>
      <c r="B411" s="12" t="s">
        <v>1560</v>
      </c>
      <c r="C411" s="12">
        <v>1</v>
      </c>
    </row>
    <row r="412" spans="1:3" ht="31">
      <c r="A412" s="11" t="s">
        <v>1561</v>
      </c>
      <c r="B412" s="12" t="s">
        <v>1562</v>
      </c>
      <c r="C412" s="12">
        <v>1</v>
      </c>
    </row>
    <row r="413" spans="1:3" ht="31">
      <c r="A413" s="11" t="s">
        <v>1563</v>
      </c>
      <c r="B413" s="12" t="s">
        <v>1564</v>
      </c>
      <c r="C413" s="12">
        <v>1</v>
      </c>
    </row>
    <row r="414" spans="1:3" ht="15.5">
      <c r="A414" s="11" t="s">
        <v>1565</v>
      </c>
      <c r="B414" s="12" t="s">
        <v>1566</v>
      </c>
      <c r="C414" s="12">
        <v>1</v>
      </c>
    </row>
    <row r="415" spans="1:3" ht="31">
      <c r="A415" s="11" t="s">
        <v>1567</v>
      </c>
      <c r="B415" s="12" t="s">
        <v>1568</v>
      </c>
      <c r="C415" s="12">
        <v>1</v>
      </c>
    </row>
    <row r="416" spans="1:3" ht="31">
      <c r="A416" s="11" t="s">
        <v>1569</v>
      </c>
      <c r="B416" s="12" t="s">
        <v>1570</v>
      </c>
      <c r="C416" s="12">
        <v>1</v>
      </c>
    </row>
    <row r="417" spans="1:3" ht="15.5">
      <c r="A417" s="11" t="s">
        <v>1571</v>
      </c>
      <c r="B417" s="12" t="s">
        <v>1572</v>
      </c>
      <c r="C417" s="12">
        <v>1</v>
      </c>
    </row>
    <row r="418" spans="1:3" ht="31">
      <c r="A418" s="11" t="s">
        <v>1573</v>
      </c>
      <c r="B418" s="12" t="s">
        <v>1574</v>
      </c>
      <c r="C418" s="12">
        <v>1</v>
      </c>
    </row>
    <row r="419" spans="1:3" ht="15.5">
      <c r="A419" s="11" t="s">
        <v>1575</v>
      </c>
      <c r="B419" s="12" t="s">
        <v>1576</v>
      </c>
      <c r="C419" s="12">
        <v>1</v>
      </c>
    </row>
    <row r="420" spans="1:3" ht="15.5">
      <c r="A420" s="11" t="s">
        <v>1577</v>
      </c>
      <c r="B420" s="12" t="s">
        <v>1578</v>
      </c>
      <c r="C420" s="12">
        <v>1</v>
      </c>
    </row>
    <row r="421" spans="1:3" ht="15.5">
      <c r="A421" s="11" t="s">
        <v>1579</v>
      </c>
      <c r="B421" s="12" t="s">
        <v>1580</v>
      </c>
      <c r="C421" s="12">
        <v>1</v>
      </c>
    </row>
    <row r="422" spans="1:3" ht="15.5">
      <c r="A422" s="11" t="s">
        <v>1581</v>
      </c>
      <c r="B422" s="12" t="s">
        <v>1582</v>
      </c>
      <c r="C422" s="12">
        <v>1</v>
      </c>
    </row>
    <row r="423" spans="1:3" ht="31">
      <c r="A423" s="11" t="s">
        <v>1583</v>
      </c>
      <c r="B423" s="12" t="s">
        <v>1584</v>
      </c>
      <c r="C423" s="12">
        <v>1</v>
      </c>
    </row>
    <row r="424" spans="1:3" ht="31">
      <c r="A424" s="11" t="s">
        <v>1585</v>
      </c>
      <c r="B424" s="12" t="s">
        <v>1586</v>
      </c>
      <c r="C424" s="12">
        <v>1</v>
      </c>
    </row>
    <row r="425" spans="1:3" ht="31">
      <c r="A425" s="11" t="s">
        <v>1587</v>
      </c>
      <c r="B425" s="12" t="s">
        <v>1588</v>
      </c>
      <c r="C425" s="12">
        <v>1</v>
      </c>
    </row>
    <row r="426" spans="1:3" ht="31">
      <c r="A426" s="11" t="s">
        <v>1589</v>
      </c>
      <c r="B426" s="12" t="s">
        <v>1590</v>
      </c>
      <c r="C426" s="12">
        <v>1</v>
      </c>
    </row>
    <row r="427" spans="1:3" ht="15.5">
      <c r="A427" s="11" t="s">
        <v>1591</v>
      </c>
      <c r="B427" s="12" t="s">
        <v>1592</v>
      </c>
      <c r="C427" s="12">
        <v>1</v>
      </c>
    </row>
    <row r="428" spans="1:3" ht="15.5">
      <c r="A428" s="11" t="s">
        <v>1593</v>
      </c>
      <c r="B428" s="12" t="s">
        <v>1594</v>
      </c>
      <c r="C428" s="12">
        <v>1</v>
      </c>
    </row>
    <row r="429" spans="1:3" ht="31">
      <c r="A429" s="11" t="s">
        <v>1595</v>
      </c>
      <c r="B429" s="12" t="s">
        <v>1596</v>
      </c>
      <c r="C429" s="12">
        <v>1</v>
      </c>
    </row>
    <row r="430" spans="1:3" ht="15.5">
      <c r="A430" s="11" t="s">
        <v>1597</v>
      </c>
      <c r="B430" s="12" t="s">
        <v>1598</v>
      </c>
      <c r="C430" s="12">
        <v>1</v>
      </c>
    </row>
    <row r="431" spans="1:3" ht="15.5">
      <c r="A431" s="11" t="s">
        <v>1599</v>
      </c>
      <c r="B431" s="12" t="s">
        <v>1600</v>
      </c>
      <c r="C431" s="12">
        <v>1</v>
      </c>
    </row>
    <row r="432" spans="1:3" ht="15.5">
      <c r="A432" s="11" t="s">
        <v>1601</v>
      </c>
      <c r="B432" s="12" t="s">
        <v>1602</v>
      </c>
      <c r="C432" s="12">
        <v>1</v>
      </c>
    </row>
    <row r="433" spans="1:3" ht="31">
      <c r="A433" s="11" t="s">
        <v>1603</v>
      </c>
      <c r="B433" s="12" t="s">
        <v>1604</v>
      </c>
      <c r="C433" s="12">
        <v>1</v>
      </c>
    </row>
    <row r="434" spans="1:3" ht="31">
      <c r="A434" s="11" t="s">
        <v>1605</v>
      </c>
      <c r="B434" s="12" t="s">
        <v>1606</v>
      </c>
      <c r="C434" s="12">
        <v>1</v>
      </c>
    </row>
    <row r="435" spans="1:3" ht="15.5">
      <c r="A435" s="11" t="s">
        <v>1607</v>
      </c>
      <c r="B435" s="12" t="s">
        <v>1594</v>
      </c>
      <c r="C435" s="12">
        <v>1</v>
      </c>
    </row>
    <row r="436" spans="1:3" ht="15.5">
      <c r="A436" s="11" t="s">
        <v>1608</v>
      </c>
      <c r="B436" s="12" t="s">
        <v>1609</v>
      </c>
      <c r="C436" s="12">
        <v>1</v>
      </c>
    </row>
    <row r="437" spans="1:3" ht="15.5">
      <c r="A437" s="11" t="s">
        <v>1610</v>
      </c>
      <c r="B437" s="12" t="s">
        <v>1611</v>
      </c>
      <c r="C437" s="12">
        <v>1</v>
      </c>
    </row>
    <row r="438" spans="1:3" ht="15.5">
      <c r="A438" s="11" t="s">
        <v>1612</v>
      </c>
      <c r="B438" s="12" t="s">
        <v>1613</v>
      </c>
      <c r="C438" s="12">
        <v>1</v>
      </c>
    </row>
    <row r="439" spans="1:3" ht="15.5">
      <c r="A439" s="11" t="s">
        <v>1614</v>
      </c>
      <c r="B439" s="12" t="s">
        <v>1615</v>
      </c>
      <c r="C439" s="12">
        <v>1</v>
      </c>
    </row>
    <row r="440" spans="1:3" ht="15.5">
      <c r="A440" s="11" t="s">
        <v>1616</v>
      </c>
      <c r="B440" s="12" t="s">
        <v>1617</v>
      </c>
      <c r="C440" s="12">
        <v>1</v>
      </c>
    </row>
    <row r="441" spans="1:3" ht="15.5">
      <c r="A441" s="11" t="s">
        <v>1618</v>
      </c>
      <c r="B441" s="12" t="s">
        <v>1619</v>
      </c>
      <c r="C441" s="12">
        <v>1</v>
      </c>
    </row>
    <row r="442" spans="1:3" ht="31">
      <c r="A442" s="11" t="s">
        <v>1620</v>
      </c>
      <c r="B442" s="12" t="s">
        <v>1621</v>
      </c>
      <c r="C442" s="12">
        <v>1</v>
      </c>
    </row>
    <row r="443" spans="1:3" ht="31">
      <c r="A443" s="11" t="s">
        <v>1622</v>
      </c>
      <c r="B443" s="12" t="s">
        <v>1623</v>
      </c>
      <c r="C443" s="12">
        <v>1</v>
      </c>
    </row>
    <row r="444" spans="1:3" ht="31">
      <c r="A444" s="11" t="s">
        <v>1624</v>
      </c>
      <c r="B444" s="12" t="s">
        <v>1625</v>
      </c>
      <c r="C444" s="12">
        <v>1</v>
      </c>
    </row>
    <row r="445" spans="1:3" ht="31">
      <c r="A445" s="11" t="s">
        <v>1626</v>
      </c>
      <c r="B445" s="12" t="s">
        <v>1627</v>
      </c>
      <c r="C445" s="12">
        <v>1</v>
      </c>
    </row>
    <row r="446" spans="1:3" ht="31">
      <c r="A446" s="11" t="s">
        <v>1628</v>
      </c>
      <c r="B446" s="12" t="s">
        <v>1629</v>
      </c>
      <c r="C446" s="12">
        <v>1</v>
      </c>
    </row>
    <row r="447" spans="1:3" ht="31">
      <c r="A447" s="11" t="s">
        <v>1630</v>
      </c>
      <c r="B447" s="12" t="s">
        <v>1631</v>
      </c>
      <c r="C447" s="12">
        <v>1</v>
      </c>
    </row>
    <row r="448" spans="1:3" ht="31">
      <c r="A448" s="11" t="s">
        <v>1632</v>
      </c>
      <c r="B448" s="12" t="s">
        <v>1633</v>
      </c>
      <c r="C448" s="12">
        <v>1</v>
      </c>
    </row>
    <row r="449" spans="1:3" ht="31">
      <c r="A449" s="11" t="s">
        <v>1634</v>
      </c>
      <c r="B449" s="12" t="s">
        <v>1635</v>
      </c>
      <c r="C449" s="12">
        <v>1</v>
      </c>
    </row>
    <row r="450" spans="1:3" ht="15.5">
      <c r="A450" s="11" t="s">
        <v>1636</v>
      </c>
      <c r="B450" s="12" t="s">
        <v>1637</v>
      </c>
      <c r="C450" s="12">
        <v>1</v>
      </c>
    </row>
    <row r="451" spans="1:3" ht="31">
      <c r="A451" s="11" t="s">
        <v>1638</v>
      </c>
      <c r="B451" s="12" t="s">
        <v>1639</v>
      </c>
      <c r="C451" s="12">
        <v>1</v>
      </c>
    </row>
    <row r="452" spans="1:3" ht="15.5">
      <c r="A452" s="11" t="s">
        <v>1640</v>
      </c>
      <c r="B452" s="12" t="s">
        <v>1641</v>
      </c>
      <c r="C452" s="12">
        <v>1</v>
      </c>
    </row>
    <row r="453" spans="1:3" ht="31">
      <c r="A453" s="11" t="s">
        <v>1642</v>
      </c>
      <c r="B453" s="12" t="s">
        <v>1643</v>
      </c>
      <c r="C453" s="12">
        <v>1</v>
      </c>
    </row>
    <row r="454" spans="1:3" ht="31">
      <c r="A454" s="11" t="s">
        <v>1644</v>
      </c>
      <c r="B454" s="12" t="s">
        <v>1645</v>
      </c>
      <c r="C454" s="12">
        <v>1</v>
      </c>
    </row>
    <row r="455" spans="1:3" ht="15.5">
      <c r="A455" s="11" t="s">
        <v>1646</v>
      </c>
      <c r="B455" s="12" t="s">
        <v>1647</v>
      </c>
      <c r="C455" s="12">
        <v>1</v>
      </c>
    </row>
    <row r="456" spans="1:3" ht="15.5">
      <c r="A456" s="11" t="s">
        <v>1648</v>
      </c>
      <c r="B456" s="12" t="s">
        <v>1649</v>
      </c>
      <c r="C456" s="12">
        <v>1</v>
      </c>
    </row>
    <row r="457" spans="1:3" ht="15.5">
      <c r="A457" s="11" t="s">
        <v>1650</v>
      </c>
      <c r="B457" s="12" t="s">
        <v>1651</v>
      </c>
      <c r="C457" s="12">
        <v>1</v>
      </c>
    </row>
    <row r="458" spans="1:3" ht="31">
      <c r="A458" s="11" t="s">
        <v>1652</v>
      </c>
      <c r="B458" s="12" t="s">
        <v>1653</v>
      </c>
      <c r="C458" s="12">
        <v>1</v>
      </c>
    </row>
    <row r="459" spans="1:3" ht="15.5">
      <c r="A459" s="11" t="s">
        <v>1654</v>
      </c>
      <c r="B459" s="12" t="s">
        <v>1655</v>
      </c>
      <c r="C459" s="12">
        <v>1</v>
      </c>
    </row>
    <row r="460" spans="1:3" ht="15.5">
      <c r="A460" s="11" t="s">
        <v>1656</v>
      </c>
      <c r="B460" s="12" t="s">
        <v>1657</v>
      </c>
      <c r="C460" s="12">
        <v>1</v>
      </c>
    </row>
    <row r="461" spans="1:3" ht="15.5">
      <c r="A461" s="11" t="s">
        <v>1658</v>
      </c>
      <c r="B461" s="12" t="s">
        <v>1659</v>
      </c>
      <c r="C461" s="12">
        <v>1</v>
      </c>
    </row>
    <row r="462" spans="1:3" ht="31">
      <c r="A462" s="11" t="s">
        <v>1660</v>
      </c>
      <c r="B462" s="12" t="s">
        <v>1661</v>
      </c>
      <c r="C462" s="12">
        <v>1</v>
      </c>
    </row>
    <row r="463" spans="1:3" ht="15.5">
      <c r="A463" s="11" t="s">
        <v>1662</v>
      </c>
      <c r="B463" s="12" t="s">
        <v>1663</v>
      </c>
      <c r="C463" s="12">
        <v>1</v>
      </c>
    </row>
    <row r="464" spans="1:3" ht="31">
      <c r="A464" s="11" t="s">
        <v>1664</v>
      </c>
      <c r="B464" s="12" t="s">
        <v>1665</v>
      </c>
      <c r="C464" s="12">
        <v>1</v>
      </c>
    </row>
    <row r="465" spans="1:3" ht="31">
      <c r="A465" s="11" t="s">
        <v>1666</v>
      </c>
      <c r="B465" s="12" t="s">
        <v>1667</v>
      </c>
      <c r="C465" s="12">
        <v>1</v>
      </c>
    </row>
    <row r="466" spans="1:3" ht="31">
      <c r="A466" s="11" t="s">
        <v>1668</v>
      </c>
      <c r="B466" s="12" t="s">
        <v>1669</v>
      </c>
      <c r="C466" s="12">
        <v>1</v>
      </c>
    </row>
    <row r="467" spans="1:3" ht="15.5">
      <c r="A467" s="11" t="s">
        <v>1670</v>
      </c>
      <c r="B467" s="12" t="s">
        <v>1671</v>
      </c>
      <c r="C467" s="12">
        <v>1</v>
      </c>
    </row>
    <row r="468" spans="1:3" ht="31">
      <c r="A468" s="11" t="s">
        <v>1672</v>
      </c>
      <c r="B468" s="12" t="s">
        <v>1673</v>
      </c>
      <c r="C468" s="12">
        <v>1</v>
      </c>
    </row>
    <row r="469" spans="1:3" ht="15.5">
      <c r="A469" s="11" t="s">
        <v>1674</v>
      </c>
      <c r="B469" s="12" t="s">
        <v>1675</v>
      </c>
      <c r="C469" s="12">
        <v>1</v>
      </c>
    </row>
    <row r="470" spans="1:3" ht="15.5">
      <c r="A470" s="11" t="s">
        <v>1676</v>
      </c>
      <c r="B470" s="12" t="s">
        <v>1677</v>
      </c>
      <c r="C470" s="12">
        <v>1</v>
      </c>
    </row>
    <row r="471" spans="1:3" ht="15.5">
      <c r="A471" s="11" t="s">
        <v>1678</v>
      </c>
      <c r="B471" s="12" t="s">
        <v>1679</v>
      </c>
      <c r="C471" s="12">
        <v>1</v>
      </c>
    </row>
    <row r="472" spans="1:3" ht="31">
      <c r="A472" s="11" t="s">
        <v>1680</v>
      </c>
      <c r="B472" s="12" t="s">
        <v>1681</v>
      </c>
      <c r="C472" s="12">
        <v>1</v>
      </c>
    </row>
    <row r="473" spans="1:3" ht="15.5">
      <c r="A473" s="11" t="s">
        <v>1682</v>
      </c>
      <c r="B473" s="12" t="s">
        <v>1683</v>
      </c>
      <c r="C473" s="12">
        <v>1</v>
      </c>
    </row>
    <row r="474" spans="1:3" ht="15.5">
      <c r="A474" s="11" t="s">
        <v>1684</v>
      </c>
      <c r="B474" s="12" t="s">
        <v>1685</v>
      </c>
      <c r="C474" s="12">
        <v>1</v>
      </c>
    </row>
    <row r="475" spans="1:3" ht="15.5">
      <c r="A475" s="11" t="s">
        <v>1686</v>
      </c>
      <c r="B475" s="12" t="s">
        <v>1687</v>
      </c>
      <c r="C475" s="12">
        <v>1</v>
      </c>
    </row>
    <row r="476" spans="1:3" ht="31">
      <c r="A476" s="11" t="s">
        <v>1688</v>
      </c>
      <c r="B476" s="12" t="s">
        <v>1689</v>
      </c>
      <c r="C476" s="12">
        <v>1</v>
      </c>
    </row>
    <row r="477" spans="1:3" ht="15.5">
      <c r="A477" s="11" t="s">
        <v>1690</v>
      </c>
      <c r="B477" s="12" t="s">
        <v>1691</v>
      </c>
      <c r="C477" s="12">
        <v>1</v>
      </c>
    </row>
    <row r="478" spans="1:3" ht="15.5">
      <c r="A478" s="11" t="s">
        <v>1692</v>
      </c>
      <c r="B478" s="12" t="s">
        <v>1693</v>
      </c>
      <c r="C478" s="12">
        <v>1</v>
      </c>
    </row>
    <row r="479" spans="1:3" ht="15.5">
      <c r="A479" s="11" t="s">
        <v>1694</v>
      </c>
      <c r="B479" s="12" t="s">
        <v>1695</v>
      </c>
      <c r="C479" s="12">
        <v>1</v>
      </c>
    </row>
    <row r="480" spans="1:3" ht="15.5">
      <c r="A480" s="11" t="s">
        <v>1696</v>
      </c>
      <c r="B480" s="12" t="s">
        <v>1697</v>
      </c>
      <c r="C480" s="12">
        <v>1</v>
      </c>
    </row>
    <row r="481" spans="1:3" ht="31">
      <c r="A481" s="11" t="s">
        <v>1698</v>
      </c>
      <c r="B481" s="12" t="s">
        <v>1699</v>
      </c>
      <c r="C481" s="12">
        <v>1</v>
      </c>
    </row>
    <row r="482" spans="1:3" ht="15.5">
      <c r="A482" s="11" t="s">
        <v>1700</v>
      </c>
      <c r="B482" s="12" t="s">
        <v>1701</v>
      </c>
      <c r="C482" s="12">
        <v>1</v>
      </c>
    </row>
    <row r="483" spans="1:3" ht="15.5">
      <c r="A483" s="11" t="s">
        <v>1702</v>
      </c>
      <c r="B483" s="12" t="s">
        <v>1703</v>
      </c>
      <c r="C483" s="12">
        <v>1</v>
      </c>
    </row>
    <row r="484" spans="1:3" ht="15.5">
      <c r="A484" s="11" t="s">
        <v>1704</v>
      </c>
      <c r="B484" s="12" t="s">
        <v>1705</v>
      </c>
      <c r="C484" s="12">
        <v>1</v>
      </c>
    </row>
    <row r="485" spans="1:3" ht="31">
      <c r="A485" s="11" t="s">
        <v>1706</v>
      </c>
      <c r="B485" s="12" t="s">
        <v>1707</v>
      </c>
      <c r="C485" s="12">
        <v>1</v>
      </c>
    </row>
    <row r="486" spans="1:3" ht="15.5">
      <c r="A486" s="11" t="s">
        <v>1708</v>
      </c>
      <c r="B486" s="12" t="s">
        <v>1709</v>
      </c>
      <c r="C486" s="12">
        <v>1</v>
      </c>
    </row>
    <row r="487" spans="1:3" ht="15.5">
      <c r="A487" s="11" t="s">
        <v>1710</v>
      </c>
      <c r="B487" s="12" t="s">
        <v>1711</v>
      </c>
      <c r="C487" s="12">
        <v>1</v>
      </c>
    </row>
    <row r="488" spans="1:3" ht="31">
      <c r="A488" s="11" t="s">
        <v>1712</v>
      </c>
      <c r="B488" s="12" t="s">
        <v>1713</v>
      </c>
      <c r="C488" s="12">
        <v>1</v>
      </c>
    </row>
    <row r="489" spans="1:3" ht="31">
      <c r="A489" s="11" t="s">
        <v>1714</v>
      </c>
      <c r="B489" s="12" t="s">
        <v>1715</v>
      </c>
      <c r="C489" s="12">
        <v>1</v>
      </c>
    </row>
    <row r="490" spans="1:3" ht="31">
      <c r="A490" s="11" t="s">
        <v>1716</v>
      </c>
      <c r="B490" s="12" t="s">
        <v>1717</v>
      </c>
      <c r="C490" s="12">
        <v>1</v>
      </c>
    </row>
    <row r="491" spans="1:3" ht="15.5">
      <c r="A491" s="11" t="s">
        <v>1718</v>
      </c>
      <c r="B491" s="12" t="s">
        <v>1719</v>
      </c>
      <c r="C491" s="12">
        <v>1</v>
      </c>
    </row>
    <row r="492" spans="1:3" ht="15.5">
      <c r="A492" s="11" t="s">
        <v>1720</v>
      </c>
      <c r="B492" s="12" t="s">
        <v>1721</v>
      </c>
      <c r="C492" s="12">
        <v>1</v>
      </c>
    </row>
    <row r="493" spans="1:3" ht="15.5">
      <c r="A493" s="11" t="s">
        <v>1722</v>
      </c>
      <c r="B493" s="12" t="s">
        <v>1723</v>
      </c>
      <c r="C493" s="12">
        <v>1</v>
      </c>
    </row>
    <row r="494" spans="1:3" ht="31">
      <c r="A494" s="11" t="s">
        <v>1724</v>
      </c>
      <c r="B494" s="12" t="s">
        <v>1725</v>
      </c>
      <c r="C494" s="12">
        <v>1</v>
      </c>
    </row>
    <row r="495" spans="1:3" ht="15.5">
      <c r="A495" s="11" t="s">
        <v>1726</v>
      </c>
      <c r="B495" s="12" t="s">
        <v>1727</v>
      </c>
      <c r="C495" s="12">
        <v>1</v>
      </c>
    </row>
    <row r="496" spans="1:3" ht="31">
      <c r="A496" s="11" t="s">
        <v>1728</v>
      </c>
      <c r="B496" s="12" t="s">
        <v>1729</v>
      </c>
      <c r="C496" s="12">
        <v>1</v>
      </c>
    </row>
    <row r="497" spans="1:3" ht="15.5">
      <c r="A497" s="11" t="s">
        <v>1730</v>
      </c>
      <c r="B497" s="12" t="s">
        <v>1731</v>
      </c>
      <c r="C497" s="12">
        <v>1</v>
      </c>
    </row>
    <row r="498" spans="1:3" ht="15.5">
      <c r="A498" s="11" t="s">
        <v>1732</v>
      </c>
      <c r="B498" s="12" t="s">
        <v>1733</v>
      </c>
      <c r="C498" s="12">
        <v>1</v>
      </c>
    </row>
    <row r="499" spans="1:3" ht="15.5">
      <c r="A499" s="11" t="s">
        <v>1734</v>
      </c>
      <c r="B499" s="12" t="s">
        <v>1735</v>
      </c>
      <c r="C499" s="12">
        <v>1</v>
      </c>
    </row>
    <row r="500" spans="1:3" ht="15.5">
      <c r="A500" s="11" t="s">
        <v>1736</v>
      </c>
      <c r="B500" s="12" t="s">
        <v>1737</v>
      </c>
      <c r="C500" s="12">
        <v>1</v>
      </c>
    </row>
    <row r="501" spans="1:3" ht="31">
      <c r="A501" s="11" t="s">
        <v>1738</v>
      </c>
      <c r="B501" s="12" t="s">
        <v>1739</v>
      </c>
      <c r="C501" s="12">
        <v>1</v>
      </c>
    </row>
    <row r="502" spans="1:3" ht="15.5">
      <c r="A502" s="11" t="s">
        <v>1740</v>
      </c>
      <c r="B502" s="12" t="s">
        <v>1741</v>
      </c>
      <c r="C502" s="12">
        <v>1</v>
      </c>
    </row>
    <row r="503" spans="1:3" ht="15.5">
      <c r="A503" s="11" t="s">
        <v>1742</v>
      </c>
      <c r="B503" s="12" t="s">
        <v>1743</v>
      </c>
      <c r="C503" s="12">
        <v>1</v>
      </c>
    </row>
    <row r="504" spans="1:3" ht="15.5">
      <c r="A504" s="11" t="s">
        <v>1744</v>
      </c>
      <c r="B504" s="12" t="s">
        <v>1745</v>
      </c>
      <c r="C504" s="12">
        <v>1</v>
      </c>
    </row>
    <row r="505" spans="1:3" ht="31">
      <c r="A505" s="11" t="s">
        <v>1746</v>
      </c>
      <c r="B505" s="12" t="s">
        <v>1747</v>
      </c>
      <c r="C505" s="12">
        <v>1</v>
      </c>
    </row>
    <row r="506" spans="1:3" ht="15.5">
      <c r="A506" s="11" t="s">
        <v>1748</v>
      </c>
      <c r="B506" s="12" t="s">
        <v>1749</v>
      </c>
      <c r="C506" s="12">
        <v>1</v>
      </c>
    </row>
    <row r="507" spans="1:3" ht="15.5">
      <c r="A507" s="11" t="s">
        <v>1750</v>
      </c>
      <c r="B507" s="12" t="s">
        <v>1751</v>
      </c>
      <c r="C507" s="12">
        <v>1</v>
      </c>
    </row>
    <row r="508" spans="1:3" ht="15.5">
      <c r="A508" s="11" t="s">
        <v>1752</v>
      </c>
      <c r="B508" s="12" t="s">
        <v>1753</v>
      </c>
      <c r="C508" s="12">
        <v>5</v>
      </c>
    </row>
    <row r="509" spans="1:3" ht="15.5">
      <c r="A509" s="11" t="s">
        <v>1754</v>
      </c>
      <c r="B509" s="12" t="s">
        <v>1755</v>
      </c>
      <c r="C509" s="12">
        <v>4</v>
      </c>
    </row>
    <row r="510" spans="1:3" ht="15.5">
      <c r="A510" s="11" t="s">
        <v>1756</v>
      </c>
      <c r="B510" s="12" t="s">
        <v>1757</v>
      </c>
      <c r="C510" s="12">
        <v>1</v>
      </c>
    </row>
    <row r="511" spans="1:3" ht="15.5">
      <c r="A511" s="11" t="s">
        <v>1758</v>
      </c>
      <c r="B511" s="12" t="s">
        <v>1759</v>
      </c>
      <c r="C511" s="12">
        <v>1</v>
      </c>
    </row>
    <row r="512" spans="1:3" ht="15.5">
      <c r="A512" s="11" t="s">
        <v>1760</v>
      </c>
      <c r="B512" s="12" t="s">
        <v>1761</v>
      </c>
      <c r="C512" s="12">
        <v>1</v>
      </c>
    </row>
    <row r="513" spans="1:3" ht="15.5">
      <c r="A513" s="11" t="s">
        <v>1762</v>
      </c>
      <c r="B513" s="12" t="s">
        <v>1763</v>
      </c>
      <c r="C513" s="12">
        <v>1</v>
      </c>
    </row>
    <row r="514" spans="1:3" ht="31">
      <c r="A514" s="11" t="s">
        <v>1764</v>
      </c>
      <c r="B514" s="12" t="s">
        <v>1765</v>
      </c>
      <c r="C514" s="12">
        <v>1</v>
      </c>
    </row>
    <row r="515" spans="1:3" ht="15.5">
      <c r="A515" s="11" t="s">
        <v>1766</v>
      </c>
      <c r="B515" s="12" t="s">
        <v>1767</v>
      </c>
      <c r="C515" s="12">
        <v>1</v>
      </c>
    </row>
    <row r="516" spans="1:3" ht="31">
      <c r="A516" s="11" t="s">
        <v>1768</v>
      </c>
      <c r="B516" s="12" t="s">
        <v>1769</v>
      </c>
      <c r="C516" s="12">
        <v>1</v>
      </c>
    </row>
    <row r="517" spans="1:3" ht="31">
      <c r="A517" s="11" t="s">
        <v>1770</v>
      </c>
      <c r="B517" s="12" t="s">
        <v>1771</v>
      </c>
      <c r="C517" s="12">
        <v>1</v>
      </c>
    </row>
    <row r="518" spans="1:3" ht="15.5">
      <c r="A518" s="11" t="s">
        <v>1772</v>
      </c>
      <c r="B518" s="12" t="s">
        <v>1773</v>
      </c>
      <c r="C518" s="12">
        <v>1</v>
      </c>
    </row>
    <row r="519" spans="1:3" ht="15.5">
      <c r="A519" s="11" t="s">
        <v>1774</v>
      </c>
      <c r="B519" s="12" t="s">
        <v>1775</v>
      </c>
      <c r="C519" s="12">
        <v>1</v>
      </c>
    </row>
    <row r="520" spans="1:3" ht="15.5">
      <c r="A520" s="11" t="s">
        <v>1776</v>
      </c>
      <c r="B520" s="12" t="s">
        <v>1777</v>
      </c>
      <c r="C520" s="12">
        <v>1</v>
      </c>
    </row>
    <row r="521" spans="1:3" ht="31">
      <c r="A521" s="11" t="s">
        <v>1778</v>
      </c>
      <c r="B521" s="12" t="s">
        <v>1779</v>
      </c>
      <c r="C521" s="12">
        <v>1</v>
      </c>
    </row>
    <row r="522" spans="1:3" ht="15.5">
      <c r="A522" s="11" t="s">
        <v>1780</v>
      </c>
      <c r="B522" s="12" t="s">
        <v>1781</v>
      </c>
      <c r="C522" s="12">
        <v>1</v>
      </c>
    </row>
    <row r="523" spans="1:3" ht="15.5">
      <c r="A523" s="11" t="s">
        <v>1782</v>
      </c>
      <c r="B523" s="12" t="s">
        <v>1783</v>
      </c>
      <c r="C523" s="12">
        <v>1</v>
      </c>
    </row>
    <row r="524" spans="1:3" ht="15.5">
      <c r="A524" s="11" t="s">
        <v>1784</v>
      </c>
      <c r="B524" s="12" t="s">
        <v>1785</v>
      </c>
      <c r="C524" s="12">
        <v>8</v>
      </c>
    </row>
    <row r="525" spans="1:3" ht="31">
      <c r="A525" s="11" t="s">
        <v>1786</v>
      </c>
      <c r="B525" s="12" t="s">
        <v>1787</v>
      </c>
      <c r="C525" s="12">
        <v>1</v>
      </c>
    </row>
    <row r="526" spans="1:3" ht="31">
      <c r="A526" s="11" t="s">
        <v>1788</v>
      </c>
      <c r="B526" s="12" t="s">
        <v>1789</v>
      </c>
      <c r="C526" s="12">
        <v>1</v>
      </c>
    </row>
    <row r="527" spans="1:3" ht="15.5">
      <c r="A527" s="11" t="s">
        <v>1790</v>
      </c>
      <c r="B527" s="12" t="s">
        <v>1791</v>
      </c>
      <c r="C527" s="12">
        <v>1</v>
      </c>
    </row>
    <row r="528" spans="1:3" ht="15.5">
      <c r="A528" s="11" t="s">
        <v>1792</v>
      </c>
      <c r="B528" s="12" t="s">
        <v>1793</v>
      </c>
      <c r="C528" s="12">
        <v>1</v>
      </c>
    </row>
    <row r="529" spans="1:3" ht="15.5">
      <c r="A529" s="11" t="s">
        <v>1794</v>
      </c>
      <c r="B529" s="12" t="s">
        <v>1795</v>
      </c>
      <c r="C529" s="12">
        <v>1</v>
      </c>
    </row>
    <row r="530" spans="1:3" ht="15.5">
      <c r="A530" s="11" t="s">
        <v>1796</v>
      </c>
      <c r="B530" s="12" t="s">
        <v>1797</v>
      </c>
      <c r="C530" s="12">
        <v>1</v>
      </c>
    </row>
    <row r="531" spans="1:3" ht="15.5">
      <c r="A531" s="11" t="s">
        <v>1798</v>
      </c>
      <c r="B531" s="12" t="s">
        <v>1799</v>
      </c>
      <c r="C531" s="12">
        <v>1</v>
      </c>
    </row>
    <row r="532" spans="1:3" ht="15.5">
      <c r="A532" s="11" t="s">
        <v>1800</v>
      </c>
      <c r="B532" s="12" t="s">
        <v>1801</v>
      </c>
      <c r="C532" s="12">
        <v>1</v>
      </c>
    </row>
    <row r="533" spans="1:3" ht="15.5">
      <c r="A533" s="11" t="s">
        <v>1802</v>
      </c>
      <c r="B533" s="12" t="s">
        <v>1803</v>
      </c>
      <c r="C533" s="12">
        <v>1</v>
      </c>
    </row>
    <row r="534" spans="1:3" ht="31">
      <c r="A534" s="11" t="s">
        <v>1804</v>
      </c>
      <c r="B534" s="12" t="s">
        <v>1805</v>
      </c>
      <c r="C534" s="12">
        <v>1</v>
      </c>
    </row>
    <row r="535" spans="1:3" ht="15.5">
      <c r="A535" s="11" t="s">
        <v>1806</v>
      </c>
      <c r="B535" s="12" t="s">
        <v>1807</v>
      </c>
      <c r="C535" s="12">
        <v>1</v>
      </c>
    </row>
    <row r="536" spans="1:3" ht="15.5">
      <c r="A536" s="11" t="s">
        <v>1808</v>
      </c>
      <c r="B536" s="12" t="s">
        <v>1809</v>
      </c>
      <c r="C536" s="12">
        <v>1</v>
      </c>
    </row>
    <row r="537" spans="1:3" ht="15.5">
      <c r="A537" s="11" t="s">
        <v>1810</v>
      </c>
      <c r="B537" s="12" t="s">
        <v>1811</v>
      </c>
      <c r="C537" s="12">
        <v>1</v>
      </c>
    </row>
    <row r="538" spans="1:3" ht="15.5">
      <c r="A538" s="11" t="s">
        <v>1812</v>
      </c>
      <c r="B538" s="12" t="s">
        <v>1813</v>
      </c>
      <c r="C538" s="12">
        <v>1</v>
      </c>
    </row>
    <row r="539" spans="1:3" ht="15.5">
      <c r="A539" s="11" t="s">
        <v>1814</v>
      </c>
      <c r="B539" s="12" t="s">
        <v>1815</v>
      </c>
      <c r="C539" s="12">
        <v>1</v>
      </c>
    </row>
    <row r="540" spans="1:3" ht="15.5">
      <c r="A540" s="11" t="s">
        <v>1816</v>
      </c>
      <c r="B540" s="12" t="s">
        <v>1817</v>
      </c>
      <c r="C540" s="12">
        <v>1</v>
      </c>
    </row>
    <row r="541" spans="1:3" ht="15.5">
      <c r="A541" s="11" t="s">
        <v>1818</v>
      </c>
      <c r="B541" s="12" t="s">
        <v>1819</v>
      </c>
      <c r="C541" s="12">
        <v>1</v>
      </c>
    </row>
    <row r="542" spans="1:3" ht="15.5">
      <c r="A542" s="11" t="s">
        <v>1820</v>
      </c>
      <c r="B542" s="12" t="s">
        <v>1821</v>
      </c>
      <c r="C542" s="12">
        <v>1</v>
      </c>
    </row>
    <row r="543" spans="1:3" ht="15.5">
      <c r="A543" s="11" t="s">
        <v>1822</v>
      </c>
      <c r="B543" s="12" t="s">
        <v>1823</v>
      </c>
      <c r="C543" s="12">
        <v>1</v>
      </c>
    </row>
    <row r="544" spans="1:3" ht="15.5">
      <c r="A544" s="11" t="s">
        <v>1824</v>
      </c>
      <c r="B544" s="12" t="s">
        <v>1825</v>
      </c>
      <c r="C544" s="12">
        <v>1</v>
      </c>
    </row>
    <row r="545" spans="1:3" ht="15.5">
      <c r="A545" s="11" t="s">
        <v>1826</v>
      </c>
      <c r="B545" s="12" t="s">
        <v>1827</v>
      </c>
      <c r="C545" s="12">
        <v>1</v>
      </c>
    </row>
    <row r="546" spans="1:3" ht="15.5">
      <c r="A546" s="11" t="s">
        <v>1828</v>
      </c>
      <c r="B546" s="12" t="s">
        <v>1829</v>
      </c>
      <c r="C546" s="12">
        <v>1</v>
      </c>
    </row>
    <row r="547" spans="1:3" ht="15.5">
      <c r="A547" s="11" t="s">
        <v>1830</v>
      </c>
      <c r="B547" s="11" t="s">
        <v>1831</v>
      </c>
      <c r="C547" s="11">
        <v>1</v>
      </c>
    </row>
    <row r="548" spans="1:3" ht="31">
      <c r="A548" s="11" t="s">
        <v>1832</v>
      </c>
      <c r="B548" s="11" t="s">
        <v>1833</v>
      </c>
      <c r="C548" s="11">
        <v>1</v>
      </c>
    </row>
    <row r="549" spans="1:3" ht="31">
      <c r="A549" s="11" t="s">
        <v>1834</v>
      </c>
      <c r="B549" s="11" t="s">
        <v>1835</v>
      </c>
      <c r="C549" s="11">
        <v>1</v>
      </c>
    </row>
    <row r="550" spans="1:3" ht="15.5">
      <c r="A550" s="11" t="s">
        <v>1836</v>
      </c>
      <c r="B550" s="11" t="s">
        <v>1837</v>
      </c>
      <c r="C550" s="11">
        <v>1</v>
      </c>
    </row>
    <row r="551" spans="1:3" ht="15.5">
      <c r="A551" s="11" t="s">
        <v>1838</v>
      </c>
      <c r="B551" s="11" t="s">
        <v>1839</v>
      </c>
      <c r="C551" s="11">
        <v>1</v>
      </c>
    </row>
    <row r="552" spans="1:3" ht="15.5">
      <c r="A552" s="11" t="s">
        <v>1840</v>
      </c>
      <c r="B552" s="11" t="s">
        <v>1841</v>
      </c>
      <c r="C552" s="11">
        <v>1</v>
      </c>
    </row>
    <row r="553" spans="1:3" ht="15.5">
      <c r="A553" s="11" t="s">
        <v>1842</v>
      </c>
      <c r="B553" s="11" t="s">
        <v>1843</v>
      </c>
      <c r="C553" s="11">
        <v>1</v>
      </c>
    </row>
    <row r="554" spans="1:3" ht="15.5">
      <c r="A554" s="11" t="s">
        <v>1844</v>
      </c>
      <c r="B554" s="11" t="s">
        <v>1845</v>
      </c>
      <c r="C554" s="11">
        <v>1</v>
      </c>
    </row>
    <row r="555" spans="1:3" ht="15.5">
      <c r="A555" s="11" t="s">
        <v>1846</v>
      </c>
      <c r="B555" s="11" t="s">
        <v>1847</v>
      </c>
      <c r="C555" s="11">
        <v>1</v>
      </c>
    </row>
    <row r="556" spans="1:3" ht="15.5">
      <c r="A556" s="11" t="s">
        <v>1848</v>
      </c>
      <c r="B556" s="11" t="s">
        <v>1849</v>
      </c>
      <c r="C556" s="11">
        <v>1</v>
      </c>
    </row>
    <row r="557" spans="1:3" ht="15.5">
      <c r="A557" s="11" t="s">
        <v>1850</v>
      </c>
      <c r="B557" s="11" t="s">
        <v>1851</v>
      </c>
      <c r="C557" s="11">
        <v>1</v>
      </c>
    </row>
    <row r="558" spans="1:3" ht="15.5">
      <c r="A558" s="11" t="s">
        <v>1852</v>
      </c>
      <c r="B558" s="11" t="s">
        <v>1853</v>
      </c>
      <c r="C558" s="11">
        <v>1</v>
      </c>
    </row>
    <row r="559" spans="1:3" ht="15.5">
      <c r="A559" s="11" t="s">
        <v>1854</v>
      </c>
      <c r="B559" s="11" t="s">
        <v>1855</v>
      </c>
      <c r="C559" s="11">
        <v>1</v>
      </c>
    </row>
    <row r="560" spans="1:3" ht="31">
      <c r="A560" s="11" t="s">
        <v>1856</v>
      </c>
      <c r="B560" s="11" t="s">
        <v>1857</v>
      </c>
      <c r="C560" s="11">
        <v>1</v>
      </c>
    </row>
    <row r="561" spans="1:3" ht="15.5">
      <c r="A561" s="11" t="s">
        <v>1858</v>
      </c>
      <c r="B561" s="11" t="s">
        <v>1859</v>
      </c>
      <c r="C561" s="11">
        <v>4</v>
      </c>
    </row>
    <row r="562" spans="1:3" ht="15.5">
      <c r="A562" s="11" t="s">
        <v>1860</v>
      </c>
      <c r="B562" s="11" t="s">
        <v>796</v>
      </c>
      <c r="C562" s="11">
        <v>2</v>
      </c>
    </row>
    <row r="563" spans="1:3" ht="31">
      <c r="A563" s="11" t="s">
        <v>1861</v>
      </c>
      <c r="B563" s="11" t="s">
        <v>1862</v>
      </c>
      <c r="C563" s="11">
        <v>4</v>
      </c>
    </row>
    <row r="564" spans="1:3" ht="15.5">
      <c r="A564" s="11" t="s">
        <v>1863</v>
      </c>
      <c r="B564" s="11" t="s">
        <v>1864</v>
      </c>
      <c r="C564" s="11">
        <v>1</v>
      </c>
    </row>
    <row r="565" spans="1:3" ht="31">
      <c r="A565" s="11" t="s">
        <v>1865</v>
      </c>
      <c r="B565" s="11" t="s">
        <v>1866</v>
      </c>
      <c r="C565" s="11">
        <v>4</v>
      </c>
    </row>
    <row r="566" spans="1:3" ht="15.5">
      <c r="A566" s="11" t="s">
        <v>1867</v>
      </c>
      <c r="B566" s="11" t="s">
        <v>1868</v>
      </c>
      <c r="C566" s="11">
        <v>3</v>
      </c>
    </row>
    <row r="567" spans="1:3" ht="15.5">
      <c r="A567" s="11" t="s">
        <v>1869</v>
      </c>
      <c r="B567" s="11" t="s">
        <v>1870</v>
      </c>
      <c r="C567" s="11">
        <v>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F9A23EE154DD5418D5EADA94C08CC29" ma:contentTypeVersion="11" ma:contentTypeDescription="Create a new document." ma:contentTypeScope="" ma:versionID="41eaf4618d238a3fa1001b93a98c391b">
  <xsd:schema xmlns:xsd="http://www.w3.org/2001/XMLSchema" xmlns:xs="http://www.w3.org/2001/XMLSchema" xmlns:p="http://schemas.microsoft.com/office/2006/metadata/properties" xmlns:ns2="be105e32-4fe1-4160-ab0f-41a15f6ce0eb" xmlns:ns3="2c75e67c-ed2d-4c91-baba-8aa4949e551e" targetNamespace="http://schemas.microsoft.com/office/2006/metadata/properties" ma:root="true" ma:fieldsID="26b5034b75d71ee39cbc4f81ec18a07e" ns2:_="" ns3:_="">
    <xsd:import namespace="be105e32-4fe1-4160-ab0f-41a15f6ce0eb"/>
    <xsd:import namespace="2c75e67c-ed2d-4c91-baba-8aa4949e551e"/>
    <xsd:element name="properties">
      <xsd:complexType>
        <xsd:sequence>
          <xsd:element name="documentManagement">
            <xsd:complexType>
              <xsd:all>
                <xsd:element ref="ns2:Document_x0020_Type"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105e32-4fe1-4160-ab0f-41a15f6ce0eb" elementFormDefault="qualified">
    <xsd:import namespace="http://schemas.microsoft.com/office/2006/documentManagement/types"/>
    <xsd:import namespace="http://schemas.microsoft.com/office/infopath/2007/PartnerControls"/>
    <xsd:element name="Document_x0020_Type" ma:index="8" nillable="true" ma:displayName="Document Type" ma:description="What type of document is this? &#10;Signature Package or an Approval form F14074" ma:format="Dropdown" ma:internalName="Document_x0020_Type">
      <xsd:simpleType>
        <xsd:restriction base="dms:Choice">
          <xsd:enumeration value="Signature Package"/>
          <xsd:enumeration value="Approval Form F14074"/>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8893229-fc1a-4591-9812-6a184d4b58b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c75e67c-ed2d-4c91-baba-8aa4949e551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0283ac5-ee11-4a8b-b790-93b8efa1ecd9}" ma:internalName="TaxCatchAll" ma:showField="CatchAllData" ma:web="2c75e67c-ed2d-4c91-baba-8aa4949e55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e105e32-4fe1-4160-ab0f-41a15f6ce0eb">
      <Terms xmlns="http://schemas.microsoft.com/office/infopath/2007/PartnerControls"/>
    </lcf76f155ced4ddcb4097134ff3c332f>
    <TaxCatchAll xmlns="2c75e67c-ed2d-4c91-baba-8aa4949e551e" xsi:nil="true"/>
    <Document_x0020_Type xmlns="be105e32-4fe1-4160-ab0f-41a15f6ce0eb" xsi:nil="true"/>
  </documentManagement>
</p:properties>
</file>

<file path=customXml/itemProps1.xml><?xml version="1.0" encoding="utf-8"?>
<ds:datastoreItem xmlns:ds="http://schemas.openxmlformats.org/officeDocument/2006/customXml" ds:itemID="{7B80F7BD-C979-4DDC-9B2C-4F2D377D28D2}">
  <ds:schemaRefs>
    <ds:schemaRef ds:uri="http://schemas.microsoft.com/sharepoint/v3/contenttype/forms"/>
  </ds:schemaRefs>
</ds:datastoreItem>
</file>

<file path=customXml/itemProps2.xml><?xml version="1.0" encoding="utf-8"?>
<ds:datastoreItem xmlns:ds="http://schemas.openxmlformats.org/officeDocument/2006/customXml" ds:itemID="{8ED2BAA1-BE9A-45A7-84BD-C705555EF3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105e32-4fe1-4160-ab0f-41a15f6ce0eb"/>
    <ds:schemaRef ds:uri="2c75e67c-ed2d-4c91-baba-8aa4949e55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E47C6C-2F63-4FC5-A698-5C22D264B081}">
  <ds:schemaRefs>
    <ds:schemaRef ds:uri="http://schemas.microsoft.com/office/2006/metadata/properties"/>
    <ds:schemaRef ds:uri="be105e32-4fe1-4160-ab0f-41a15f6ce0eb"/>
    <ds:schemaRef ds:uri="2c75e67c-ed2d-4c91-baba-8aa4949e551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Dashboard</vt:lpstr>
      <vt:lpstr>Results</vt:lpstr>
      <vt:lpstr>Instructions</vt:lpstr>
      <vt:lpstr>Test Cases</vt:lpstr>
      <vt:lpstr>Change Log</vt:lpstr>
      <vt:lpstr>New Release Changes</vt:lpstr>
      <vt:lpstr>Issue Code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Finders Michael D</dc:creator>
  <cp:keywords/>
  <dc:description/>
  <cp:lastModifiedBy>Draper Chris L</cp:lastModifiedBy>
  <cp:revision/>
  <dcterms:created xsi:type="dcterms:W3CDTF">2025-02-13T19:46:36Z</dcterms:created>
  <dcterms:modified xsi:type="dcterms:W3CDTF">2025-05-01T16:55:48Z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0x0101005F9A23EE154DD5418D5EADA94C08CC29</vt:lpwstr>
  </property>
  <property fmtid="{D5CDD505-2E9C-101B-9397-08002B2CF9AE}" pid="3" name="MediaServiceImageTags">
    <vt:lpwstr/>
  </property>
</Properties>
</file>