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P8RMB\Documents\SBU Data\Disclosure\DETAIL Data Services\1 PPS NEW JOB 2024-2025\IRS.gov\2025\KERR SCEM 05-01\"/>
    </mc:Choice>
  </mc:AlternateContent>
  <xr:revisionPtr revIDLastSave="0" documentId="8_{66766969-547D-4AB6-AEE2-794E3F5334E5}" xr6:coauthVersionLast="47" xr6:coauthVersionMax="47" xr10:uidLastSave="{00000000-0000-0000-0000-000000000000}"/>
  <bookViews>
    <workbookView xWindow="-110" yWindow="-110" windowWidth="19420" windowHeight="10300" tabRatio="579" activeTab="3" xr2:uid="{00000000-000D-0000-FFFF-FFFF00000000}"/>
  </bookViews>
  <sheets>
    <sheet name="Dashboard" sheetId="1" r:id="rId1"/>
    <sheet name="Results" sheetId="8" r:id="rId2"/>
    <sheet name="Instructions" sheetId="9" r:id="rId3"/>
    <sheet name="General App Test Cases" sheetId="4" r:id="rId4"/>
    <sheet name="Web App Test Cases" sheetId="14" r:id="rId5"/>
    <sheet name="Change Log" sheetId="11" r:id="rId6"/>
    <sheet name="New Release Changes" sheetId="13" r:id="rId7"/>
    <sheet name="Issue Code Table" sheetId="12" r:id="rId8"/>
  </sheets>
  <definedNames>
    <definedName name="_xlnm._FilterDatabase" localSheetId="3" hidden="1">'General App Test Cases'!$A$2:$N$2</definedName>
    <definedName name="_xlnm._FilterDatabase" localSheetId="7" hidden="1">'Issue Code Table'!$A$1:$C$567</definedName>
    <definedName name="_xlnm._FilterDatabase" localSheetId="4" hidden="1">'Web App Test Cases'!$A$2:$N$2</definedName>
    <definedName name="_xlnm.Print_Area" localSheetId="5">'Change Log'!$A$1:$D$14</definedName>
    <definedName name="_xlnm.Print_Area" localSheetId="0">Dashboard!$A$1:$C$44</definedName>
    <definedName name="_xlnm.Print_Area" localSheetId="3">'General App Test Cases'!$A$2:$K$70</definedName>
    <definedName name="_xlnm.Print_Area" localSheetId="2">Instructions!$A$1:$N$34</definedName>
    <definedName name="_xlnm.Print_Area" localSheetId="6">'New Release Changes'!$A$1:$D$2</definedName>
    <definedName name="_xlnm.Print_Area" localSheetId="1">Results!$A$1:$O$23</definedName>
    <definedName name="_xlnm.Print_Area" localSheetId="4">'Web App Test Cases'!$A$2:$K$2</definedName>
    <definedName name="_xlnm.Print_Titles" localSheetId="3">'General App Test Cases'!$2:$2</definedName>
    <definedName name="_xlnm.Print_Titles" localSheetId="4">'Web App Test Cases'!$2:$2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7" i="4" l="1"/>
  <c r="O12" i="8"/>
  <c r="C30" i="8" l="1"/>
  <c r="B30" i="8"/>
  <c r="D30" i="8"/>
  <c r="E30" i="8"/>
  <c r="O30" i="8"/>
  <c r="M30" i="8"/>
  <c r="M12" i="8" l="1"/>
  <c r="E12" i="8"/>
  <c r="D12" i="8"/>
  <c r="C12" i="8"/>
  <c r="B12" i="8"/>
  <c r="AA66" i="4"/>
  <c r="AA14" i="14"/>
  <c r="AA17" i="14"/>
  <c r="AA7" i="4"/>
  <c r="AA73" i="4"/>
  <c r="AA72" i="4"/>
  <c r="AA71" i="4"/>
  <c r="AA70" i="4"/>
  <c r="AA69" i="4"/>
  <c r="AA68" i="4"/>
  <c r="AA65" i="4"/>
  <c r="AA67" i="4"/>
  <c r="AA64" i="4"/>
  <c r="AA20" i="4"/>
  <c r="AA62" i="4"/>
  <c r="AA61" i="4"/>
  <c r="AA60" i="4"/>
  <c r="AA59" i="4"/>
  <c r="AA58" i="4"/>
  <c r="AA56" i="4"/>
  <c r="AA55" i="4"/>
  <c r="AA54" i="4"/>
  <c r="AA53" i="4"/>
  <c r="AA52" i="4"/>
  <c r="AA35" i="4"/>
  <c r="AA34" i="4"/>
  <c r="AA33" i="4"/>
  <c r="AA32" i="4"/>
  <c r="AA30" i="4"/>
  <c r="AA29" i="4"/>
  <c r="AA28" i="4"/>
  <c r="AA27" i="4"/>
  <c r="AA26" i="4"/>
  <c r="AA25" i="4"/>
  <c r="AA18" i="4"/>
  <c r="AA24" i="4"/>
  <c r="AA23" i="4"/>
  <c r="AA50" i="4"/>
  <c r="AA49" i="4"/>
  <c r="AA48" i="4"/>
  <c r="AA47" i="4"/>
  <c r="AA46" i="4"/>
  <c r="AA45" i="4"/>
  <c r="AA44" i="4"/>
  <c r="AA51" i="4"/>
  <c r="AA43" i="4"/>
  <c r="AA38" i="4"/>
  <c r="AA42" i="4"/>
  <c r="AA41" i="4"/>
  <c r="AA40" i="4"/>
  <c r="AA39" i="4"/>
  <c r="AA37" i="4"/>
  <c r="AA22" i="4"/>
  <c r="AA36" i="4"/>
  <c r="AA21" i="4"/>
  <c r="AA17" i="4"/>
  <c r="AA16" i="4"/>
  <c r="AA15" i="4"/>
  <c r="AA14" i="4"/>
  <c r="AA12" i="4"/>
  <c r="AA11" i="4"/>
  <c r="AA13" i="4"/>
  <c r="AA10" i="4"/>
  <c r="AA8" i="4"/>
  <c r="AA9" i="4"/>
  <c r="AA6" i="4"/>
  <c r="AA19" i="4"/>
  <c r="AA63" i="4"/>
  <c r="AA5" i="4"/>
  <c r="AA4" i="4"/>
  <c r="AA3" i="4"/>
  <c r="AA5" i="14"/>
  <c r="F23" i="8" l="1"/>
  <c r="D18" i="8"/>
  <c r="D22" i="8"/>
  <c r="C18" i="8"/>
  <c r="E18" i="8"/>
  <c r="C17" i="8"/>
  <c r="E19" i="8"/>
  <c r="E20" i="8"/>
  <c r="C19" i="8"/>
  <c r="C21" i="8"/>
  <c r="E21" i="8"/>
  <c r="C23" i="8"/>
  <c r="E23" i="8"/>
  <c r="F16" i="8"/>
  <c r="E16" i="8"/>
  <c r="D19" i="8"/>
  <c r="F18" i="8"/>
  <c r="C16" i="8"/>
  <c r="D21" i="8"/>
  <c r="F20" i="8"/>
  <c r="D16" i="8"/>
  <c r="D20" i="8"/>
  <c r="F19" i="8"/>
  <c r="F17" i="8"/>
  <c r="C20" i="8"/>
  <c r="F21" i="8"/>
  <c r="E17" i="8"/>
  <c r="C22" i="8"/>
  <c r="F22" i="8"/>
  <c r="D17" i="8"/>
  <c r="D23" i="8"/>
  <c r="F30" i="8"/>
  <c r="N30" i="8"/>
  <c r="AA12" i="14"/>
  <c r="AA3" i="14" l="1"/>
  <c r="AA10" i="14" l="1"/>
  <c r="AA4" i="14" l="1"/>
  <c r="AA6" i="14"/>
  <c r="AA9" i="14"/>
  <c r="AA13" i="14"/>
  <c r="AA15" i="14"/>
  <c r="AA8" i="14"/>
  <c r="AA16" i="14"/>
  <c r="AA7" i="14"/>
  <c r="AA11" i="14"/>
  <c r="F35" i="8" l="1"/>
  <c r="F36" i="8"/>
  <c r="E36" i="8"/>
  <c r="E34" i="8"/>
  <c r="E38" i="8"/>
  <c r="F37" i="8"/>
  <c r="E40" i="8"/>
  <c r="F38" i="8"/>
  <c r="E41" i="8"/>
  <c r="F39" i="8"/>
  <c r="E37" i="8"/>
  <c r="F40" i="8"/>
  <c r="E39" i="8"/>
  <c r="E35" i="8"/>
  <c r="F41" i="8"/>
  <c r="F34" i="8"/>
  <c r="D36" i="8"/>
  <c r="I36" i="8" s="1"/>
  <c r="D37" i="8"/>
  <c r="I37" i="8" s="1"/>
  <c r="D35" i="8"/>
  <c r="I35" i="8" s="1"/>
  <c r="C35" i="8"/>
  <c r="C37" i="8"/>
  <c r="D34" i="8"/>
  <c r="I34" i="8" s="1"/>
  <c r="C34" i="8"/>
  <c r="D41" i="8"/>
  <c r="I41" i="8" s="1"/>
  <c r="C41" i="8"/>
  <c r="C40" i="8"/>
  <c r="C39" i="8"/>
  <c r="C38" i="8"/>
  <c r="D39" i="8"/>
  <c r="I39" i="8" s="1"/>
  <c r="D40" i="8"/>
  <c r="I40" i="8" s="1"/>
  <c r="C36" i="8"/>
  <c r="D38" i="8"/>
  <c r="I38" i="8" s="1"/>
  <c r="B47" i="8"/>
  <c r="B45" i="8"/>
  <c r="H36" i="8" l="1"/>
  <c r="H35" i="8"/>
  <c r="H38" i="8"/>
  <c r="H40" i="8"/>
  <c r="H39" i="8"/>
  <c r="H41" i="8"/>
  <c r="H34" i="8"/>
  <c r="H37" i="8"/>
  <c r="I18" i="8"/>
  <c r="I22" i="8"/>
  <c r="I21" i="8"/>
  <c r="I17" i="8"/>
  <c r="I20" i="8"/>
  <c r="I23" i="8"/>
  <c r="I19" i="8"/>
  <c r="E22" i="8"/>
  <c r="F12" i="8"/>
  <c r="A47" i="8"/>
  <c r="I16" i="8"/>
  <c r="N12" i="8"/>
  <c r="A45" i="8" s="1"/>
  <c r="D42" i="8" l="1"/>
  <c r="G30" i="8" s="1"/>
  <c r="H21" i="8"/>
  <c r="H23" i="8"/>
  <c r="H20" i="8"/>
  <c r="H22" i="8"/>
  <c r="H19" i="8"/>
  <c r="H17" i="8"/>
  <c r="H18" i="8"/>
  <c r="H16" i="8"/>
  <c r="D24" i="8" l="1"/>
  <c r="G12" i="8" s="1"/>
</calcChain>
</file>

<file path=xl/sharedStrings.xml><?xml version="1.0" encoding="utf-8"?>
<sst xmlns="http://schemas.openxmlformats.org/spreadsheetml/2006/main" count="2426" uniqueCount="1877">
  <si>
    <t>Internal Revenue Service</t>
  </si>
  <si>
    <t>Office of Safeguards</t>
  </si>
  <si>
    <t xml:space="preserve"> ▪ SCSEM Subject: Generic Application</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</si>
  <si>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</si>
  <si>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</si>
  <si>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</si>
  <si>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</si>
  <si>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</si>
  <si>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</si>
  <si>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</si>
  <si>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</si>
  <si>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</si>
  <si>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</si>
  <si>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</si>
  <si>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</si>
  <si>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</si>
  <si>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</si>
  <si>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Application Name:</t>
  </si>
  <si>
    <t>Host OS / App Version(s)</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</si>
  <si>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</si>
  <si>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</si>
  <si>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</si>
  <si>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</si>
  <si>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</si>
  <si>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</si>
  <si>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</si>
  <si>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</si>
  <si>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</si>
  <si>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</si>
  <si>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</si>
  <si>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</si>
  <si>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</si>
  <si>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</si>
  <si>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</si>
  <si>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</si>
  <si>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</si>
  <si>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</si>
  <si>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</si>
  <si>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       </t>
  </si>
  <si>
    <r>
      <t xml:space="preserve">Final Test Results </t>
    </r>
    <r>
      <rPr>
        <sz val="10"/>
        <rFont val="Arial"/>
        <family val="2"/>
      </rPr>
      <t>(This table calculates all tests in the Test Cases tab)</t>
    </r>
  </si>
  <si>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</si>
  <si>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</si>
  <si>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</si>
  <si>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</si>
  <si>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</si>
  <si>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</si>
  <si>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</si>
  <si>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</si>
  <si>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</si>
  <si>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</si>
  <si>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</si>
  <si>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</si>
  <si>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</si>
  <si>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</si>
  <si>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</si>
  <si>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</si>
  <si>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</si>
  <si>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</si>
  <si>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</si>
  <si>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</si>
  <si>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</si>
  <si>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</si>
  <si>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</si>
  <si>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</si>
  <si>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</si>
  <si>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</si>
  <si>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</si>
  <si>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</si>
  <si>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</si>
  <si>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</si>
  <si>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</si>
  <si>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</si>
  <si>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</si>
  <si>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</si>
  <si>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</si>
  <si>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</si>
  <si>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</si>
  <si>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</si>
  <si>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</si>
  <si>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</si>
  <si>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</si>
  <si>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</si>
  <si>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</si>
  <si>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</si>
  <si>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</si>
  <si>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</si>
  <si>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</si>
  <si>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</si>
  <si>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</si>
  <si>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</si>
  <si>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</si>
  <si>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</si>
  <si>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</si>
  <si>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</si>
  <si>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</si>
  <si>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</si>
  <si>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</si>
  <si>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</si>
  <si>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</si>
  <si>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</si>
  <si>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</si>
  <si>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</si>
  <si>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</si>
  <si>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</si>
  <si>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</si>
  <si>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Objective</t>
  </si>
  <si>
    <t>Test Procedures</t>
  </si>
  <si>
    <t>Expected Results</t>
  </si>
  <si>
    <t>Actual Results</t>
  </si>
  <si>
    <t>Status</t>
  </si>
  <si>
    <t>Notes/Evidence</t>
  </si>
  <si>
    <t>Criticality</t>
  </si>
  <si>
    <t>Issue Code</t>
  </si>
  <si>
    <t>Risk Rating (Do Not Edit)</t>
  </si>
  <si>
    <t>APP-01</t>
  </si>
  <si>
    <t>SA-22</t>
  </si>
  <si>
    <t>Unsupported System Components</t>
  </si>
  <si>
    <t>Interview</t>
  </si>
  <si>
    <t>COTS/
Custom</t>
  </si>
  <si>
    <t>1. Interview the application administrator to determine if maintenance is readily available for the application and if the application is under vendor support to address security flaws identified in the application.
2. 1. Determine whether vendor supplied updates have been implemented.
Note: The vendor maintenance aspect of this test does not apply to custom developed applications supported by agency personnel. This test requires the tester to research the current vendor supplied patch level. However, all components and framework for custom applications should be supported (e.g. Java, Struts, Web/Application Server, etc.)</t>
  </si>
  <si>
    <t xml:space="preserve">1. The application is currently under support (either through vendor support for COTS product, or in-house agency maintenance team), and maintenance is available to address any security flaws discovered in the application.
2. All application components are supported (e.g. Application Server, Java/JRE, .NET framework, etc.). </t>
  </si>
  <si>
    <t>Critical</t>
  </si>
  <si>
    <t>HSA10
HSI2
HSI27</t>
  </si>
  <si>
    <t xml:space="preserve">HSA10: The internally hosted software's major release is no longer supported by the vendor
HSI2: System patch level is insufficient
HSI27: Critical security patches have not been applied </t>
  </si>
  <si>
    <t>APP-02</t>
  </si>
  <si>
    <t>SI-2</t>
  </si>
  <si>
    <t>Flaw Remediation</t>
  </si>
  <si>
    <t>Examine</t>
  </si>
  <si>
    <t xml:space="preserve">1. Examine the application's configuration management plan (or similar document) to verify procedures exist which address the testing and implementation process for all patches, upgrades, and application deployments.
2. Examine test plans for the last several application releases.
 </t>
  </si>
  <si>
    <t xml:space="preserve">1. Procedures are documented for the testing for all patches, upgrades and application deployments that is required as part of the agency's configuration management process. 
2. A test plan and procedures are created and updated each production application release.
3. The application is current with all vendor supplied updates (e.g. Application Server, Java/JRE, .NET framework, Spring/Structs, etc.). </t>
  </si>
  <si>
    <t>Significant</t>
  </si>
  <si>
    <t>HCM44</t>
  </si>
  <si>
    <t>HCM44: Agency does not properly test changes prior to implementation</t>
  </si>
  <si>
    <t>APP-03</t>
  </si>
  <si>
    <t>SI-5</t>
  </si>
  <si>
    <t>Security Alerts, Advisories, and Directives</t>
  </si>
  <si>
    <t>At least one application administrator must be registered to receive update notifications, or security alerts, when automated alerts are available.</t>
  </si>
  <si>
    <t>1. Review the components of the application (e.g., Application/Web Server and Services, .NET, Java, etc.).
2. Ask the application representative to demonstrate deployment personnel are registered to receive notifications for update notification for all of the application components including custom-developed software, libraries and third-party tools.
3. If no deployment personnel / administrators are registered to receive application related alerts, this is a finding.</t>
  </si>
  <si>
    <t>Deployment personnel / Admins are registered to receive notifications or alerts via the console, email, or channels like RSS feeds in the event components that make up the custom or COTS application need updating.
(Note - COTS products bundled with web / database servers may be accounted for with cumulative update)</t>
  </si>
  <si>
    <t>Moderate</t>
  </si>
  <si>
    <t>HSI20</t>
  </si>
  <si>
    <t xml:space="preserve">HSI20: Agency does not receive security alerts, advisories, or directives </t>
  </si>
  <si>
    <t>APP-04</t>
  </si>
  <si>
    <t>AC-12</t>
  </si>
  <si>
    <t>Session Termination</t>
  </si>
  <si>
    <t>1.  The application provides the ability for a user to manually initiate a log out and the log out feature is reasonably accessible to the user.
Note:  Reasonable accessibility is defined as the user having a hyperlink or button which they can click to manually log off.  It is also acceptable if the application automatically logs a user off after the closing of the application or web browser.</t>
  </si>
  <si>
    <t>HAC44</t>
  </si>
  <si>
    <t>HAC44: System does not have a manual log off feature</t>
  </si>
  <si>
    <t>APP-05</t>
  </si>
  <si>
    <t>AC-2</t>
  </si>
  <si>
    <t>Account Management</t>
  </si>
  <si>
    <t xml:space="preserve">1.  Interview the Application Administrator to verify documented operating procedures exist for user and system account creation, termination, and expiration.
2. Examine a list of users added to the application within the past month and select a sample to determine the proper account authorization is  in place.
3.  Examine a list of recently departed personnel and verify that their accounts were removed or deactivated on all systems in a timely manner (e.g., less than two days).
</t>
  </si>
  <si>
    <t>1.  The Application Administrator can demonstrate that documented operating procedures have been implemented
2.  The sampled accounts have the proper authorization in place in accordance with agency policy.
3.  The list of active accounts does not contain personnel who have recently departed the agency or no longer need access.</t>
  </si>
  <si>
    <t>HAC37
HAC10
HAC41</t>
  </si>
  <si>
    <t>HAC37: Account management procedures are not implemented
HAC10: Accounts do not expire after the correct period of inactivity
HAC41: Accounts are not removed or suspended when no longer necessary</t>
  </si>
  <si>
    <t>APP-06</t>
  </si>
  <si>
    <t>AC-6</t>
  </si>
  <si>
    <t>Least Privilege</t>
  </si>
  <si>
    <t>Database connections from the application use non-administrative accounts.</t>
  </si>
  <si>
    <t>1.  The application uses a non-administrative account to access the database.</t>
  </si>
  <si>
    <t>HCM10</t>
  </si>
  <si>
    <t>HCM10: System has unneeded functionality installed</t>
  </si>
  <si>
    <t>APP-07</t>
  </si>
  <si>
    <t>AC-3</t>
  </si>
  <si>
    <t>Access Enforcement</t>
  </si>
  <si>
    <t>1.  Interview the Application Administrator and determine how the application authorizes transactions.  Determine which of the following applies to the application:
• A transaction authorization mechanism is built into the application code. If so, ask the application developer to locate the modules in the code that perform the authorization function.  Review these to assess their adequacy.  
• Transaction authorization controlled through file permissions established by the operating system or views enforced by the database software.  If the application leverages the access controls of the database or operating system software, identify cases in which permissions are granted to everyone, world, public or similar user, or group for which all users would be authorized. 
Note: The actual code review need not occur on a production system so long as the code reviewed is equivalent to the production code.</t>
  </si>
  <si>
    <t xml:space="preserve">1. The application code or the access controls of supporting software provide appropriate controls preventing unauthorized users from performing transactions that require authorization. 
2. For any resource that is granted to everyone, world, public or similar user, it is the stated intention that the resource be public such that everyone will be authorized access. </t>
  </si>
  <si>
    <t>*Criticality may be upgraded to Critical if agency permits inappropriate public access to FTI</t>
  </si>
  <si>
    <t>HAC29
HAC35</t>
  </si>
  <si>
    <t>HAC29: Access to system functionality without identification and authentication
HAC35: Inappropriate public access to FTI</t>
  </si>
  <si>
    <t>APP-08</t>
  </si>
  <si>
    <t>Interview the Application Administrator and determine how user credentials are stored.
1. Examine the permission configuration of the file, folder or database table where the credentials are stored.
2. If user credentials are stored in a databases table, determine the encryption used on that table.
Note:  In many cases, local backups of the accounts database exist so these must be included in the scope of the review.</t>
  </si>
  <si>
    <t>1. Only administrators, and the application or OS process that access the information should have permissions to access identification and authentication information.
2. Database tables containing account credentials are encrypted using a FIPS 140-2 certified module.</t>
  </si>
  <si>
    <t>HAC11
HSC42</t>
  </si>
  <si>
    <t>HAC11: User access was not established with concept of least privilege
HSC42: Encryption capabilities do not meet the latest FIPS 140 requirements</t>
  </si>
  <si>
    <t>APP-09</t>
  </si>
  <si>
    <t>Custom</t>
  </si>
  <si>
    <t>End users do not have access to administrative functions</t>
  </si>
  <si>
    <t xml:space="preserve">1.  Interview the application administrator to determine whether end users have the ability to perform privileged functions. Some examples include:
• Create, modify and delete user accounts and groups
• Grant, modify, and remove file or database permissions
• Configure password and account lockout policy 
• Configure policy regarding the number and length of sessions
• Change passwords or certificates of users other than oneself
• Determine how the application will respond to error conditions
• Determine auditable events and related parameters 
• Establish log sizes, fill thresholds, and fill behavior (i.e., what happens when the log is full)
</t>
  </si>
  <si>
    <t>1.  Only administrators have access to privileged functions.</t>
  </si>
  <si>
    <t>HAC11</t>
  </si>
  <si>
    <t>HAC11: User access was not established with concept of least privilege</t>
  </si>
  <si>
    <t>APP-10</t>
  </si>
  <si>
    <t>AC-5</t>
  </si>
  <si>
    <t>Separation of Duties</t>
  </si>
  <si>
    <t>1.  Interview the Application Administrator to identify the following:
• Personnel that review and clear audit logs
• Personnel that perform non-audit administration.
2.  Interview the Application Administrator to identify the following:
• Personnel that create, modify, and delete access control rules
• Personnel that perform either data entry or application programming.</t>
  </si>
  <si>
    <t>1.  Personnel who review and clear audit logs are separate from personnel that perform non-audit administration.
2.  Personnel who create, modify, and delete access control rules are separate from personnel that perform data entry or application programming.</t>
  </si>
  <si>
    <t>Not just audit logs but also other transactions</t>
  </si>
  <si>
    <t>HAC12</t>
  </si>
  <si>
    <t>HAC12: Separation of duties is not in place</t>
  </si>
  <si>
    <t>APP-11</t>
  </si>
  <si>
    <t>Incompatible transactions and activities have been identified. Application controls prevent users from performing incompatible duties</t>
  </si>
  <si>
    <t xml:space="preserve">1. Inquire if management has prepared a separation of duties matrix or uses commercially available software to monitor segregation of duties. 
2. Determine through inquiry, observation, and inspection how the application segregates users from performing incompatible duties. 
3. For a selected sample of users, inspect their access profiles to determine whether the access is appropriate and if any of the users have access to menus with conflicting duties. </t>
  </si>
  <si>
    <t xml:space="preserve">1. Users are prevented by the application from executing incompatible transactions, as authorized by the business owners. </t>
  </si>
  <si>
    <t>APP-12</t>
  </si>
  <si>
    <t>1.  Identify the account(s) that the application uses to run.   These accounts include the application processes (defined by Control Panel Services (Windows) or ps –ef  (UNIX).  Also for an n-tier application, the account that connects from one service (such as a web server) to another (such as a database server).
2. Examine the user groups in which each account is a member.  List the user rights assigned to these users and groups and evaluate whether any of them are unnecessary. For example, if the user did not execute the transaction or activity within the expected time frame, processes should be in place to evaluate the continued need for access, and modify access accordingly.</t>
  </si>
  <si>
    <t>1.  Rights assigned to the user(s) are necessary.
• The account is not a member of the Administrators group (Windows) or has a User Identification (UID) of 0 (i.e., is equivalent to root in UNIX). 
• The account is not a member of the SYSAdmin fixed server role in SQL Server
• The account does not have DDL (Data Definition Language) privileges, (create, drop, alter) or other system privileges.
• There are no instances of unnecessary ownership or permissions.</t>
  </si>
  <si>
    <t>APP-13</t>
  </si>
  <si>
    <t>AC-7</t>
  </si>
  <si>
    <t>Unsuccessful Logon Attempts</t>
  </si>
  <si>
    <t>1. Test the application with a valid user account to verify if a user enters a password incorrectly more than three consecutive times.
2. Examine the application setting for account lockout if the setting exists.</t>
  </si>
  <si>
    <t>1.  The user account is locked after three consecutive incorrect attempts.</t>
  </si>
  <si>
    <t>Combined</t>
  </si>
  <si>
    <t>HAC15</t>
  </si>
  <si>
    <t>HAC15: User accounts not locked out after 3 unsuccessful login attempts</t>
  </si>
  <si>
    <t>APP-14</t>
  </si>
  <si>
    <t>HAC17</t>
  </si>
  <si>
    <t>HAC17: Account lockouts do not require administrator action</t>
  </si>
  <si>
    <t>APP-15</t>
  </si>
  <si>
    <t>AC-14</t>
  </si>
  <si>
    <t>Permitted Actions without Identification or Authentication</t>
  </si>
  <si>
    <t>User actions that can be performed without identification and authentication are documented.</t>
  </si>
  <si>
    <t>1. Examine system documentation to verify that all actions available without identification or authentication are listed and documented.
2. Compare unauthenticated actions observed during testing with the documented list provided by the application administrator.
Identify any actions available without authentication that are not documented.</t>
  </si>
  <si>
    <t>1. If any actions are available without identification and authentication they are limited to general information that is publicly available.
2. For any other user actions that can be performed without identification and authentication, the agency has identified and documented specific user actions that can be performed on the information system without identification or authentication</t>
  </si>
  <si>
    <t>HAC29</t>
  </si>
  <si>
    <t>HAC29: Access to system functionality without identification and authentication</t>
  </si>
  <si>
    <t>APP-16</t>
  </si>
  <si>
    <t>AU-9</t>
  </si>
  <si>
    <t>Protection of Audit Information</t>
  </si>
  <si>
    <t>Audit trails cannot be read or modified by non-administrator users.</t>
  </si>
  <si>
    <t xml:space="preserve">1.  Interview the application administrator to determine the application audit log location.  
2. Examine the permission settings of the log files.  
For a Windows system, the NTFS file permissions should be System – Full control, Administrators and Application Administrators - Read, and Auditors - Full Control.  
For UNIX systems, use the ls –la (or equivalent) command to check the permissions of the audit log files.  
</t>
  </si>
  <si>
    <t>1.  Log files have appropriate permissions assigned and permissions are not excessive.</t>
  </si>
  <si>
    <t>HAU10</t>
  </si>
  <si>
    <t>HAU10: Audit logs are not properly protected</t>
  </si>
  <si>
    <t>APP-17</t>
  </si>
  <si>
    <t>AU-2</t>
  </si>
  <si>
    <t>Audit Events</t>
  </si>
  <si>
    <t>1.  Examine audit logs and ensure the following events are captured in accordance with IRS Publication 1075:
• All successful login and logoff attempts.
• All unsuccessful login and authorization attempts.
• All identification and authentication attempts.
• All actions, connections and requests performed by privileged users. This auditing requirement also applies to data tables or databases embedded in or residing outside of the application. 
• All actions, connections and requests performed by privileged functions.
• All changes to logical access control authorities (e.g., rights, permissions).
• System changes with the potential to compromise the integrity of audit policy configurations, security policy configurations and audit record generation services.
• Creation, modification and deletion of objects (e.g. files, directories and user accounts)
• Creation, modification and deletion of user accounts and group accounts
• Creation, modification and deletion of user account and group account privileges.
• System startup and shutdown functions.
• Modifications to administrator account(s) and administrator group account(s) including: i) escalation of user account privileges commensurate with administrator-equivalent account(s); and ii) adding or deleting users from the administrator group account(s).
• Enabling or disabling of audit report generation services.
• Command line changes, batch file changes and queries made to the system (e.g., operating system, application, database).
• The audit trail shall be protected from unauthorized access, use, deletion or modification</t>
  </si>
  <si>
    <t>1.  The identified audit events are captured in the application logs.
• All successful login and logoff attempts.
• All unsuccessful login and authorization attempts.
• All identification and authentication attempts.
• All actions, connections and requests performed by privileged users.
• All actions, connections and requests performed by privileged functions.
• All changes to logical access control authorities (e.g., rights, permissions).
• System changes with the potential to compromise the integrity of audit policy configurations, security policy configurations and audit record generation services.
• Creation, modification and deletion of objects (e.g. files, directories and user accounts)
• Creation, modification and deletion of user accounts and group accounts
• Creation, modification and deletion of user account and group account privileges.
• System startup and shutdown functions.
• Modifications to administrator account(s) and administrator group account(s) including: i) escalation of user account privileges commensurate with administrator-equivalent account(s); and ii) adding or deleting users from the administrator group account(s).
• Enabling or disabling of audit report generation services.
• Command line changes, batch file changes and queries made to the system (e.g., operating system, application, database).
• The audit trail shall be protected from unauthorized access, use, deletion or modification</t>
  </si>
  <si>
    <t xml:space="preserve">HAU21
HAU17
</t>
  </si>
  <si>
    <t>HAU21: System does not audit all attempts to gain access 
HAU17: Audit logs do not capture sufficient auditable events</t>
  </si>
  <si>
    <t>APP-18</t>
  </si>
  <si>
    <t>AU-3</t>
  </si>
  <si>
    <t>Content of Audit Records</t>
  </si>
  <si>
    <t>The application produces audit records that contain sufficient information to establish what events occurred, the sources of the events, and the outcomes of the events.</t>
  </si>
  <si>
    <t>1. Examine a sample audit log from the application to determine if the application audit records capture 
1) sufficient information to establish what events occurred;
2) sufficient information to establish the sources of the events;
3) sufficient information to establish the outcomes of the events.</t>
  </si>
  <si>
    <t>1. The application audit log captures the sufficient information to establish what events occurred, the sources of the events and the outcomes of the events, for example:
i) the date of the system event; ii) the time of the system event; iii) the type of system event initiated; and iv) the user account, system account, service or process responsible for initiating the system event.</t>
  </si>
  <si>
    <t>HAU22</t>
  </si>
  <si>
    <t>HAU22: Content of audit records is not sufficient</t>
  </si>
  <si>
    <t>APP-19</t>
  </si>
  <si>
    <t>AU-4</t>
  </si>
  <si>
    <t>Audit Storage Capacity</t>
  </si>
  <si>
    <t>Notification is provided when audit logs are reaching near capacity.</t>
  </si>
  <si>
    <t>1.  Examine the application documentation and ask the Application Administrator what automated mechanism is in place to ensure the administrator is notified when the application logs are near capacity.  
2.  If the Application Administrator or the documentation indicates a mechanism is in place, examine the configuration of the mechanism to ensure the process is present and executing.</t>
  </si>
  <si>
    <t>1. An automated mechanism is in place to warn the administrator. 
2.  The automated mechanism works as described.</t>
  </si>
  <si>
    <t>HAU23
HAU24</t>
  </si>
  <si>
    <t>HAU23: Audit storage capacity threshold has not been defined
HAU24: Administrators are not notified when audit storage threshold is reached</t>
  </si>
  <si>
    <t>APP-20</t>
  </si>
  <si>
    <t>AU-5</t>
  </si>
  <si>
    <t>Response to Audit Processing Failures</t>
  </si>
  <si>
    <t>The system alerts in a low resource condition.</t>
  </si>
  <si>
    <t xml:space="preserve">1.  Examine the application configuration to determine if an automated, continuous on-line monitoring and audit trail creation capability is present with the capability to immediately alert personnel of any unusual or inappropriate activity, or in the event the audit process fails and logs are not being written. </t>
  </si>
  <si>
    <t>1. The system's monitoring capability works as described.</t>
  </si>
  <si>
    <t>HAU9
HAU25</t>
  </si>
  <si>
    <t>HAU9: No log reduction system exists
HAU25: Audit processing failures are not properly reported and responded to</t>
  </si>
  <si>
    <t>APP-21</t>
  </si>
  <si>
    <t>AU-6</t>
  </si>
  <si>
    <t>Audit Review, Analysis, and Reporting</t>
  </si>
  <si>
    <t>Application activity logs are reviewed on a weekly basis for anomalies (e.g., standard operations, unauthorized access attempts, etc.).
Exceptions and violations are properly analyzed and appropriate actions are taken.</t>
  </si>
  <si>
    <t xml:space="preserve">1. Interview Application administrator and determine when the last audit logs were reviewed.  
2. Examine reports that demonstrate monitoring of security violations, such as unauthorized user access. </t>
  </si>
  <si>
    <t xml:space="preserve">1-2. Application administrators/security personnel regularly review application activity on a weekly basis, are reviewing anomalies, and are documenting findings and reporting potential anomalies. 
</t>
  </si>
  <si>
    <t>HAU3
HAU18</t>
  </si>
  <si>
    <t>HAU3: Audit logs are not being reviewed
HAU18: Audit logs are reviewed, but not per Pub 1075 requirements</t>
  </si>
  <si>
    <t>APP-22</t>
  </si>
  <si>
    <t>AU-8</t>
  </si>
  <si>
    <t>Time Stamps</t>
  </si>
  <si>
    <t>The Application provides time stamps for use in audit record generation.</t>
  </si>
  <si>
    <t>Interview the application representative to demonstrate the application provides the users of time and date of the last change in data content. This may be demonstrated in application logs, audit logs, or database tables and logs.</t>
  </si>
  <si>
    <t>The audit logs contain time and date of auditable events using the internal system clock.</t>
  </si>
  <si>
    <t>HAU12
HAU11</t>
  </si>
  <si>
    <t>HAU12: Audit records are not time stamped
HAU11: NTP is not properly implemented</t>
  </si>
  <si>
    <t>APP-23</t>
  </si>
  <si>
    <t>The application must generate audit records when concurrent logons from different workstations occur.</t>
  </si>
  <si>
    <t>1. Review the application documentation and/or interview the application administrator to identify where log records are stored.
2. Access log records then have personnel log on to the application as a regular user from one workstation. Take note of workstation IP address and confirm the address as the source workstation.
3. Have the application administrator log on to the application from another workstation using the same account.
4. Validate the IP address of the second workstation is recorded in the logs.
6. If the application does not create an audit record when concurrent logons occur from different workstations, this is a finding.</t>
  </si>
  <si>
    <t>Concurrent logons are either disallowed or are logged in a manner that distinctly identifies the user ID, session ID, and workstation that the action came from.</t>
  </si>
  <si>
    <t>APP-24</t>
  </si>
  <si>
    <t>CM-2</t>
  </si>
  <si>
    <t>Baseline Configuration</t>
  </si>
  <si>
    <t xml:space="preserve">1.  Examine the application configuration guide or equivalent document to determine if information such as the following is documented:
 • Versions of Compilers used
 • Build options when creating application/components
 • Versions of COTS Software Used as part of the application
 • For web applications, which browsers and what versions are supported
All Known security assumptions, implications, system level protections, best practices, and required permissions are documented in the Application Configuration Guide.
All Deployment configuration settings are documented in the Application Configuration Guide.
Examples include:
 • Encryptions Settings (encryption of data in transit only)
 • PKI Certificate Configuration Settings
 • Password Settings
</t>
  </si>
  <si>
    <t>1.  The following information is documented in the application configuration guide:
 • Versions of Compliers used
 • Build options when creating application/components
 • Versions of COTS Software Used as part of the application
 • For web applications, which browsers and what versions are supported
All Known security assumptions, implications, system level protections, best practices, and required permissions are documented in the Application Configuration Guide.
All Deployment configuration settings are documented in the Application Configuration Guide.
Examples include:
 • Encryptions Settings (encryption of data in transit only)
 • PKI Certificate Configuration Settings
 • Password Settings</t>
  </si>
  <si>
    <t>HCM1</t>
  </si>
  <si>
    <t>HCM1: Information system baseline is insufficient</t>
  </si>
  <si>
    <t>APP-25</t>
  </si>
  <si>
    <t>SA-10</t>
  </si>
  <si>
    <t>Developer Configuration Management</t>
  </si>
  <si>
    <t>1.  Examine the Software Configuration Management (SCM) Plan or equivalent document.  The SCM plan should contain the following:
• Description of the configuration control and change management process
• Types of objects developed 
• Roles and responsibilities of the organization
2. Interview the application administrator to identify key transactions that provide user access to application change functionality.
3. Inspect transaction reports of changes made to the application. For sample of changes, inspect documentation of changes made, validity, reasons, authorization, and user authority.</t>
  </si>
  <si>
    <t>1. The SCM plan contains a description of the configuration control and change management process, types of objects developed, and roles and responsibilities of the organization.
2. The transaction reports indicate changes to application functionality are authorized and appropriate.</t>
  </si>
  <si>
    <t>Limited</t>
  </si>
  <si>
    <t>HCM7</t>
  </si>
  <si>
    <t>HCM7: Configuration management procedures do not exist</t>
  </si>
  <si>
    <t>APP-26</t>
  </si>
  <si>
    <t>CM-3</t>
  </si>
  <si>
    <t>Configuration Change Control</t>
  </si>
  <si>
    <t>1.  Interview the Application Administrator to determine if a configuration control board exists and identify the primary members.  Ask if there is CCB charter documentation, and examine the documentation.
2.  Interview the application administrator to determine how often the configuration control board meets.  Ask if there is CCB charter documentation. The CCB charter documentation should indicate how often the CCB meets. 
3. Identify recent software modification and determine whether change request forms were used and if CCB approval is documented. 
Note: If there is no charter documentation, ask when the last time the CCB met, and when was the last release of the application. CCB's do not have to physically meet and the CCB chair may authorize a release based on phone and/or email conversations</t>
  </si>
  <si>
    <t>1.  The agency has implemented a CCB for the FTI system and CCB charter documentation is available.
2.  The CCB charter documentation indicates how often the CCB meets.
3. Software modifications made are approved by the CCB.</t>
  </si>
  <si>
    <t>HCM34
HCM6</t>
  </si>
  <si>
    <t>HCM34: Agency does not control significant changes to systems via an approval process
HCM6: Agency does not control routine operational changes to systems via an approval process</t>
  </si>
  <si>
    <t>APP-27</t>
  </si>
  <si>
    <t>CM-4</t>
  </si>
  <si>
    <t>Security Impact Analysis</t>
  </si>
  <si>
    <t xml:space="preserve">1.  Examine the CCB process documentation to ensure potential changes to the application are evaluated to determine impact. An informal group may be tasked with impact assessment of upcoming version changes. 
</t>
  </si>
  <si>
    <t>1.  The agency performs an impact analysis for the FTI system.</t>
  </si>
  <si>
    <t>HCM33
HCM4</t>
  </si>
  <si>
    <t>HCM33: Significant changes are not reviewed for security impacts before being implemented
HCM4: Routine operational changes are not reviewed for security impacts before being implemented</t>
  </si>
  <si>
    <t>APP-28</t>
  </si>
  <si>
    <t>CM-5</t>
  </si>
  <si>
    <t>Access Restrictions for Change</t>
  </si>
  <si>
    <t xml:space="preserve">1.  Interview the Application Administrator and verify how frequently the configuration management repository access permissions are reviewed. 
2. Examine evidence of the most recent review of the CM repository access rights.
</t>
  </si>
  <si>
    <t xml:space="preserve">1.  The configuration management repository access permissions are reviewed at least every three months.  
2. The person reviewing the CM repository access should not have the authority to make changes. </t>
  </si>
  <si>
    <t>HCM8</t>
  </si>
  <si>
    <t>HCM8: The ability to make changes is not properly limited</t>
  </si>
  <si>
    <t>APP-29</t>
  </si>
  <si>
    <t>Access restrictions for changes to the application are in place.</t>
  </si>
  <si>
    <t>1. Examine the CM repository permissions to determine the rights granted to users.</t>
  </si>
  <si>
    <t>1. A single user cannot request, test, verify, and move a single change request to production.</t>
  </si>
  <si>
    <t>APP-30</t>
  </si>
  <si>
    <t>CM-6</t>
  </si>
  <si>
    <t>Configuration Settings</t>
  </si>
  <si>
    <t xml:space="preserve">Approved security configuration guidance is used to configure application security features.
</t>
  </si>
  <si>
    <t xml:space="preserve">1.  Examine the agency security policy for security configuration of custom built applications.
</t>
  </si>
  <si>
    <t xml:space="preserve">1. The agency establishes and documents mandatory security configuration settings for custom built applications.
2. The application is compliant with the agency's security configuration policy. 
</t>
  </si>
  <si>
    <t>HCM37</t>
  </si>
  <si>
    <t xml:space="preserve">HCM37: Configuration settings and benchmarks have not been defined </t>
  </si>
  <si>
    <t>APP-31</t>
  </si>
  <si>
    <t>COTS</t>
  </si>
  <si>
    <t xml:space="preserve">1. Examine the agency security policy for configuration of COTS applications.
</t>
  </si>
  <si>
    <t>1. The agency establishes and documents mandatory security configuration settings for COTS applications. 
2. The COTS application is compliant with the agency's security configuration policy.</t>
  </si>
  <si>
    <t>APP-32</t>
  </si>
  <si>
    <t>CM-7</t>
  </si>
  <si>
    <t>Least Functionality</t>
  </si>
  <si>
    <t xml:space="preserve">Unneeded functionality is disabled. </t>
  </si>
  <si>
    <t xml:space="preserve">1. Interview the Application Administrator to determine what functionality is installed and enabled by default for the application.
2. Examine the configuration of the server the application runs on.  Determine what software is installed on the servers.  Determine which services are needed for the application by examining the system documentation and interviewing the Application Administrator.  For example, if two web servers (IIS and Apache) are installed and only one is being used.
</t>
  </si>
  <si>
    <t>1. The application does not install with functionality which is unnecessary and enabled by default.  Any functions installed by default that are not required by the application are disabled.
2. Services or software which are not needed are not present on the server.</t>
  </si>
  <si>
    <t xml:space="preserve">Reviewer Note: This test may overlap with the CM control tests executed as part of the MOT SCSEM. </t>
  </si>
  <si>
    <t>APP-33</t>
  </si>
  <si>
    <t>IA-2</t>
  </si>
  <si>
    <t>Identification and Authentication (Organizational Users)</t>
  </si>
  <si>
    <t>1. Examine the list of application user accounts.</t>
  </si>
  <si>
    <t xml:space="preserve">1. All application user accounts are unique, there are no duplicate user accounts. </t>
  </si>
  <si>
    <t>HAC20</t>
  </si>
  <si>
    <t>HAC20: Agency duplicates usernames</t>
  </si>
  <si>
    <t>APP-34</t>
  </si>
  <si>
    <t>1. Interview the administrator to identify whether users can have null or blank passwords.</t>
  </si>
  <si>
    <t>1. All users must have passwords.</t>
  </si>
  <si>
    <t>HPW1</t>
  </si>
  <si>
    <t>HPW1: No password is required to access an FTI system</t>
  </si>
  <si>
    <t>APP-36</t>
  </si>
  <si>
    <t>The agency employs sufficient multi-factor authentication mechanisms for all internal access to the application for all privileged and non-privileged users.</t>
  </si>
  <si>
    <t>1. The agency requires multi-factor authentication for local access to the applications that receive, store, process, or transmit FTI.
2. The multi-factor authentication mechanism is sufficient and implemented for all local access to the application.
3. Minimum requirements are met as outlined in test case if a PIN is used.
Note - If the application is only accessible from agency owned equipment and MFA is enforced at the workstation level then this is inherited.</t>
  </si>
  <si>
    <t>APP-37</t>
  </si>
  <si>
    <t>AC-17</t>
  </si>
  <si>
    <t>Remote Access</t>
  </si>
  <si>
    <t>The agency employs sufficient multi-factor authentication mechanisms for all remote access to the FTI application.</t>
  </si>
  <si>
    <t>1. The agency requires multi-factor authentication for remote access to the network and information systems that receive, process, store or transmit FTI.
2. The multi-factor authentication mechanism is sufficient and implemented for all remote accesses to the network.
3. Minimum requirements are met as outlined in test case if a PIN is used.
Note - This is only applicable to externally facing applications that present FTI to end users / admins.</t>
  </si>
  <si>
    <t>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</si>
  <si>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APP-38</t>
  </si>
  <si>
    <t>IA-5</t>
  </si>
  <si>
    <t>Authenticator Management</t>
  </si>
  <si>
    <t xml:space="preserve">1. Examine application source code (including web.config, java.properties, etc, if present), configuration files, scripts, HTML file, and any ascidia files to locate any instances in which a password, certificate, or sensitive data is included in the code. </t>
  </si>
  <si>
    <t>1. No passwords, certificates or sensitive data are embedded in the code.
Note: The results should note specifically where the credentials or data were located and what resources they enabled.</t>
  </si>
  <si>
    <t>HPW21</t>
  </si>
  <si>
    <t>HPW21: Passwords are allowed to be stored unencrypted in config files</t>
  </si>
  <si>
    <t>APP-39</t>
  </si>
  <si>
    <t>1. All accounts found that have not authenticated in the past 120 days are disabled.</t>
  </si>
  <si>
    <t>HAC10
HAC41</t>
  </si>
  <si>
    <t>HAC10: Accounts do not expire after the correct period of inactivity
HAC41: Accounts are not removed or suspended when no longer necessary</t>
  </si>
  <si>
    <t>APP-40</t>
  </si>
  <si>
    <t>HAC27</t>
  </si>
  <si>
    <t>HAC27: Default accounts have not been disabled or renamed</t>
  </si>
  <si>
    <t>APP-41</t>
  </si>
  <si>
    <t>Test</t>
  </si>
  <si>
    <t>1. Test the application by attempting to authenticate with the published default password for any existing built-in account noted in Test ID #40, if such a default password exists.
Note: This test will require the reviewer to research ahead of time built-in accounts and default passwords for the application used by the agency, which will be identified during the PSE.</t>
  </si>
  <si>
    <t>1. All application default passwords have been changed from their default values.</t>
  </si>
  <si>
    <t>HPW17</t>
  </si>
  <si>
    <t>HPW17: Default passwords have not been changed</t>
  </si>
  <si>
    <t>APP-42</t>
  </si>
  <si>
    <t>Authentication and authorization parameters meet IRS Publication 1075 requirements</t>
  </si>
  <si>
    <t>1. Password requirements meet all IRS Publication 1075 requirements listed in the test procedure.</t>
  </si>
  <si>
    <t>APP-43</t>
  </si>
  <si>
    <t>IA-6</t>
  </si>
  <si>
    <t>Authenticator Feedback</t>
  </si>
  <si>
    <t xml:space="preserve">1. Test the application by attempting to authenticate. Observe the screen output during password entry. </t>
  </si>
  <si>
    <t xml:space="preserve">1. The password is not displayed in clear text, it is blotted by characters, i.e., asterisks. </t>
  </si>
  <si>
    <t>HPW8</t>
  </si>
  <si>
    <t>HPW8: Passwords are displayed on screen when entered</t>
  </si>
  <si>
    <t>APP-44</t>
  </si>
  <si>
    <t>IA-7</t>
  </si>
  <si>
    <t>Cryptographic Module Authentication</t>
  </si>
  <si>
    <t>The application employs authentication methods that meet the requirements of FIPS 140 for authentication to a cryptographic module.</t>
  </si>
  <si>
    <t>1. Examine the application or documentation describing the current configuration settings to determine if the authentication mechanism uses a FIPS 140 compliant encryption module.</t>
  </si>
  <si>
    <t>1. The application's authentication mechanism uses a FIPS 140- compliant encryption module.</t>
  </si>
  <si>
    <t>HSC42</t>
  </si>
  <si>
    <t>HSC42: Encryption capabilities do not meet the latest FIPS 140 requirements</t>
  </si>
  <si>
    <t>APP-45</t>
  </si>
  <si>
    <t>IA-12</t>
  </si>
  <si>
    <t>Identity Proofing</t>
  </si>
  <si>
    <t xml:space="preserve">FedRAMP providers are using when employing non-local federated identity services for external users/entities. </t>
  </si>
  <si>
    <t>1. Discuss all external access points for the application with agency personnel and review team. In the event a federated identity service is used for authentication, it must be a provider listed in the FedRAMP marketplace (e.g. Login.gov, ID.me, etc.).
Note - If federated identity services are not used for external authentication, this test case is N/A.</t>
  </si>
  <si>
    <t>1. The federated identity services have undergone FedRAMP authorization.</t>
  </si>
  <si>
    <t>FedRAMP market place authorized services are listed at https://marketplace.fedramp.gov/</t>
  </si>
  <si>
    <t>HSA18</t>
  </si>
  <si>
    <t>HSA18: The cloud vendor is not FedRAMP certified</t>
  </si>
  <si>
    <t>APP-46</t>
  </si>
  <si>
    <t>Production database exports must have database administration credentials and sensitive data (e.g. FTI) removed before releasing the export.</t>
  </si>
  <si>
    <t>1. Review the application documentation/interview the DBA and identify the existence of databases within the application architecture.
2. Ask the application admin whether or not data exports from production database are exported to test or development databases.
3. If there are such data exports, ask if the production database includes sensitive data identified by the data owner as sensitive such as passwords or FTI.
4. If any database exports include sensitive data and that data is not sanitized or removed prior to or immediately after import to the non-production database, or a live data testing request (DTR) is not on file, this is a finding.
Note - If no sensitive data is exported from production to a lower environment, this check is not applicable.</t>
  </si>
  <si>
    <t>1. Sensitive data (e.g. credentials, FTI) are not included in database exports. 
2. FTI is not included unless a valid/current live data testing request (DTR) is on file with the IRS office of Safeguards.</t>
  </si>
  <si>
    <t>APP-47</t>
  </si>
  <si>
    <t>SA-11</t>
  </si>
  <si>
    <t>Developer Security Testing and Evaluation</t>
  </si>
  <si>
    <t>1. Interview the application representative and ask them to demonstrate how application testing is performed and how security flaws are integrated into the project plan and how release decisions are made for production "go - no go".
2. Examine test results from recent application security testing.</t>
  </si>
  <si>
    <t>1. The application is tested for security flaws on a periodic basis or prior to production releases using automated static or dynamic vulnerability scanning methods.
2. The application is tested for security flaws on a periodic basis or prior to production release using manual security testing methods.
3. Significant and critical application related security flaws are addressed prior to release as part of the "go -no go" decision making process. 
4. All other application related security flaws are tracked within a ticketing system, project plan, or POA&amp;M complete with remediation dates..</t>
  </si>
  <si>
    <t>HCA3
HCA10
HRA3
HRA9</t>
  </si>
  <si>
    <t>HCA3: Agency does not conduct routine assessments of security controls
HCA10: Assessment results are not shared with designated agency officials
HRA3: Vulnerability assessments do not generate corrective action plans
HRA9: Application source code is not assessed for static vulnerabilities</t>
  </si>
  <si>
    <t>APP-48</t>
  </si>
  <si>
    <t>1. Examine results from the code review performed on the application prior to its release in production.
Note: This test does not apply to COTS applications.</t>
  </si>
  <si>
    <t>1. A code review was performed on the application prior to release into production using automated or manual code analysis techniques, or a combination of both.
2. Significant and critical application related security flaws are addressed prior to release as part of the no go decision making process. 
3. All other application related security flaws are tracked within a ticketing system, project plan, or POA&amp;M complete with remediation dates..</t>
  </si>
  <si>
    <t>HRA9
HCA5</t>
  </si>
  <si>
    <t>HRA9: Application source code is not assessed for static vulnerabilities
HCA5: POA&amp;Ms are not used to track and mitigate potential weaknesses</t>
  </si>
  <si>
    <t>APP-49</t>
  </si>
  <si>
    <t>SA-8</t>
  </si>
  <si>
    <t>Security Engineering Principles</t>
  </si>
  <si>
    <t>1. Examine the application's design documentation.</t>
  </si>
  <si>
    <t>1. The design documentation covers many aspects of the application design but also documents the minimal security requirements for FTI, external interfaces, roles, access for the roles defined, and any unique security requirements.</t>
  </si>
  <si>
    <t>HMT16
HMT18</t>
  </si>
  <si>
    <t>HMT16: Documentation does not exist
HMT18: Documentation exists but is not sufficient</t>
  </si>
  <si>
    <t>APP-51</t>
  </si>
  <si>
    <t>SC-13</t>
  </si>
  <si>
    <t>Cryptographic Protection</t>
  </si>
  <si>
    <t>1. Interview the application administrator to Identify all application features that require cryptography.  
2. Verify the application is using the latest FIPS validated cryptographic modules for transmission of FTI.</t>
  </si>
  <si>
    <t xml:space="preserve">1. All cryptographic functions used by the application use the latest FIPS validated modules for transmission of FTI. </t>
  </si>
  <si>
    <t>APP-52</t>
  </si>
  <si>
    <t>1. Examine the configuration of the application software to determine if encryption settings have been activated to encrypt user IDs and passwords that are stored by the application.</t>
  </si>
  <si>
    <t>APP-53</t>
  </si>
  <si>
    <t>SC-18</t>
  </si>
  <si>
    <t>Mobile Code</t>
  </si>
  <si>
    <t>HSA2</t>
  </si>
  <si>
    <t>HSA2: Usage restrictions to open source software are not in place</t>
  </si>
  <si>
    <t>APP-54</t>
  </si>
  <si>
    <t>SC-2</t>
  </si>
  <si>
    <t>Application Partitioning</t>
  </si>
  <si>
    <t>The Application Code is Separated from the FTI</t>
  </si>
  <si>
    <t>1. Interview the application administrator or examine the application documentation to determine the location of the application code. 
2. Examine the directory where the application code is located, to include both custom source code and COTS executable files.</t>
  </si>
  <si>
    <t>1. The application code is not located in the same directory as the FTI.</t>
  </si>
  <si>
    <t>HCM22</t>
  </si>
  <si>
    <t>HCM22: Application code is not adequately separated from data sets</t>
  </si>
  <si>
    <t>APP-55</t>
  </si>
  <si>
    <t>1. Interview the application administrator to determine if a logical separation between user interfaces and data exist within the application. 
2. Examine locations of the components of the application such as web server, database server, and application server.  
3. Review security plans for proper identification of application boundaries</t>
  </si>
  <si>
    <t>1. Separation is accomplished through the use of different computers, different CPUs, different instances of the operating system, different network addresses, or combinations of these methods, or other methods.  
Note: A separate physical machine is not required but is recommended.</t>
  </si>
  <si>
    <t>HCM29</t>
  </si>
  <si>
    <t>HCM29: Application architecture does not properly separate user interface from data repository</t>
  </si>
  <si>
    <t>APP-57</t>
  </si>
  <si>
    <t>SC-4</t>
  </si>
  <si>
    <t>Information in Shared Resources</t>
  </si>
  <si>
    <t>1. Ask the application administrator to demonstrate how the application clears and releases memory blocks.</t>
  </si>
  <si>
    <t>1. The application clears objects prior to releasing memory, such as clearing cache.</t>
  </si>
  <si>
    <t>HRM10</t>
  </si>
  <si>
    <t>HRM10: Client side cache cleaning utility has not been implemented</t>
  </si>
  <si>
    <t>APP-58</t>
  </si>
  <si>
    <t>The application must clear temporary storage and cookies when the session is terminated.</t>
  </si>
  <si>
    <t>HPW10</t>
  </si>
  <si>
    <t>HPW10: Passwords are allowed to be stored</t>
  </si>
  <si>
    <t>APP-59</t>
  </si>
  <si>
    <t>SC-8</t>
  </si>
  <si>
    <t>Transmission Confidentiality and Integrity</t>
  </si>
  <si>
    <t>1. Interview the application administrator to demonstrate the application supports mechanisms assuring the integrity of transmitted information, both incoming and outgoing files, such as parity checks and cyclic redundancy checks (CRCs).</t>
  </si>
  <si>
    <t>1. The application supports integrity checking mechanisms for file transmissions.</t>
  </si>
  <si>
    <t>HSI19</t>
  </si>
  <si>
    <t>HSI19: Data inputs are not being validated</t>
  </si>
  <si>
    <t>APP-60</t>
  </si>
  <si>
    <t>Network connections are terminated at the end of a session or due to inactivity.</t>
  </si>
  <si>
    <t>Interview application representative to identify the length of time a user can be idle before the application will time out and terminate the session and require reauthentication.</t>
  </si>
  <si>
    <t>The application times out and terminates a user connection after a period of 30 minutes of inactivity or at the end of a session.</t>
  </si>
  <si>
    <t>HRM5</t>
  </si>
  <si>
    <t>HRM5: User sessions do not terminate after the Publication 1075 period of inactivity</t>
  </si>
  <si>
    <t>APP-63</t>
  </si>
  <si>
    <t>SI-10</t>
  </si>
  <si>
    <t>Information Input Validation</t>
  </si>
  <si>
    <t>Interview
Test</t>
  </si>
  <si>
    <t>1. The application sets the character set to reduce the possibility of receiving unexpected input that uses other character set encodings by the web application.</t>
  </si>
  <si>
    <t>APP-65</t>
  </si>
  <si>
    <t>CP-10</t>
  </si>
  <si>
    <t>Information System Recovery and Reconstitution</t>
  </si>
  <si>
    <t>1. Examine previous application test plans to determine if testing was performed to verify security remains in place when an application failure occurs (e.g., the application, web server or database service is stopped).</t>
  </si>
  <si>
    <t>1. Test results indicate that the application fails closed when a failure occurs, e.g., when the application, web server or database service is stopped:
-Application data is still protected
-The database requires authentication before returning data
-The application source files cannot be accessed because the application is not operating
-Data is not available because the application is not operational</t>
  </si>
  <si>
    <t>HCM30</t>
  </si>
  <si>
    <t>HCM30: System reset function leaves device in insecure state</t>
  </si>
  <si>
    <t>APP-67</t>
  </si>
  <si>
    <t>SI-11</t>
  </si>
  <si>
    <t>Error Handling</t>
  </si>
  <si>
    <t>1. Examine previous application test plans to verify fuzz testing procedures are included and to determine if fuzz testing was performed prior to application releases.
Note: Fuzz testing injects automatically semi-random data into a program/stack and detect bugs.  It is important that all critical applications, most notably those facing the Internet or those that consume and parse files be fuzzed.</t>
  </si>
  <si>
    <t>1. The test plan includes fuzz testing procedures (using an automated fuzzer) and fuzz testing is performed prior to all application releases.
Fuzz test procedures include testing the User Interface (testing all the buttons sequences / text inputs), the command-line options, the import/export capabilities, and for a web application, the URLs, forms, user-generated content, RPC requests, etc.</t>
  </si>
  <si>
    <t>http://www.owasp.org/index.php/Fuzzing</t>
  </si>
  <si>
    <t>HSA6</t>
  </si>
  <si>
    <t>HSA6: Security test and evaluations are not performed during system development</t>
  </si>
  <si>
    <t>APP-68</t>
  </si>
  <si>
    <t>SI-12</t>
  </si>
  <si>
    <t xml:space="preserve">Information Handling and Retention  </t>
  </si>
  <si>
    <t>Access to output/reports and output files is based on business need and is limited to authorized users.</t>
  </si>
  <si>
    <t>1. Select output/reports and output files from the audit area and inspect application access (if the output can be accessed on-line or other electronic form) or inspect distribution to determine whether the user has appropriate level of security clearance and is authorized to access</t>
  </si>
  <si>
    <t>1. Access to reports is restricted to those users with a legitimate business need for the information.
2. Users should have appropriate authorization for accessing reports, including the appropriate level of security clearance, where applicable.</t>
  </si>
  <si>
    <t>HAC25</t>
  </si>
  <si>
    <t>HAC25: Agency employees with inappropriate access to FTI</t>
  </si>
  <si>
    <t>APP-69</t>
  </si>
  <si>
    <t>1. Examine application documentation to verify there is a documented process to remove code when it is no longer executed, and to ensure unnecessary code is not included into a release.</t>
  </si>
  <si>
    <t xml:space="preserve">1. Procedures are documented for removing code when its no longer executed and ensuring unnecessary code is not included in a release.  For a web-based application, the procedures include both .asp and .html files, to the extent they exist; for a database application, they include stored procedures; for a client server or distributed application they  include the Visual Basic or C (or the programming language that is being used) modules.  </t>
  </si>
  <si>
    <t>HSI31</t>
  </si>
  <si>
    <t>HSI31: Agency does not properly retire or remove unneeded source code from production</t>
  </si>
  <si>
    <t>SI-4</t>
  </si>
  <si>
    <t>Automated Threat Detection and Response</t>
  </si>
  <si>
    <t>Ensure that the application is equipped with automated monitoring tools to detect potential security threats and respond in real-time or near real-time.</t>
  </si>
  <si>
    <t>1.  Interview the application administrator to confirm the existence of automated threat detection systems.
2.  Review configurations or logs to verify that automated responses (e.g., alerts, access revocation, IP blocking) are enabled.</t>
  </si>
  <si>
    <t>HSI3
HSI4
HSI6
HSI26</t>
  </si>
  <si>
    <t>HSI3: System is not monitored for threats
HSI4: No intrusion detection system exists
HSI6: Intrusion detection system not implemented correctly 
HSI26: No host intrusion detection/prevention system exists</t>
  </si>
  <si>
    <t>APP-72</t>
  </si>
  <si>
    <t>SI-7</t>
  </si>
  <si>
    <t>Software, Firmware, and Information Integrity</t>
  </si>
  <si>
    <t>Ensure the application implements integrity checks (e.g., digital signatures, parity checks, CRC checks, hashing) for critical data and software.</t>
  </si>
  <si>
    <t xml:space="preserve">1.  Interview the application administrator to review data integrity mechanisms (e.g., checksums, digital signatures).
</t>
  </si>
  <si>
    <t xml:space="preserve">1.  All critical data and software are protected by integrity checks (e.g., digital signatures, checksums).
2.  Unauthorized changes are detected and generates alerts. </t>
  </si>
  <si>
    <t>HSI5
HSI34
HSI33</t>
  </si>
  <si>
    <t>HSI5: OS files are not hashed to detect inappropriate changes
HSI34: A file integrity checking mechanism does not exist
HSI33: Memory protection mechanisms are not sufficient</t>
  </si>
  <si>
    <t>Ensure that error messages displayed to users do not disclose sensitive system details or application stack traces.</t>
  </si>
  <si>
    <t>1.  Test the application by submitting invalid inputs, such as unsupported file uploads, invalid form data, or malformed API requests.
2.  Observe the error messages returned to the user and verify that they do not contain sensitive details, such as file paths, SQL queries, or backend technology specifics.
3.  Interview the application administrator to confirm the configuration for error logging versus user-facing messages.</t>
  </si>
  <si>
    <t>1.  User-facing error messages are generic and only state that an error occurred.
2.  Detailed error logs are stored securely and accessible only to administrators.</t>
  </si>
  <si>
    <t>HCM47</t>
  </si>
  <si>
    <t>HCM47: System error messages display system configuration information</t>
  </si>
  <si>
    <t>APP-71</t>
  </si>
  <si>
    <t>SC-28</t>
  </si>
  <si>
    <t>Protection of Information at Rest</t>
  </si>
  <si>
    <t>Ensure that sensitive data stored at rest is encrypted to prevent unauthorized access.</t>
  </si>
  <si>
    <t>1.  Interview the application administrator to identify the application’s sensitive data (e.g., personal information, passwords).
2.  Interview the administrator to determine where the sensitive data is stored (e.g. database encryption).
3.  Verify that data at rest is encrypted using FIPS 140-2 compliant methods.</t>
  </si>
  <si>
    <t>1.  All sensitive data stored at rest is encrypted using FIPS 140-2 compliant methods.
2.  Sensitive data is not stored unnecessarily or retained longer than required.</t>
  </si>
  <si>
    <t>HSC41</t>
  </si>
  <si>
    <t>HSC41: Data at rest is not encrypted using the latest FIPS approved encryption</t>
  </si>
  <si>
    <t>APP-76</t>
  </si>
  <si>
    <t>Ensure that the application operates with only the necessary privileges and does not utilize excessive permissions that could increase security risks.</t>
  </si>
  <si>
    <t>1.  Interview the Application Administrator to determine the level of permissions required for the application to function properly.
2.  Examine the permissions of the account(s) associated with the application (e.g., on the operating system, database, or application server) to confirm that no administrative or excessive privileges are assigned.</t>
  </si>
  <si>
    <t>1.  The application operates using accounts with limited permissions that follow the principle of least privilege.
2.  Permissions assigned to the application accounts are restricted to only those required for necessary operations.
3.  There is no indication that the application requires or uses administrative, root, or elevated privileges for routine functions.</t>
  </si>
  <si>
    <t>HCM9</t>
  </si>
  <si>
    <t>HCM9:  Systems are not deployed using the concept of least privilege</t>
  </si>
  <si>
    <t>Ensure that a periodic review of user access rights is conducted to confirm that permissions align with current roles and responsibilities.</t>
  </si>
  <si>
    <t>1.  Interview the application administrator to understand the frequency and process of reviewing access rights.</t>
  </si>
  <si>
    <t>Access rights reviews are conducted at least quarterly, and outdated or excessive permissions are adjusted according to the principle of least privilege.</t>
  </si>
  <si>
    <t>HAC8</t>
  </si>
  <si>
    <t>HAC8: Accounts are not reviewed periodically for proper privileges</t>
  </si>
  <si>
    <t>Do not edit below</t>
  </si>
  <si>
    <t>Info</t>
  </si>
  <si>
    <t>Criticality Ratings</t>
  </si>
  <si>
    <t>APP-50</t>
  </si>
  <si>
    <t>SC-7</t>
  </si>
  <si>
    <t>Boundary Protection</t>
  </si>
  <si>
    <t>APP-64</t>
  </si>
  <si>
    <t>RA-5</t>
  </si>
  <si>
    <t>Vulnerability Scanning</t>
  </si>
  <si>
    <t>HRA9</t>
  </si>
  <si>
    <t>APP-61</t>
  </si>
  <si>
    <t>SC-23</t>
  </si>
  <si>
    <t xml:space="preserve">Session Authenticity </t>
  </si>
  <si>
    <t>HSC18</t>
  </si>
  <si>
    <t>HSC18: System communication authenticity is not guaranteed</t>
  </si>
  <si>
    <t>APP-62</t>
  </si>
  <si>
    <t>Examine
Interview
Test</t>
  </si>
  <si>
    <t>Applications with SOAP messages requiring integrity must include the following message elements:-Message ID-Service Request-Timestamp-SAML Assertion (optionally included in messages) and all elements of the message must be digitally signed.</t>
  </si>
  <si>
    <t>AC-17(2) Implement cryptographic mechanisms to protect the confidentiality and integrity of remote access sessions.</t>
  </si>
  <si>
    <t>APP-70</t>
  </si>
  <si>
    <t xml:space="preserve">Ensure that the application validates all incoming input to prevent injection attacks, buffer overflow vulnerabilities, and XSS attacks. Additionally, confirm that output encoding is applied to prevent XSS.
</t>
  </si>
  <si>
    <t>Vulnerability Monitoring and Scanning</t>
  </si>
  <si>
    <t>Ensure that vulnerabilities detected during web application vulnerability scans are remediated promptly and that the application is rescanned to confirm the effectiveness of remediation actions.</t>
  </si>
  <si>
    <t>1.  Review the web application vulnerability scan reports for any identified vulnerabilities. Determine whether the vulnerabilities were addressed and remediated within a reasonable timeframe.
2.  Verify that the application was rescanned after remediation to ensure that the vulnerabilities were successfully mitigated. Check scan reports for evidence of successful remediation.</t>
  </si>
  <si>
    <t>1.  Vulnerabilities identified in web application vulnerability scans are remediated in a timely manner, according to organizational policies.
2.  Rescan reports show that the vulnerabilities have been effectively mitigated.</t>
  </si>
  <si>
    <t>HRA5</t>
  </si>
  <si>
    <t>HRA5: Vulnerabilities are not remediated in a timely manner</t>
  </si>
  <si>
    <t>CA-8</t>
  </si>
  <si>
    <t>Penetration Testing</t>
  </si>
  <si>
    <t>Ensure that vulnerabilities identified during penetration testing are remediated promptly and that follow-up testing is conducted to confirm successful remediation.</t>
  </si>
  <si>
    <t>HCA18</t>
  </si>
  <si>
    <t>APP-73</t>
  </si>
  <si>
    <t>AC-22</t>
  </si>
  <si>
    <t>Publicly Accessible Content</t>
  </si>
  <si>
    <t>The web application protects publicly accessible content to ensure no sensitive or unauthorized information is exposed.</t>
  </si>
  <si>
    <t>1.  No sensitive or unauthorized information is accessible from publicly available portions of the web application.
2.  Directory browsing or file listing is disabled on all publicly accessible directories.
3.  Restricted or sensitive files and directories cannot be accessed without proper authentication.</t>
  </si>
  <si>
    <t>HSC20</t>
  </si>
  <si>
    <t>HSC20: Publicly available systems contain FTI</t>
  </si>
  <si>
    <t>Ensure that APIs enforce role-based access control (RBAC) to prevent unauthorized access to sensitive endpoints.</t>
  </si>
  <si>
    <t xml:space="preserve">1.  API access is strictly governed by RBAC policies.
2.  Unauthorized users cannot access privileged endpoints.
</t>
  </si>
  <si>
    <t>HAC9
HAC11</t>
  </si>
  <si>
    <t>HAC9: Accounts have not been created using user roles
HAC11: User access was not established with the concept of least privilege</t>
  </si>
  <si>
    <t>SI-3</t>
  </si>
  <si>
    <t>Malicious Code Protection</t>
  </si>
  <si>
    <t>HCM45
HSI19
HSI36</t>
  </si>
  <si>
    <t>HCM45: System configuration provides additional attack surface
HSI19: Data inputs are not being validated
HSI36: Malware analysis is not being performed</t>
  </si>
  <si>
    <t>Information System Monitoring</t>
  </si>
  <si>
    <t>Verify that the application detects and prevents automated bots or scraping attempts.</t>
  </si>
  <si>
    <t>1.  The application detects and blocks bot activity.
2.  Suspicious activity is logged, and alerts are generated for administrators.</t>
  </si>
  <si>
    <t>HSI3</t>
  </si>
  <si>
    <t xml:space="preserve">HSI3: System is not monitored for threats </t>
  </si>
  <si>
    <t>APP-35</t>
  </si>
  <si>
    <t>AC-11</t>
  </si>
  <si>
    <t>Device Lock</t>
  </si>
  <si>
    <t>The application further access to the system by initiating a session lock after 15 minutes of inactivity, and the session lock remains in effect until the user reestablishes access using appropriate identification and authentication procedures.</t>
  </si>
  <si>
    <t>Verify that an automatic session lock timeout due to inactivity is enabled and configured to 15 minutes or less.</t>
  </si>
  <si>
    <t>HAC2</t>
  </si>
  <si>
    <t>HAC2: User sessions do not lock after the Publication 1075 required timeframe</t>
  </si>
  <si>
    <t>APP-56</t>
  </si>
  <si>
    <t xml:space="preserve">Access to program libraries is restricted. </t>
  </si>
  <si>
    <t>1. Interview the administrator to determine if access to program libraries is restricted to developers and other administrators who need access.</t>
  </si>
  <si>
    <t>1. Access to all programs, including production code, source, code and extra program copies are protected by access control software and operating system features.</t>
  </si>
  <si>
    <t>APP-66</t>
  </si>
  <si>
    <t>1. Examine previous application test plans to ensure system initialization, shutdown, and aborts keep the system in a secure state.</t>
  </si>
  <si>
    <t>1. Tests are conducted at least annually to ensure system initialization, shutdown, and aborts keep the system in a secure state.</t>
  </si>
  <si>
    <t>HCP2</t>
  </si>
  <si>
    <t>HCP2: Contingency plans are not tested annually</t>
  </si>
  <si>
    <t>HSI34</t>
  </si>
  <si>
    <t>HAC22</t>
  </si>
  <si>
    <t>Change Log</t>
  </si>
  <si>
    <t>Version</t>
  </si>
  <si>
    <t>Date</t>
  </si>
  <si>
    <t>Description of Changes</t>
  </si>
  <si>
    <t>Author</t>
  </si>
  <si>
    <t>First Release</t>
  </si>
  <si>
    <t xml:space="preserve">Internal Revenue Service </t>
  </si>
  <si>
    <t>Updated the following;
1.) NIST mapping per test case - Clarification of one NIST control per test case.
2.) Added NIST 800-53A Test Methods (e.g. Test, Examine, Interview).
3.) Added Out-Of-Scope controls tab.
4.) Added Dashboard tab to automatically calculate the Test Case results.
5.) Added Sources tab to identify sources for the Test Case material.
6.) Added SCSEM disclaimer language.</t>
  </si>
  <si>
    <t>Updated SCSEM based on NIST 800-53 rev3 release.
Updated for new Publication 1075 version</t>
  </si>
  <si>
    <t>Clarification on data encryption requirement while in transit.</t>
  </si>
  <si>
    <t>New template.</t>
  </si>
  <si>
    <t>Minor update to correct worksheet locking capabilities.  Added back NIST control name to Test Cases Tab.</t>
  </si>
  <si>
    <t>Update test cases based on NIST 800-53 R4</t>
  </si>
  <si>
    <t>Updates based on Publication 1075.  See SCSEM notes column for specific updates.</t>
  </si>
  <si>
    <t>APP-#41, APP-#65</t>
  </si>
  <si>
    <t>Added baseline Criticality Score and Issue Codes, weighted test cases based on criticality, and updated Results Tab</t>
  </si>
  <si>
    <t>Removed duplicative test cases, added test cases per latest Publication 1075, re-assigned issue codes and revised weighted risk formulas</t>
  </si>
  <si>
    <t>Session terminations set to 15 minutes, account automated unlock set to 15 minutes, Issue code changes</t>
  </si>
  <si>
    <t>Moved Risk Rating to column AA, deleted lagging spaces from HAC40 and HSA14 in IC Table, extended results tab to include Risk Ratings up to 8</t>
  </si>
  <si>
    <t>Updated Issue Code Table</t>
  </si>
  <si>
    <t>Minor content update</t>
  </si>
  <si>
    <t>Internal Updates</t>
  </si>
  <si>
    <t>03/031/2019</t>
  </si>
  <si>
    <t>Updated issue code table</t>
  </si>
  <si>
    <t>03/031/2020</t>
  </si>
  <si>
    <t>Internal Updates and Updated issue code table</t>
  </si>
  <si>
    <t>Incorporated Application Security and Development version 5, release 1 October 2020 Updates, updated based on IRS Publication 1075 (November 2021) Internal updates and Issue Code Table updates</t>
  </si>
  <si>
    <t xml:space="preserve">Removed duplicative test cases, added test cases concerning web app and desktop app testing per Publication 1075. </t>
  </si>
  <si>
    <t xml:space="preserve">Test Case Tab </t>
  </si>
  <si>
    <t xml:space="preserve">Date </t>
  </si>
  <si>
    <t>Description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</si>
  <si>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</si>
  <si>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</si>
  <si>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</si>
  <si>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</si>
  <si>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</si>
  <si>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</si>
  <si>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</si>
  <si>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</si>
  <si>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</si>
  <si>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</si>
  <si>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</si>
  <si>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</si>
  <si>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</si>
  <si>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</si>
  <si>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</si>
  <si>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</si>
  <si>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</si>
  <si>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</si>
  <si>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</si>
  <si>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</si>
  <si>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</si>
  <si>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</si>
  <si>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</si>
  <si>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</si>
  <si>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</si>
  <si>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</si>
  <si>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</si>
  <si>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</si>
  <si>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</si>
  <si>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</si>
  <si>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</si>
  <si>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</si>
  <si>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</si>
  <si>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</si>
  <si>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</si>
  <si>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</si>
  <si>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</si>
  <si>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</si>
  <si>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</si>
  <si>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</si>
  <si>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</si>
  <si>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</si>
  <si>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</si>
  <si>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</si>
  <si>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</si>
  <si>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</si>
  <si>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</si>
  <si>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</si>
  <si>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</si>
  <si>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</si>
  <si>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</si>
  <si>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</si>
  <si>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</si>
  <si>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</si>
  <si>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</si>
  <si>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</si>
  <si>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</si>
  <si>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</si>
  <si>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</si>
  <si>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</si>
  <si>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</si>
  <si>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</si>
  <si>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</si>
  <si>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</si>
  <si>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</si>
  <si>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</si>
  <si>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</si>
  <si>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</si>
  <si>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</si>
  <si>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</si>
  <si>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</si>
  <si>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</si>
  <si>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</si>
  <si>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</si>
  <si>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</si>
  <si>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</si>
  <si>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</si>
  <si>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</si>
  <si>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</si>
  <si>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</si>
  <si>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</si>
  <si>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</si>
  <si>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</si>
  <si>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</si>
  <si>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</si>
  <si>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</si>
  <si>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</si>
  <si>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</si>
  <si>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</si>
  <si>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</si>
  <si>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</si>
  <si>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</si>
  <si>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</si>
  <si>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</si>
  <si>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</si>
  <si>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</si>
  <si>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</si>
  <si>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</si>
  <si>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</si>
  <si>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</si>
  <si>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</si>
  <si>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</si>
  <si>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</si>
  <si>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</si>
  <si>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</si>
  <si>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</si>
  <si>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</si>
  <si>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</si>
  <si>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</si>
  <si>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</si>
  <si>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</si>
  <si>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</si>
  <si>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</si>
  <si>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</si>
  <si>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</si>
  <si>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</si>
  <si>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</si>
  <si>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</si>
  <si>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</si>
  <si>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</si>
  <si>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</si>
  <si>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</si>
  <si>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</si>
  <si>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</si>
  <si>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</si>
  <si>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</si>
  <si>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</si>
  <si>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</si>
  <si>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</si>
  <si>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</si>
  <si>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</si>
  <si>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</si>
  <si>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</si>
  <si>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</si>
  <si>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</si>
  <si>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</si>
  <si>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</si>
  <si>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</si>
  <si>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</si>
  <si>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</si>
  <si>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</si>
  <si>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</si>
  <si>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</si>
  <si>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</si>
  <si>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</si>
  <si>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</si>
  <si>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</si>
  <si>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</si>
  <si>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</si>
  <si>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</si>
  <si>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</si>
  <si>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</si>
  <si>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</si>
  <si>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</si>
  <si>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</si>
  <si>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</si>
  <si>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</si>
  <si>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</si>
  <si>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</si>
  <si>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</si>
  <si>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</si>
  <si>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</si>
  <si>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</si>
  <si>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</si>
  <si>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</si>
  <si>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</si>
  <si>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</si>
  <si>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</si>
  <si>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</si>
  <si>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</si>
  <si>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</si>
  <si>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</si>
  <si>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</si>
  <si>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</si>
  <si>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</si>
  <si>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</si>
  <si>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</si>
  <si>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</si>
  <si>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</si>
  <si>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</si>
  <si>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</si>
  <si>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</si>
  <si>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</si>
  <si>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</si>
  <si>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</si>
  <si>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</si>
  <si>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</si>
  <si>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</si>
  <si>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</si>
  <si>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</si>
  <si>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</si>
  <si>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</si>
  <si>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</si>
  <si>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</si>
  <si>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</si>
  <si>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</si>
  <si>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</si>
  <si>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</si>
  <si>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</si>
  <si>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</si>
  <si>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</si>
  <si>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</si>
  <si>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</si>
  <si>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</si>
  <si>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</si>
  <si>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</si>
  <si>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</si>
  <si>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</si>
  <si>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</si>
  <si>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</si>
  <si>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</si>
  <si>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</si>
  <si>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</si>
  <si>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</si>
  <si>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</si>
  <si>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</si>
  <si>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</si>
  <si>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</si>
  <si>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</si>
  <si>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</si>
  <si>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</si>
  <si>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</si>
  <si>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</si>
  <si>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</si>
  <si>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</si>
  <si>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</si>
  <si>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</si>
  <si>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</si>
  <si>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</si>
  <si>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</si>
  <si>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</si>
  <si>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</si>
  <si>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</si>
  <si>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</si>
  <si>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</si>
  <si>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</si>
  <si>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</si>
  <si>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</si>
  <si>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</si>
  <si>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</si>
  <si>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</si>
  <si>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</si>
  <si>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</si>
  <si>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</si>
  <si>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</si>
  <si>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</si>
  <si>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</si>
  <si>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</si>
  <si>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</si>
  <si>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</si>
  <si>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</si>
  <si>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</si>
  <si>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</si>
  <si>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</si>
  <si>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</si>
  <si>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</si>
  <si>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</si>
  <si>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</si>
  <si>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</si>
  <si>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</si>
  <si>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</si>
  <si>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</si>
  <si>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</si>
  <si>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</si>
  <si>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</si>
  <si>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</si>
  <si>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</si>
  <si>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</si>
  <si>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</si>
  <si>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</si>
  <si>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</si>
  <si>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</si>
  <si>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</si>
  <si>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</si>
  <si>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</si>
  <si>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</si>
  <si>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</si>
  <si>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</si>
  <si>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Application architecture does not properly separate user interface from data repository</t>
  </si>
  <si>
    <t>HCM3</t>
  </si>
  <si>
    <t>Operating system does not have vendor support</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</si>
  <si>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</si>
  <si>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</si>
  <si>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</si>
  <si>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</si>
  <si>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</si>
  <si>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</si>
  <si>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</si>
  <si>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</si>
  <si>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</si>
  <si>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</si>
  <si>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</si>
  <si>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</si>
  <si>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</si>
  <si>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</si>
  <si>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</si>
  <si>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</si>
  <si>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</si>
  <si>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</si>
  <si>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</si>
  <si>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</si>
  <si>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</si>
  <si>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</si>
  <si>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</si>
  <si>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</si>
  <si>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</si>
  <si>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</si>
  <si>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</si>
  <si>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</si>
  <si>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Agency does not properly test changes prior to implementation</t>
  </si>
  <si>
    <t>HCM45</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</si>
  <si>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</si>
  <si>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</si>
  <si>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</si>
  <si>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</si>
  <si>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</si>
  <si>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</si>
  <si>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</si>
  <si>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</si>
  <si>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</si>
  <si>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</si>
  <si>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</si>
  <si>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</si>
  <si>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Configuration management procedures do not exist</t>
  </si>
  <si>
    <t>The ability to make changes is not properly limited</t>
  </si>
  <si>
    <t>Systems are not deployed using the concept of least privilege</t>
  </si>
  <si>
    <t>HCP1</t>
  </si>
  <si>
    <t>No contingency plan exists for FTI data</t>
  </si>
  <si>
    <t>HCP100</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</si>
  <si>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</si>
  <si>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</si>
  <si>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</si>
  <si>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</si>
  <si>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</si>
  <si>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</si>
  <si>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</si>
  <si>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</si>
  <si>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</si>
  <si>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</si>
  <si>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</si>
  <si>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</si>
  <si>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</si>
  <si>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</si>
  <si>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</si>
  <si>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</si>
  <si>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</si>
  <si>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</si>
  <si>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</si>
  <si>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</si>
  <si>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</si>
  <si>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</si>
  <si>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</si>
  <si>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</si>
  <si>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</si>
  <si>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</si>
  <si>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</si>
  <si>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</si>
  <si>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</si>
  <si>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</si>
  <si>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</si>
  <si>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</si>
  <si>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</si>
  <si>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</si>
  <si>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</si>
  <si>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</si>
  <si>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</si>
  <si>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</si>
  <si>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</si>
  <si>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</si>
  <si>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</si>
  <si>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</si>
  <si>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</si>
  <si>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</si>
  <si>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</si>
  <si>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</si>
  <si>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</si>
  <si>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</si>
  <si>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</si>
  <si>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</si>
  <si>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</si>
  <si>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</si>
  <si>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</si>
  <si>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</si>
  <si>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</si>
  <si>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</si>
  <si>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</si>
  <si>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</si>
  <si>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</si>
  <si>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</si>
  <si>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</si>
  <si>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</si>
  <si>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</si>
  <si>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</si>
  <si>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</si>
  <si>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</si>
  <si>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</si>
  <si>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</si>
  <si>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</si>
  <si>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</si>
  <si>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</si>
  <si>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</si>
  <si>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</si>
  <si>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</si>
  <si>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</si>
  <si>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</si>
  <si>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</si>
  <si>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</si>
  <si>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</si>
  <si>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</si>
  <si>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</si>
  <si>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</si>
  <si>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</si>
  <si>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</si>
  <si>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</si>
  <si>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</si>
  <si>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</si>
  <si>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</si>
  <si>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</si>
  <si>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</si>
  <si>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</si>
  <si>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</si>
  <si>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</si>
  <si>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</si>
  <si>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</si>
  <si>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</si>
  <si>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</si>
  <si>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</si>
  <si>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</si>
  <si>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</si>
  <si>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</si>
  <si>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</si>
  <si>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</si>
  <si>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</si>
  <si>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</si>
  <si>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</si>
  <si>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</si>
  <si>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</si>
  <si>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</si>
  <si>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</si>
  <si>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</si>
  <si>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</si>
  <si>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</si>
  <si>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</si>
  <si>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</si>
  <si>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</si>
  <si>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</si>
  <si>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</si>
  <si>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</si>
  <si>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</si>
  <si>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</si>
  <si>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</si>
  <si>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</si>
  <si>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</si>
  <si>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</si>
  <si>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</si>
  <si>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</si>
  <si>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</si>
  <si>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</si>
  <si>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</si>
  <si>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</si>
  <si>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</si>
  <si>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</si>
  <si>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</si>
  <si>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</si>
  <si>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</si>
  <si>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</si>
  <si>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</si>
  <si>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</si>
  <si>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</si>
  <si>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</si>
  <si>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</si>
  <si>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</si>
  <si>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</si>
  <si>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</si>
  <si>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</si>
  <si>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</si>
  <si>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</si>
  <si>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</si>
  <si>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</si>
  <si>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</si>
  <si>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</si>
  <si>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</si>
  <si>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</si>
  <si>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</si>
  <si>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</si>
  <si>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</si>
  <si>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</si>
  <si>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</si>
  <si>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</si>
  <si>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</si>
  <si>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</si>
  <si>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</si>
  <si>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</si>
  <si>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</si>
  <si>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</si>
  <si>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</si>
  <si>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</si>
  <si>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</si>
  <si>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</si>
  <si>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</si>
  <si>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</si>
  <si>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</si>
  <si>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</si>
  <si>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</si>
  <si>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</si>
  <si>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</si>
  <si>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</si>
  <si>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</si>
  <si>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</si>
  <si>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</si>
  <si>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</si>
  <si>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</si>
  <si>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</si>
  <si>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</si>
  <si>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</si>
  <si>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</si>
  <si>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</si>
  <si>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</si>
  <si>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</si>
  <si>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</si>
  <si>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</si>
  <si>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</si>
  <si>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</si>
  <si>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</si>
  <si>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</si>
  <si>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</si>
  <si>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</si>
  <si>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</si>
  <si>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</si>
  <si>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</si>
  <si>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</si>
  <si>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</si>
  <si>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</si>
  <si>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</si>
  <si>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</si>
  <si>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</si>
  <si>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</si>
  <si>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</si>
  <si>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</si>
  <si>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</si>
  <si>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</si>
  <si>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</si>
  <si>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</si>
  <si>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</si>
  <si>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</si>
  <si>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</si>
  <si>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</si>
  <si>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</si>
  <si>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</si>
  <si>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</si>
  <si>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</si>
  <si>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</si>
  <si>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</si>
  <si>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</si>
  <si>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</si>
  <si>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</si>
  <si>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</si>
  <si>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</si>
  <si>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</si>
  <si>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</si>
  <si>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</si>
  <si>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</si>
  <si>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</si>
  <si>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</si>
  <si>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</si>
  <si>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</si>
  <si>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</si>
  <si>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</si>
  <si>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</si>
  <si>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</si>
  <si>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</si>
  <si>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</si>
  <si>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</si>
  <si>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</si>
  <si>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System communication authenticity is not guaranteed</t>
  </si>
  <si>
    <t>HSC19</t>
  </si>
  <si>
    <t>Network perimeter devices do not properly restrict traffic</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</si>
  <si>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</si>
  <si>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</si>
  <si>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</si>
  <si>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</si>
  <si>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</si>
  <si>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</si>
  <si>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</si>
  <si>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</si>
  <si>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</si>
  <si>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</si>
  <si>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</si>
  <si>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</si>
  <si>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</si>
  <si>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</si>
  <si>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</si>
  <si>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</si>
  <si>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</si>
  <si>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</si>
  <si>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</si>
  <si>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</si>
  <si>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</si>
  <si>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</si>
  <si>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</si>
  <si>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</si>
  <si>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</si>
  <si>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</si>
  <si>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</si>
  <si>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</si>
  <si>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</si>
  <si>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</si>
  <si>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</si>
  <si>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</si>
  <si>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</si>
  <si>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</si>
  <si>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</si>
  <si>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</si>
  <si>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</si>
  <si>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</si>
  <si>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</si>
  <si>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</si>
  <si>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</si>
  <si>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</si>
  <si>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</si>
  <si>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</si>
  <si>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</si>
  <si>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</si>
  <si>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</si>
  <si>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</si>
  <si>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</si>
  <si>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</si>
  <si>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</si>
  <si>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</si>
  <si>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</si>
  <si>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</si>
  <si>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</si>
  <si>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</si>
  <si>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</si>
  <si>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</si>
  <si>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</si>
  <si>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</si>
  <si>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</si>
  <si>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</si>
  <si>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</si>
  <si>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</si>
  <si>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</si>
  <si>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</si>
  <si>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</si>
  <si>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</si>
  <si>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</si>
  <si>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</si>
  <si>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</si>
  <si>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</si>
  <si>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</si>
  <si>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</si>
  <si>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</si>
  <si>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</si>
  <si>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</si>
  <si>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</si>
  <si>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</si>
  <si>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</si>
  <si>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</si>
  <si>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</si>
  <si>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</si>
  <si>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</si>
  <si>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</si>
  <si>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</si>
  <si>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</si>
  <si>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</si>
  <si>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</si>
  <si>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</si>
  <si>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</si>
  <si>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</si>
  <si>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</si>
  <si>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</si>
  <si>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</si>
  <si>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</si>
  <si>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</si>
  <si>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</si>
  <si>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</si>
  <si>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</si>
  <si>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</si>
  <si>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</si>
  <si>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</si>
  <si>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</si>
  <si>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</si>
  <si>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</si>
  <si>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</si>
  <si>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</si>
  <si>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</si>
  <si>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</si>
  <si>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</si>
  <si>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</si>
  <si>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</si>
  <si>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</si>
  <si>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</si>
  <si>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</si>
  <si>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</si>
  <si>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</si>
  <si>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</si>
  <si>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</si>
  <si>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</si>
  <si>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</si>
  <si>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</si>
  <si>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</si>
  <si>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</si>
  <si>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</si>
  <si>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</si>
  <si>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</si>
  <si>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</si>
  <si>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</si>
  <si>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</si>
  <si>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</si>
  <si>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</si>
  <si>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</si>
  <si>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</si>
  <si>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</si>
  <si>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</si>
  <si>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</si>
  <si>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</si>
  <si>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</si>
  <si>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</si>
  <si>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</si>
  <si>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</si>
  <si>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</si>
  <si>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</si>
  <si>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</si>
  <si>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</si>
  <si>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</si>
  <si>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</si>
  <si>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</si>
  <si>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</si>
  <si>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</si>
  <si>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</si>
  <si>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</si>
  <si>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</si>
  <si>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</si>
  <si>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</si>
  <si>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</si>
  <si>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</si>
  <si>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</si>
  <si>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</si>
  <si>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</si>
  <si>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</si>
  <si>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</si>
  <si>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</si>
  <si>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</si>
  <si>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</si>
  <si>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</si>
  <si>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</si>
  <si>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</si>
  <si>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</si>
  <si>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</si>
  <si>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</si>
  <si>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</si>
  <si>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</si>
  <si>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</si>
  <si>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</si>
  <si>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</si>
  <si>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</si>
  <si>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</si>
  <si>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</si>
  <si>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</si>
  <si>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</si>
  <si>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</si>
  <si>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</si>
  <si>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</si>
  <si>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</si>
  <si>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</si>
  <si>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</si>
  <si>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</si>
  <si>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</si>
  <si>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</si>
  <si>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</si>
  <si>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</si>
  <si>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</si>
  <si>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</si>
  <si>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</si>
  <si>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</si>
  <si>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</si>
  <si>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</si>
  <si>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</si>
  <si>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</si>
  <si>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</si>
  <si>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</si>
  <si>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</si>
  <si>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</si>
  <si>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</si>
  <si>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</si>
  <si>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</si>
  <si>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</si>
  <si>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</si>
  <si>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</si>
  <si>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</si>
  <si>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</si>
  <si>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</si>
  <si>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</si>
  <si>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</si>
  <si>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</si>
  <si>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</si>
  <si>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</si>
  <si>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</si>
  <si>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</si>
  <si>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</si>
  <si>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</si>
  <si>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</si>
  <si>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</si>
  <si>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</si>
  <si>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</si>
  <si>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</si>
  <si>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</si>
  <si>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</si>
  <si>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</si>
  <si>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</si>
  <si>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</si>
  <si>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</si>
  <si>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</si>
  <si>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</si>
  <si>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</si>
  <si>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</si>
  <si>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</si>
  <si>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</si>
  <si>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</si>
  <si>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</si>
  <si>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</si>
  <si>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</si>
  <si>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</si>
  <si>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</si>
  <si>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</si>
  <si>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</si>
  <si>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</si>
  <si>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</si>
  <si>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</si>
  <si>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</si>
  <si>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</si>
  <si>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</si>
  <si>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</si>
  <si>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</si>
  <si>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</si>
  <si>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</si>
  <si>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</si>
  <si>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</si>
  <si>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</si>
  <si>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</si>
  <si>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</si>
  <si>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</si>
  <si>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</si>
  <si>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</si>
  <si>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</si>
  <si>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</si>
  <si>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</si>
  <si>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</si>
  <si>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</si>
  <si>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</si>
  <si>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</si>
  <si>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</si>
  <si>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</si>
  <si>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</si>
  <si>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</si>
  <si>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</si>
  <si>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</si>
  <si>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</si>
  <si>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</si>
  <si>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</si>
  <si>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</si>
  <si>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</si>
  <si>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</si>
  <si>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</si>
  <si>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</si>
  <si>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</si>
  <si>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</si>
  <si>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</si>
  <si>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</si>
  <si>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</si>
  <si>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</si>
  <si>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</si>
  <si>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</si>
  <si>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</si>
  <si>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</si>
  <si>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</si>
  <si>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</si>
  <si>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</si>
  <si>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</si>
  <si>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</si>
  <si>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</si>
  <si>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</si>
  <si>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</si>
  <si>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</si>
  <si>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</si>
  <si>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</si>
  <si>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</si>
  <si>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</si>
  <si>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</si>
  <si>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</si>
  <si>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</si>
  <si>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</si>
  <si>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</si>
  <si>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</si>
  <si>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</si>
  <si>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</si>
  <si>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</si>
  <si>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</si>
  <si>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</si>
  <si>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</si>
  <si>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</si>
  <si>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</si>
  <si>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</si>
  <si>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</si>
  <si>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</si>
  <si>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</si>
  <si>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</si>
  <si>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</si>
  <si>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</si>
  <si>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</si>
  <si>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</si>
  <si>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</si>
  <si>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</si>
  <si>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</si>
  <si>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</si>
  <si>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</si>
  <si>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</si>
  <si>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</si>
  <si>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</si>
  <si>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</si>
  <si>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</si>
  <si>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</si>
  <si>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</si>
  <si>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</si>
  <si>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</si>
  <si>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</si>
  <si>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</si>
  <si>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</si>
  <si>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</si>
  <si>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</si>
  <si>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</si>
  <si>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</si>
  <si>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</si>
  <si>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</si>
  <si>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</si>
  <si>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</si>
  <si>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</si>
  <si>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</si>
  <si>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</si>
  <si>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</si>
  <si>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</si>
  <si>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</si>
  <si>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</si>
  <si>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</si>
  <si>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</si>
  <si>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</si>
  <si>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</si>
  <si>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</si>
  <si>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</si>
  <si>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</si>
  <si>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</si>
  <si>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</si>
  <si>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</si>
  <si>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</si>
  <si>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</si>
  <si>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</si>
  <si>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</si>
  <si>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</si>
  <si>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</si>
  <si>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</si>
  <si>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</si>
  <si>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</si>
  <si>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</si>
  <si>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</si>
  <si>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</si>
  <si>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</si>
  <si>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</si>
  <si>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</si>
  <si>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</si>
  <si>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</si>
  <si>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</si>
  <si>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</si>
  <si>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</si>
  <si>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</si>
  <si>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</si>
  <si>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</si>
  <si>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</si>
  <si>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</si>
  <si>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</si>
  <si>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</si>
  <si>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</si>
  <si>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</si>
  <si>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</si>
  <si>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</si>
  <si>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</si>
  <si>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</si>
  <si>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</si>
  <si>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</si>
  <si>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</si>
  <si>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</si>
  <si>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</si>
  <si>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</si>
  <si>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</si>
  <si>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</si>
  <si>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</si>
  <si>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</si>
  <si>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</si>
  <si>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</si>
  <si>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</si>
  <si>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</si>
  <si>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</si>
  <si>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</si>
  <si>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</si>
  <si>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</si>
  <si>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</si>
  <si>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</si>
  <si>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</si>
  <si>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</si>
  <si>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</si>
  <si>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</si>
  <si>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</si>
  <si>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</si>
  <si>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</si>
  <si>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</si>
  <si>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</si>
  <si>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</si>
  <si>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</si>
  <si>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</si>
  <si>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</si>
  <si>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</si>
  <si>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</si>
  <si>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</si>
  <si>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</si>
  <si>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</si>
  <si>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</si>
  <si>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</si>
  <si>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</si>
  <si>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</si>
  <si>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</si>
  <si>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Account unlocks after 15 minutes or greater after lockout or manual unlock operation.</t>
  </si>
  <si>
    <t>The account lockout duration is 15 minutes or greater.</t>
  </si>
  <si>
    <t>WEBAPP-15</t>
  </si>
  <si>
    <t>Automated threat detection tools are operational, generating alerts and taking predefined actions to mitigate potential security threats.
OR
The application logs are sent to SEIM solution to be monitored and analyzed.</t>
  </si>
  <si>
    <t>1. An automatic session lock timeout will be enabled after 15 minutes of inactivity.
A Windows screens lock may suffice for compliance if the application is deployed on angency issued workstations only.</t>
  </si>
  <si>
    <t>HCA17: Penetration testing assessments are not performed
HCA19: Penetration testing assessments are not performed as frequently as required per Publication 1075
HCA20: Scope of penetration testing assessment is not sufficient</t>
  </si>
  <si>
    <t>HCA17
HCA18
HCA19
HCA20</t>
  </si>
  <si>
    <t>IA-5(1)</t>
  </si>
  <si>
    <t>Authenticator Management | Password-based Authentication</t>
  </si>
  <si>
    <t>Commonly-used, expected, or compromised passwords</t>
  </si>
  <si>
    <t>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check existing passwords to ensure they are not on the list</t>
  </si>
  <si>
    <t>The agency maintains a list of compromised or weak passwords and a solution is implemented to identify and prevent use compromised or weak passwords.</t>
  </si>
  <si>
    <t>HPW19: More than one Publication 1075 password requirement is not met</t>
  </si>
  <si>
    <t>This test case is N/A, if the MFA is utilized with a PIN (not password) and there are no local accounts with passwords.</t>
  </si>
  <si>
    <t>User accounts are disabled within 120 days of inactivity</t>
  </si>
  <si>
    <t xml:space="preserve">Built-In (default) accounts are renamed, removed or disabled.
</t>
  </si>
  <si>
    <t>1. All default built-in accounts have been renamed, removed and/ or disabled.</t>
  </si>
  <si>
    <t>Default passwords have been changed</t>
  </si>
  <si>
    <t xml:space="preserve">1. Examine the list of application user accounts to identify any default built-in accounts (e.g., accounts with vendor names such as Oracle or Tivoli).
Note: Built-in accounts are those that are added as part of the installation of the application software.  These accounts exist for many common commercial off-the-shelf (COTS) or open source components of enterprise applications (e.g., OS, web browser or database software). 
</t>
  </si>
  <si>
    <t>Passwords are not displayed in clear text during login</t>
  </si>
  <si>
    <t>The application baseline configuration is documented</t>
  </si>
  <si>
    <t>The agency uses a Configuration Control Board (CCB) to govern the application.</t>
  </si>
  <si>
    <t>HAC64: Multi-factor authentication is not required for internal privileged and non-privileged access
HAC65: Multi-factor authentication is not required for internal privileged access
HAC66: Multi-factor authentication is not required for internal non-privileged access</t>
  </si>
  <si>
    <t>HAC64
HAC65
HAC66</t>
  </si>
  <si>
    <t>Note: The results should specify the duplicates by name, unless they are too numerous to document, in which case a numerical count of the IDs is more appropriate.</t>
  </si>
  <si>
    <t>The application is periodically tested for security flaws and/ or prior to production release</t>
  </si>
  <si>
    <t>Code reviews are performed prior to application release</t>
  </si>
  <si>
    <t>Application design documentation exists</t>
  </si>
  <si>
    <t>The application uses FIPS 140 validated encryption</t>
  </si>
  <si>
    <t xml:space="preserve">The application hashes before storing them </t>
  </si>
  <si>
    <t>1. User IDs and passwords stored by the application are hashed using the latest FIPS validated encryption mechanism.</t>
  </si>
  <si>
    <t>The application removes temporary objects and clears memory blocks</t>
  </si>
  <si>
    <t>1.  Interview the Application Administrator and determine the account used in the database connection string.
2. Examine the account used in the database connection string on the operating system to verify the type and privilege level of the account.
Note:  This test case is only applicable to a database backend which stores FTI and accessed from a front-end interface such as a webpage.</t>
  </si>
  <si>
    <t>1. The web application is assessed for common web application vulnerabilities (e.g., as defined by OWASP including OWASP Top 10).</t>
  </si>
  <si>
    <t>Web Application is not scanned for Web Application Vulnerabilities</t>
  </si>
  <si>
    <t xml:space="preserve">The application uses HTTPS for encrypting traffic in transit </t>
  </si>
  <si>
    <t>1. The application uses TLS v1.2 or later
3. Weak Cyphers are disabled.</t>
  </si>
  <si>
    <t>HSC1: FTI is not encrypted in transit
HSC43: The version of TLS is not using the latest NIST 800-52 approved protocols</t>
  </si>
  <si>
    <t>HSC1
HSC43</t>
  </si>
  <si>
    <t>Desktop</t>
  </si>
  <si>
    <t>1. Interview the application administrator to demonstrate if the application sets the character set to reduce the possibility of
receiving unexpected input that uses other character set encodings.</t>
  </si>
  <si>
    <t>1.  Input Validation: All inputs are validated, and length restrictions prevent buffer overflow vulnerabilities.
2.  There no outstanding vulneraiblities associated with input validation in the web application securty assessment report</t>
  </si>
  <si>
    <t>1.  The agency performs web application security assessment (a.k.a authenticated web app penetration testing) of the application
Vulnerabilities identified during penetration tests are remediated within the timeline defined by the organization’s security policies.
2.  Follow-up on penetration tests confirm the effectiveness of remediation, and no new vulnerabilities are introduced during the process.</t>
  </si>
  <si>
    <t>Ensure that the web application implements mechanisms to detect, prevent, and mitigate malicious code.</t>
  </si>
  <si>
    <t>1.  The application integrates mechanisms to detect, block, and report malicious payloads or behaviors.
2.  File uploads are scanned, and infected files are rejected.</t>
  </si>
  <si>
    <t>https://marketplace.fedramp.gov/</t>
  </si>
  <si>
    <t>The application is hosted on prem, in FedRAMP Authorized cloud or is an FedRAMP Authorized SAAS.</t>
  </si>
  <si>
    <t>Application is assessed for web application-specific vulnerabilities.</t>
  </si>
  <si>
    <t>Information in Shared System Resources</t>
  </si>
  <si>
    <t>No authentication credentials related to the (e.g., username, ID, password, or key properties) regarding the application in scope are found within the cookies / local storage on the client computer.</t>
  </si>
  <si>
    <t>Interview the Application Administrator and verify that only the accounts can unlock 15 minutes or greater minutes after deactivation due to password failures.</t>
  </si>
  <si>
    <t>HRM20: Multi-factor authentication is not properly configured for external or remote access</t>
  </si>
  <si>
    <t>If the application is not externally accessible, then this control is N/A.</t>
  </si>
  <si>
    <t>Change Issue Code</t>
  </si>
  <si>
    <t>The Application is tested prior to update or upgrade</t>
  </si>
  <si>
    <t>The application enforces user account lockout.
The application locks the users account after three consecutive failed login attempts.</t>
  </si>
  <si>
    <t>Interview/ Examine</t>
  </si>
  <si>
    <t>The application supports integrity checking mechanisms</t>
  </si>
  <si>
    <t>The application sets the character Set</t>
  </si>
  <si>
    <t>The application fails in a secure state</t>
  </si>
  <si>
    <t>The application is secure during startup and shutdown</t>
  </si>
  <si>
    <t>Fuzz testing is performed prior to application releases</t>
  </si>
  <si>
    <t>Unused code and libraries are removed from the application</t>
  </si>
  <si>
    <t>1.  Test the application by logging in as a user and attempt to manually log out.</t>
  </si>
  <si>
    <t>Inspection of Systems and Components</t>
  </si>
  <si>
    <t>SR-10</t>
  </si>
  <si>
    <t>WEBAPP-1</t>
  </si>
  <si>
    <t>WEBAPP-2</t>
  </si>
  <si>
    <t>WEBAPP-5</t>
  </si>
  <si>
    <t>WEBAPP-3</t>
  </si>
  <si>
    <t>WEBAPP-4</t>
  </si>
  <si>
    <t>WEBAPP-6</t>
  </si>
  <si>
    <t>WEBAPP-7</t>
  </si>
  <si>
    <t>WEBAPP-8</t>
  </si>
  <si>
    <t>WEBAPP-9</t>
  </si>
  <si>
    <t>WEBAPP-10</t>
  </si>
  <si>
    <t>WEBAPP-11</t>
  </si>
  <si>
    <t>WEBAPP-12</t>
  </si>
  <si>
    <t>WEBAPP-13</t>
  </si>
  <si>
    <t>WEBAPP-14</t>
  </si>
  <si>
    <t>Adjusted test procedure to adapt it for WebAPP test case as WEBAPP-3</t>
  </si>
  <si>
    <t>Adjusted test procedure to adapt it for WebAPP test case as WEBAPP-5</t>
  </si>
  <si>
    <t>Adjusted test procedure to adapt it for WebAPP test case as WEBAPP-8</t>
  </si>
  <si>
    <t>Adjusted test procedure to adapt it for WebAPP test case as WEBAPP-13</t>
  </si>
  <si>
    <t>Adjusted test procedure to adapt it for WebAPP test case as WEBAPP-14</t>
  </si>
  <si>
    <t>New test case added to the new WebApp Tab</t>
  </si>
  <si>
    <t>The FTI application components/dependencies are identified and inspect to protect against supply chain issues.</t>
  </si>
  <si>
    <t>1. Application components/dependecies are identified and documented and supply chain vulnerabilties vulnerabilities are identified.
2. SBOM is produced for the application and necessary steps are taken to remediate any vulnerabilities</t>
  </si>
  <si>
    <t>APP + WEB APP SCSEMs Statistics</t>
  </si>
  <si>
    <t>General APP SCSEM Statistics</t>
  </si>
  <si>
    <t>APP + WEB APP Test Cases</t>
  </si>
  <si>
    <t>General APP Test Cases</t>
  </si>
  <si>
    <t>Interview / Examine</t>
  </si>
  <si>
    <t>Ensure that the application is FedRAMP Authorized and/ or hosted in FedRAMP Authorized Cloud.</t>
  </si>
  <si>
    <t>If the application is hosted in the cloud, confirm that the application is: 1. Is a FedRAMP Authorized SAAS, or
2. Is a custom application hosted in teh FedRAMP authorized cloud.
If it a SAAS, then check FedRAMP marketplace to verify that it is if FedRAMP certified.</t>
  </si>
  <si>
    <t>Interview &amp; Examine</t>
  </si>
  <si>
    <t>Test &amp; Examine</t>
  </si>
  <si>
    <t>1. Examine the most recent web application application scanning report.
Note: Infrastructure or Netwrok Scans such Nessus or Qualys are not sufficient to meet the requirement of this control.</t>
  </si>
  <si>
    <t>Test &amp;
Examine</t>
  </si>
  <si>
    <t>An eicar file, a benign file (availabe at https://www.eicar.org/) that triggers a malware and can be used to safely test for malware protection.</t>
  </si>
  <si>
    <t>Interview &amp; 
Test</t>
  </si>
  <si>
    <t>Test / Examine</t>
  </si>
  <si>
    <t xml:space="preserve">A DMZ exists between agency and public networks.
</t>
  </si>
  <si>
    <t>1. Examine the network architecture diagramn supporting the application and confirm that the application is properly firewalled.
a. The web server are in DMZ and there is firewall between DMZ and application tier and database tiers.
(Note - This is not applicable to internal applications)</t>
  </si>
  <si>
    <t>Remove to be duplicate</t>
  </si>
  <si>
    <t>Interview /
Test</t>
  </si>
  <si>
    <t xml:space="preserve">1. Review the application documentation, application architecture diagrams, and interview the application administrator.
2. Review the design document for web services using SOAP messages.
3. If the application does not utilize SOAP messages, this check is not applicable.
4, Review the design document and SOAP messages.
Verify the Message ID, Service Request, Timestamp, and SAML Assertion are included in the SOAP message.
If they are included, verify they are signed with a certificate.
</t>
  </si>
  <si>
    <t>Interview &amp;
Test / Examine</t>
  </si>
  <si>
    <t>1. Visit the application Fully Qualified Domain Name (FQDN) and check what is available without authentication and ensure that no sensitive information is available publicly.
2.  Examine web application penetration test or web application security test report to confirm that no vulnerabilities associated with unauthenticated sensitive information disclosure is present.</t>
  </si>
  <si>
    <t>1.  Examine web application penetration test or web application security test report for identified vulnerabilities. Examine remediation efforts and confirm that identified vulnerabilities have been addressed within an appropriate timeframe.
2.  Verify that follow-up penetration testing is conducted to validate that vulnerabilities have been remediated and no new vulnerabilities have been introduced during remediation.</t>
  </si>
  <si>
    <t xml:space="preserve">1. Identify cookie and web storage locations on the client.
2. Have the admin log on to the application and perform several standard operations.
3. Confirm that password or not stored in local storage
3. Close the browser and reopen
4. Confirm that the is no cookies exist with sensitive information or sensitive data is stored in the local storage
Alternatively, examine the web application penetration test or web application security test report to determine that the session management and local storage was thoroughly tested and there are no findings associated with it.
Note: if the application ever prompts the user to accept a cookie. If prompted by the browser to save the user ID and password (decline to save the user ID and password), this is a finding.
</t>
  </si>
  <si>
    <t>1. Interview application administrator to identify identify file upload functionality.
2.  Attempt to upload files with malicious payloads, such as scripts or executables, and verify that they are rejected.
3.  Confirm that the application rejects the file indicating it is malicious
Alternatively, examine web application penetration test or web application security test report to confirm that access to confirm that the application checks for malicious code when uploading files to the system. Check if file uploads are scanned for malicious content using antivirus or anti-malware tools before being accepted.</t>
  </si>
  <si>
    <t xml:space="preserve">1. Vist the application in and confirm that the application is HTTPS enabled.
2. Confirm that application uses HTTPS and uses TLS v1.2 or later
Alternatively, examine web application penetration test or web application security test report to determine that there are no vulnerabilites associated the HTTPS/encryption algorithms.
</t>
  </si>
  <si>
    <t>1. Interview application administrator and examine application documentation to determine if mobile code is used. Verify the source of the mobile code and if it is signed. 
Note: If the application does not contain mobile code this test is not applicable.
Categorized mobile code includes but is not limited to:
- ActiveX
- Windows Scripting Host when used as mobile code
- Unix Shell Scripts when used as mobile code
- DOS batch scripts when used as mobile code
- Java applets and other Java mobile code
- Visual Basic for Applications (VBA)
- LotusScript
- PerfectScript
- Postscript
- JavaScript (including Jscript and ECMAScript variants)
- VBScript
- Portable Document Format (PDF)
- Shockwave/Flash
- Rich Internet Applications1) ActiveX controls
Alternatively, examine web application penetration test or web application security test report to determine that there are no vulnerabilites associated with Modile Code such as Cross-domain script include.</t>
  </si>
  <si>
    <t>1.  Interview the application administrator or developer to confirm input validation controls are applied on all inputs (e.g., forms, APIs) to prevent injection attacks and buffer overflows.
2. Examine the web application penetration test or web application security test report to verify use of input validation and output encoding libraries.
Check config settings for evidence of input validation and output encoding controls</t>
  </si>
  <si>
    <t>1.  Examine the Application API endpoint access control configurations to confirm that API access is restricted.
2.  Examine web application penetration test or web application security test report report to confirm that access to sensitive endpoints is restricted based on user roles and no vulnerabilities are associated with APIs.</t>
  </si>
  <si>
    <t xml:space="preserve"> ▪ SCSEM Version: 4</t>
  </si>
  <si>
    <t>APP-74</t>
  </si>
  <si>
    <t>APP-75</t>
  </si>
  <si>
    <t>Added New Test Cases</t>
  </si>
  <si>
    <r>
      <t xml:space="preserve">Issue Code Mapping (Select </t>
    </r>
    <r>
      <rPr>
        <b/>
        <u/>
        <sz val="10"/>
        <color theme="0"/>
        <rFont val="Arial"/>
        <family val="2"/>
      </rPr>
      <t>one</t>
    </r>
    <r>
      <rPr>
        <b/>
        <sz val="10"/>
        <color theme="0"/>
        <rFont val="Arial"/>
        <family val="2"/>
      </rPr>
      <t xml:space="preserve"> to enter in column M)</t>
    </r>
  </si>
  <si>
    <t xml:space="preserve">1. Interview appliction administrator to determine if the application require multi-factor authentication if accessible over the internet (remote access)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Note: If step 1 / MFA is fully implemented, but the complexity/length requirements in step 2 are not met this finding may be downgraded to moderate.
Note:  Implementing a jump server, or requiring two different passwords for accessing a system does not solely constitute multi-factor authentication. </t>
  </si>
  <si>
    <t>1. If SOAP messages requiring integrity do not have the Message ID, Service Request, Timestamp, and SAML Assertion signed, or if any part of the message is not digitally signed, this is a finding. 
(Note - SOAP messages are going to most applicable to ACA Applications or other applications using J2EE technology)</t>
  </si>
  <si>
    <t xml:space="preserve">1. Interview agency personnel to determine if the agency requires multi-factor authentication (MFA) for all internal access, unless the terminal is in a restricted area per Pub 1075 requirements.
2. Examine procedures to determine how multi-factor authentication is implemented for all .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Note: If step 1 / MFA is fully implemented, but the complexity/length requirements in step 2 are not met this finding may be downgraded to moderate. 
Note:  Implementing a jump server or requiring two different passwords for accessing a system does not solely constitute multi-factor authentication. </t>
  </si>
  <si>
    <r>
      <rPr>
        <b/>
        <sz val="10"/>
        <color theme="1"/>
        <rFont val="Arial"/>
        <family val="2"/>
      </rPr>
      <t xml:space="preserve">Note - </t>
    </r>
    <r>
      <rPr>
        <sz val="10"/>
        <color theme="1"/>
        <rFont val="Arial"/>
        <family val="2"/>
      </rPr>
      <t>CMVP stopped accepting FIPS 140-2 submissions for new validation certificates on 9/21/2021. However, many 140-2 certificates will be valid through 2026. Check the NIST website for further guidance.</t>
    </r>
  </si>
  <si>
    <r>
      <t xml:space="preserve">Note - </t>
    </r>
    <r>
      <rPr>
        <sz val="10"/>
        <color theme="1"/>
        <rFont val="Arial"/>
        <family val="2"/>
      </rPr>
      <t>CMVP stopped accepting FIPS 140-2 submissions for new validation certificates on 9/21/2021. However, many 140-2 certificates will be valid through 2026. Check the NIST website for further guidance.</t>
    </r>
  </si>
  <si>
    <t xml:space="preserve"> ▪ SCSEM Release Date: March 31, 2025</t>
  </si>
  <si>
    <t>This table calculates all tests in the General App Test Case tabs.</t>
  </si>
  <si>
    <t>This table calculates all tests in the General App Test Case and Web App Test Cases tabs.</t>
  </si>
  <si>
    <t>Adjusted test procedure to adapt it for WebAPP test case as WEBAPP-10</t>
  </si>
  <si>
    <t>The agency employs mechanisms to ensure passwords aren’t used that are commonly-used, expected, or compromised passwords.</t>
  </si>
  <si>
    <t>Application maintenance is in place</t>
  </si>
  <si>
    <t>The agency has implemented an account management process for the application.</t>
  </si>
  <si>
    <t xml:space="preserve">Determine if the application permits only authorized transactions.
</t>
  </si>
  <si>
    <t>Ensure identification and authentication information is protected by appropriate file permissions.</t>
  </si>
  <si>
    <t>The application enforces a separation of duties for sensitive administrator roles.</t>
  </si>
  <si>
    <t>Application accounts do not have excessive privileges</t>
  </si>
  <si>
    <t>The application provides the ability to manually log off of the application.</t>
  </si>
  <si>
    <t>The application adequately logs security-relevant events.
Auditing is enabled to the extent necessary to capture access, modification, deletion and movement of FTI by each unique user.</t>
  </si>
  <si>
    <t>The application does not contain duplicate accounts</t>
  </si>
  <si>
    <t>The application does not allow blank passwords</t>
  </si>
  <si>
    <t>Sensitive Information is not hard coded in the application code including configuration files</t>
  </si>
  <si>
    <t>Application changes and upgrades are Assessed for Security Impact</t>
  </si>
  <si>
    <t>Access rights to the CM repository are periodically reviewed</t>
  </si>
  <si>
    <t>COTS products are configured to agency security configuration policy.</t>
  </si>
  <si>
    <t>A Software Configuration Management Plan Exists</t>
  </si>
  <si>
    <t>User Interface is Separated from Data Storage</t>
  </si>
  <si>
    <t>The application requires password to be at least 14 characters long</t>
  </si>
  <si>
    <t xml:space="preserve">1. Test the application's authentication mechanism to ensure that IRS 1075 requirements are met for the following criteria:
a) Passwords must contain at least one number or special character, and a combination of at least one lower and uppercase letter
b) Maximum password age of 90 days for privileged user
c) Minimum password age of 1 day
d) Password history for the previous 24 passwords 
</t>
  </si>
  <si>
    <t>1. Test the application to confirm that the application password/reset functionality does accept password shorter than 14 characters.
2. Confirm that the application forces users to change initial password during their first logon</t>
  </si>
  <si>
    <t>HPW3: Minimum password length is too short
HPW20: User is not required to change password upon first use</t>
  </si>
  <si>
    <t>HPW3
HPW20</t>
  </si>
  <si>
    <t>HPW2
HPW4
HPW6
HPW12
HPW19</t>
  </si>
  <si>
    <t>HPW2: Password does not expire timely
HPW4: Minimum password does not exist
HPW6: Password history is insufficient
HPW12: Passwords do not meet complexity requirements
HPW19: More than one Publication 1075 password requirement is not met</t>
  </si>
  <si>
    <t>APP-77</t>
  </si>
  <si>
    <t>Split from APP-42</t>
  </si>
  <si>
    <t>AP-42</t>
  </si>
  <si>
    <t>Connections between the agency network and the Internet or other public or commercial wide area networks must require a DMZ</t>
  </si>
  <si>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</si>
  <si>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</si>
  <si>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</si>
  <si>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</si>
  <si>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</si>
  <si>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</si>
  <si>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</si>
  <si>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</si>
  <si>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</si>
  <si>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</si>
  <si>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</si>
  <si>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</si>
  <si>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</si>
  <si>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</si>
  <si>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</si>
  <si>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</si>
  <si>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</si>
  <si>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</si>
  <si>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</si>
  <si>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</si>
  <si>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</si>
  <si>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</si>
  <si>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</si>
  <si>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</si>
  <si>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</si>
  <si>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</si>
  <si>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</si>
  <si>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</si>
  <si>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</si>
  <si>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</si>
  <si>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</si>
  <si>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</si>
  <si>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</si>
  <si>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</si>
  <si>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</si>
  <si>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</si>
  <si>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If APP-71 is a Pass, then this is N/A</t>
  </si>
  <si>
    <t>1. Interview the application administrator/developer to determine if components of the application are inspected for supply chain vulnerabilities.
2. Examine SBOM and other artifacts produced as part of the inspection of the system components.</t>
  </si>
  <si>
    <t>1. Examine the list of application user accounts to identify all users that have not authenticated in the past 120 days. 
Note: If the user accounts used in the application are only operating system or database accounts this check is Not Applicable.
Inactive accounts and accounts for terminated individuals are disable or removed in a timely manner.</t>
  </si>
  <si>
    <t>This SCSEM is used by the IRS Office of Safeguards to evaluate compliance with IRS Publication 1075 for agencies that have implemented application software that is used to store, access, transmit or process Federal Tax Information (FTI).  Applications may be client/server, standalone or web-based. Applications may be COTS or developed in-house by the agency.
Agencies should use this SCSEM to prepare for an upcoming Safeguard review, but it is also an effective tool for agencies to use as part of internal periodic security assessments or internal inspections to ensure continued compliance in the years when a Safeguard review is not scheduled.  Also the agency can use the SCSEM to identify the types of policies to have in place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DISA Application Security and Development STIG Version 6, Release 2 (published on January 28, 2025)
▪ Federal Information Systems Control Audit Manual (FISCAM), GAO-24-107026 (published in September 2024)</t>
  </si>
  <si>
    <t>1. Define acceptable and unacceptable mobile code and mobile code technologies; and
 - Mobile code is obtained from a trusted source, and is designated as trusted. The mobile code is digitally signed and the digital signature is properly validated by the client runtime environment prior to the execution.
2. Authorize, monitor, and control the use of mobile code within the system.
- Unsigned mobile code operating in a constrained environment has no access to local operating system resources and does not attempt to establish network connections to servers other than the application server.</t>
  </si>
  <si>
    <t>Mobile Code is used securely</t>
  </si>
  <si>
    <t xml:space="preserve">1.  Interview the application administrator to confirm the presence of anti-bot mechanisms, such as CAPTCHA or rate-limiting.
2.  Test by sending a series of automated requests using tools like Selenium or Puppeteer and observe the response.
Alternatively, examine web application penetration test or web application security test report to determine that there are no vulnerabilites associated with CAPTCHA
Note: If the application is not publicly accessible. This control may be marked N/A.
</t>
  </si>
  <si>
    <t>Ported from General Test Cases</t>
  </si>
  <si>
    <t>Test Object, Test Procedures and Expected Results Changed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</si>
</sst>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2" x14ac:knownFonts="1">
    <font>
      <sz val="10"/>
      <name val="Arial"/>
    </font>
    <font>
      <sz val="11"/>
      <color theme="1"/>
      <name val="Calibri"/>
      <family val="2"/>
      <scheme val="minor"/>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b/>
      <i/>
      <sz val="10"/>
      <name val="Arial"/>
      <family val="2"/>
    </font>
    <font>
      <sz val="11"/>
      <name val="Calibri"/>
      <family val="2"/>
    </font>
    <font>
      <b/>
      <sz val="10"/>
      <color rgb="FFAC0000"/>
      <name val="Arial"/>
      <family val="2"/>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trike/>
      <sz val="10"/>
      <name val="Arial"/>
      <family val="2"/>
    </font>
    <font>
      <strike/>
      <sz val="10"/>
      <name val="Arial"/>
      <family val="2"/>
    </font>
    <font>
      <sz val="10"/>
      <color rgb="FF000000"/>
      <name val="Arial"/>
      <family val="2"/>
    </font>
    <font>
      <sz val="10"/>
      <name val="Arial"/>
      <family val="2"/>
    </font>
    <font>
      <sz val="10"/>
      <color theme="1" tint="4.9989318521683403E-2"/>
      <name val="Arial"/>
      <family val="2"/>
    </font>
    <font>
      <b/>
      <sz val="10"/>
      <color theme="0"/>
      <name val="Arial"/>
      <family val="2"/>
    </font>
    <font>
      <b/>
      <u/>
      <sz val="10"/>
      <color theme="0"/>
      <name val="Arial"/>
      <family val="2"/>
    </font>
    <font>
      <sz val="10"/>
      <color theme="1"/>
      <name val="Arial"/>
      <family val="2"/>
    </font>
    <font>
      <strike/>
      <sz val="10"/>
      <color theme="1"/>
      <name val="Arial"/>
      <family val="2"/>
    </font>
    <font>
      <b/>
      <sz val="11"/>
      <color rgb="FF000000"/>
      <name val="Calibri"/>
      <family val="2"/>
    </font>
    <font>
      <sz val="12"/>
      <color rgb="FF000000"/>
      <name val="Calibri"/>
      <family val="2"/>
    </font>
  </fonts>
  <fills count="13">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D0CECE"/>
        <bgColor rgb="FF000000"/>
      </patternFill>
    </fill>
    <fill>
      <patternFill patternType="solid">
        <fgColor rgb="FFFFFFFF"/>
        <bgColor rgb="FF000000"/>
      </patternFill>
    </fill>
  </fills>
  <borders count="60">
    <border>
      <left/>
      <right/>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rgb="FF333333"/>
      </left>
      <right style="thin">
        <color rgb="FF333333"/>
      </right>
      <top style="thin">
        <color rgb="FF333333"/>
      </top>
      <bottom style="thin">
        <color rgb="FF333333"/>
      </bottom>
      <diagonal/>
    </border>
    <border>
      <left/>
      <right style="thin">
        <color rgb="FF000000"/>
      </right>
      <top style="thin">
        <color rgb="FF333333"/>
      </top>
      <bottom style="thin">
        <color rgb="FF333333"/>
      </bottom>
      <diagonal/>
    </border>
    <border>
      <left/>
      <right style="thin">
        <color rgb="FF333333"/>
      </right>
      <top style="thin">
        <color rgb="FF333333"/>
      </top>
      <bottom style="thin">
        <color rgb="FF333333"/>
      </bottom>
      <diagonal/>
    </border>
    <border>
      <left style="thin">
        <color indexed="64"/>
      </left>
      <right style="thin">
        <color indexed="64"/>
      </right>
      <top/>
      <bottom/>
      <diagonal/>
    </border>
    <border>
      <left style="thin">
        <color indexed="64"/>
      </left>
      <right style="thin">
        <color indexed="64"/>
      </right>
      <top style="thin">
        <color indexed="63"/>
      </top>
      <bottom/>
      <diagonal/>
    </border>
    <border>
      <left/>
      <right/>
      <top style="thin">
        <color theme="4" tint="0.39997558519241921"/>
      </top>
      <bottom style="thin">
        <color theme="4" tint="0.39997558519241921"/>
      </bottom>
      <diagonal/>
    </border>
    <border>
      <left style="thin">
        <color indexed="64"/>
      </left>
      <right/>
      <top style="thin">
        <color indexed="63"/>
      </top>
      <bottom/>
      <diagonal/>
    </border>
    <border>
      <left style="thin">
        <color indexed="63"/>
      </left>
      <right/>
      <top style="thin">
        <color indexed="64"/>
      </top>
      <bottom/>
      <diagonal/>
    </border>
    <border>
      <left/>
      <right/>
      <top style="thin">
        <color theme="4" tint="0.39997558519241921"/>
      </top>
      <bottom/>
      <diagonal/>
    </border>
    <border>
      <left style="thin">
        <color indexed="64"/>
      </left>
      <right/>
      <top style="thin">
        <color theme="4" tint="0.39997558519241921"/>
      </top>
      <bottom/>
      <diagonal/>
    </border>
    <border>
      <left style="thin">
        <color indexed="63"/>
      </left>
      <right/>
      <top style="thin">
        <color theme="4" tint="0.39997558519241921"/>
      </top>
      <bottom/>
      <diagonal/>
    </border>
    <border>
      <left style="thin">
        <color theme="1" tint="0.24994659260841701"/>
      </left>
      <right/>
      <top style="thin">
        <color indexed="64"/>
      </top>
      <bottom/>
      <diagonal/>
    </border>
    <border>
      <left style="thin">
        <color indexed="64"/>
      </left>
      <right/>
      <top style="thin">
        <color theme="4" tint="0.39997558519241921"/>
      </top>
      <bottom style="thin">
        <color theme="4" tint="0.39997558519241921"/>
      </bottom>
      <diagonal/>
    </border>
    <border>
      <left style="thin">
        <color indexed="64"/>
      </left>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style="thin">
        <color indexed="64"/>
      </left>
      <right style="thin">
        <color theme="4" tint="0.39997558519241921"/>
      </right>
      <top style="thin">
        <color indexed="63"/>
      </top>
      <bottom/>
      <diagonal/>
    </border>
    <border>
      <left style="thin">
        <color indexed="64"/>
      </left>
      <right style="thin">
        <color theme="4" tint="0.39997558519241921"/>
      </right>
      <top style="thin">
        <color indexed="64"/>
      </top>
      <bottom/>
      <diagonal/>
    </border>
    <border>
      <left style="thin">
        <color indexed="63"/>
      </left>
      <right style="thin">
        <color theme="4" tint="0.39997558519241921"/>
      </right>
      <top style="thin">
        <color indexed="64"/>
      </top>
      <bottom/>
      <diagonal/>
    </border>
  </borders>
  <cellStyleXfs count="8">
    <xf numFmtId="0" fontId="0" fillId="0" borderId="0"/>
    <xf numFmtId="0" fontId="12" fillId="0" borderId="0"/>
    <xf numFmtId="0" fontId="9" fillId="0" borderId="0"/>
    <xf numFmtId="0" fontId="9" fillId="0" borderId="0"/>
    <xf numFmtId="0" fontId="9" fillId="0" borderId="0"/>
    <xf numFmtId="0" fontId="3" fillId="0" borderId="0" applyFill="0" applyProtection="0"/>
    <xf numFmtId="0" fontId="2" fillId="0" borderId="0"/>
    <xf numFmtId="0" fontId="1" fillId="0" borderId="0"/>
  </cellStyleXfs>
  <cellXfs count="258">
    <xf numFmtId="0" fontId="0" fillId="0" borderId="0" xfId="0"/>
    <xf numFmtId="0" fontId="7" fillId="0" borderId="0" xfId="0" applyFont="1" applyAlignment="1">
      <alignment vertical="top" wrapText="1"/>
    </xf>
    <xf numFmtId="0" fontId="9" fillId="0" borderId="1" xfId="0" applyFont="1" applyBorder="1" applyAlignment="1">
      <alignment vertical="top"/>
    </xf>
    <xf numFmtId="0" fontId="9" fillId="0" borderId="0" xfId="0" applyFont="1" applyAlignment="1">
      <alignment vertical="top"/>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7" fillId="0" borderId="0" xfId="0" applyFont="1" applyAlignment="1">
      <alignment vertical="top"/>
    </xf>
    <xf numFmtId="0" fontId="9" fillId="0" borderId="5" xfId="0" applyFont="1" applyBorder="1" applyAlignment="1">
      <alignment vertical="top"/>
    </xf>
    <xf numFmtId="0" fontId="11" fillId="3" borderId="0" xfId="0" applyFont="1" applyFill="1"/>
    <xf numFmtId="0" fontId="9" fillId="3" borderId="0" xfId="0" applyFont="1" applyFill="1"/>
    <xf numFmtId="0" fontId="0" fillId="3" borderId="5" xfId="0" applyFill="1" applyBorder="1"/>
    <xf numFmtId="0" fontId="9" fillId="3" borderId="3" xfId="0" applyFont="1" applyFill="1" applyBorder="1"/>
    <xf numFmtId="0" fontId="9" fillId="4" borderId="1" xfId="0" applyFont="1" applyFill="1" applyBorder="1" applyAlignment="1">
      <alignment vertical="top"/>
    </xf>
    <xf numFmtId="0" fontId="0" fillId="4" borderId="0" xfId="0" applyFill="1" applyAlignment="1">
      <alignment vertical="top"/>
    </xf>
    <xf numFmtId="0" fontId="0" fillId="4" borderId="5" xfId="0" applyFill="1" applyBorder="1" applyAlignment="1">
      <alignment vertical="top"/>
    </xf>
    <xf numFmtId="0" fontId="0" fillId="4" borderId="3" xfId="0" applyFill="1" applyBorder="1" applyAlignment="1">
      <alignment vertical="top"/>
    </xf>
    <xf numFmtId="0" fontId="16" fillId="0" borderId="0" xfId="0" applyFont="1"/>
    <xf numFmtId="0" fontId="5" fillId="6" borderId="5" xfId="0" applyFont="1" applyFill="1" applyBorder="1" applyAlignment="1">
      <alignment vertical="top"/>
    </xf>
    <xf numFmtId="0" fontId="5" fillId="6" borderId="3" xfId="0" applyFont="1" applyFill="1" applyBorder="1" applyAlignment="1">
      <alignment vertical="top"/>
    </xf>
    <xf numFmtId="0" fontId="5" fillId="6" borderId="4" xfId="0" applyFont="1" applyFill="1" applyBorder="1" applyAlignment="1">
      <alignment vertical="top"/>
    </xf>
    <xf numFmtId="0" fontId="5" fillId="6" borderId="1" xfId="0" applyFont="1" applyFill="1" applyBorder="1" applyAlignment="1">
      <alignment vertical="top"/>
    </xf>
    <xf numFmtId="0" fontId="5" fillId="6" borderId="0" xfId="0" applyFont="1" applyFill="1" applyAlignment="1">
      <alignment vertical="top"/>
    </xf>
    <xf numFmtId="0" fontId="5" fillId="6" borderId="2" xfId="0" applyFont="1" applyFill="1" applyBorder="1" applyAlignment="1">
      <alignment vertical="top"/>
    </xf>
    <xf numFmtId="0" fontId="8" fillId="4" borderId="0" xfId="0" applyFont="1" applyFill="1"/>
    <xf numFmtId="0" fontId="6" fillId="3" borderId="1" xfId="0" applyFont="1" applyFill="1" applyBorder="1"/>
    <xf numFmtId="0" fontId="17" fillId="3" borderId="1" xfId="0" applyFont="1" applyFill="1" applyBorder="1"/>
    <xf numFmtId="0" fontId="8" fillId="4" borderId="0" xfId="0" applyFont="1" applyFill="1" applyAlignment="1">
      <alignment vertical="center"/>
    </xf>
    <xf numFmtId="0" fontId="9" fillId="0" borderId="0" xfId="0" applyFont="1" applyAlignment="1">
      <alignment vertical="center"/>
    </xf>
    <xf numFmtId="0" fontId="11" fillId="3" borderId="6" xfId="0" applyFont="1" applyFill="1" applyBorder="1"/>
    <xf numFmtId="0" fontId="9" fillId="3" borderId="6" xfId="0" applyFont="1" applyFill="1" applyBorder="1"/>
    <xf numFmtId="0" fontId="9" fillId="3" borderId="7" xfId="0" applyFont="1" applyFill="1" applyBorder="1"/>
    <xf numFmtId="0" fontId="0" fillId="4" borderId="6" xfId="0" applyFill="1" applyBorder="1" applyAlignment="1">
      <alignment vertical="top"/>
    </xf>
    <xf numFmtId="0" fontId="0" fillId="4" borderId="7" xfId="0" applyFill="1" applyBorder="1" applyAlignment="1">
      <alignment vertical="top"/>
    </xf>
    <xf numFmtId="0" fontId="0" fillId="0" borderId="6" xfId="0" applyBorder="1"/>
    <xf numFmtId="0" fontId="9" fillId="0" borderId="8" xfId="0" applyFont="1" applyBorder="1" applyAlignment="1">
      <alignment horizontal="left" vertical="top" wrapText="1"/>
    </xf>
    <xf numFmtId="0" fontId="5" fillId="6" borderId="9" xfId="0" applyFont="1" applyFill="1" applyBorder="1" applyAlignment="1">
      <alignment vertical="top"/>
    </xf>
    <xf numFmtId="0" fontId="5" fillId="6" borderId="6" xfId="0" applyFont="1" applyFill="1" applyBorder="1" applyAlignment="1">
      <alignment vertical="top"/>
    </xf>
    <xf numFmtId="0" fontId="5" fillId="6" borderId="10" xfId="0" applyFont="1" applyFill="1" applyBorder="1" applyAlignment="1">
      <alignment vertical="top"/>
    </xf>
    <xf numFmtId="0" fontId="5" fillId="6" borderId="11" xfId="0" applyFont="1" applyFill="1" applyBorder="1" applyAlignment="1">
      <alignment vertical="top"/>
    </xf>
    <xf numFmtId="0" fontId="5" fillId="6" borderId="12" xfId="0" applyFont="1" applyFill="1" applyBorder="1" applyAlignment="1">
      <alignment vertical="top"/>
    </xf>
    <xf numFmtId="0" fontId="0" fillId="0" borderId="0" xfId="0" applyProtection="1">
      <protection locked="0"/>
    </xf>
    <xf numFmtId="0" fontId="5" fillId="5" borderId="8" xfId="0" applyFont="1" applyFill="1" applyBorder="1" applyAlignment="1" applyProtection="1">
      <alignment vertical="top" wrapText="1"/>
      <protection locked="0"/>
    </xf>
    <xf numFmtId="0" fontId="9" fillId="0" borderId="0" xfId="0" applyFont="1" applyProtection="1">
      <protection locked="0"/>
    </xf>
    <xf numFmtId="0" fontId="5" fillId="7" borderId="9" xfId="0" applyFont="1" applyFill="1" applyBorder="1"/>
    <xf numFmtId="0" fontId="7" fillId="7" borderId="9" xfId="0" applyFont="1" applyFill="1" applyBorder="1"/>
    <xf numFmtId="0" fontId="5" fillId="4" borderId="13" xfId="0" applyFont="1" applyFill="1" applyBorder="1"/>
    <xf numFmtId="0" fontId="0" fillId="8" borderId="14" xfId="0" applyFill="1" applyBorder="1"/>
    <xf numFmtId="0" fontId="5" fillId="4" borderId="14" xfId="0" applyFont="1" applyFill="1" applyBorder="1"/>
    <xf numFmtId="0" fontId="0" fillId="8" borderId="15" xfId="0" applyFill="1" applyBorder="1"/>
    <xf numFmtId="0" fontId="0" fillId="7" borderId="9" xfId="0" applyFill="1" applyBorder="1"/>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7" fillId="7" borderId="9" xfId="0" applyFont="1" applyFill="1" applyBorder="1" applyAlignment="1">
      <alignment vertical="top"/>
    </xf>
    <xf numFmtId="0" fontId="7" fillId="0" borderId="8" xfId="0" applyFont="1" applyBorder="1" applyAlignment="1">
      <alignment horizontal="center" vertical="center"/>
    </xf>
    <xf numFmtId="0" fontId="5" fillId="0" borderId="0" xfId="0" applyFont="1"/>
    <xf numFmtId="0" fontId="5" fillId="4" borderId="15" xfId="0" applyFont="1" applyFill="1" applyBorder="1"/>
    <xf numFmtId="0" fontId="0" fillId="0" borderId="9" xfId="0" applyBorder="1"/>
    <xf numFmtId="0" fontId="10" fillId="5" borderId="22" xfId="0" applyFont="1" applyFill="1" applyBorder="1" applyAlignment="1">
      <alignment horizontal="center" vertical="center"/>
    </xf>
    <xf numFmtId="0" fontId="10" fillId="7" borderId="0" xfId="0" applyFont="1" applyFill="1" applyAlignment="1">
      <alignment horizontal="center" vertical="center"/>
    </xf>
    <xf numFmtId="0" fontId="9" fillId="0" borderId="8" xfId="0" applyFont="1" applyBorder="1" applyAlignment="1">
      <alignment horizontal="center" vertical="center"/>
    </xf>
    <xf numFmtId="0" fontId="7" fillId="0" borderId="8" xfId="0" applyFont="1" applyBorder="1" applyAlignment="1">
      <alignment horizontal="center" vertical="top" wrapText="1"/>
    </xf>
    <xf numFmtId="0" fontId="0" fillId="0" borderId="10" xfId="0" applyBorder="1"/>
    <xf numFmtId="0" fontId="0" fillId="0" borderId="11" xfId="0" applyBorder="1"/>
    <xf numFmtId="0" fontId="7" fillId="0" borderId="11" xfId="0" applyFont="1" applyBorder="1" applyAlignment="1">
      <alignment vertical="top" wrapText="1"/>
    </xf>
    <xf numFmtId="0" fontId="0" fillId="0" borderId="12" xfId="0" applyBorder="1"/>
    <xf numFmtId="0" fontId="9" fillId="7" borderId="13" xfId="0" applyFont="1" applyFill="1" applyBorder="1"/>
    <xf numFmtId="0" fontId="9" fillId="0" borderId="14" xfId="0" applyFont="1" applyBorder="1"/>
    <xf numFmtId="0" fontId="12" fillId="0" borderId="8" xfId="1" applyBorder="1" applyAlignment="1">
      <alignment horizontal="center" vertical="top"/>
    </xf>
    <xf numFmtId="2" fontId="5" fillId="0" borderId="15" xfId="0" applyNumberFormat="1" applyFont="1" applyBorder="1" applyAlignment="1">
      <alignment horizontal="center"/>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9" fontId="13" fillId="0" borderId="8" xfId="0" applyNumberFormat="1" applyFont="1" applyBorder="1" applyAlignment="1">
      <alignment horizontal="center" vertical="center"/>
    </xf>
    <xf numFmtId="0" fontId="3" fillId="7" borderId="0" xfId="0" applyFont="1" applyFill="1"/>
    <xf numFmtId="0" fontId="13" fillId="0" borderId="8" xfId="0" applyFont="1" applyBorder="1" applyAlignment="1">
      <alignment horizontal="center"/>
    </xf>
    <xf numFmtId="0" fontId="19" fillId="7" borderId="0" xfId="0" applyFont="1" applyFill="1"/>
    <xf numFmtId="0" fontId="20" fillId="7" borderId="0" xfId="0" applyFont="1" applyFill="1"/>
    <xf numFmtId="0" fontId="0" fillId="7" borderId="0" xfId="0" applyFill="1"/>
    <xf numFmtId="0" fontId="9" fillId="0" borderId="0" xfId="0" applyFont="1"/>
    <xf numFmtId="0" fontId="9" fillId="0" borderId="8"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9" fillId="0" borderId="8" xfId="0" applyFont="1" applyBorder="1" applyAlignment="1">
      <alignment horizontal="center" vertical="center" wrapText="1"/>
    </xf>
    <xf numFmtId="0" fontId="8" fillId="4" borderId="2" xfId="0" applyFont="1" applyFill="1" applyBorder="1" applyAlignment="1">
      <alignment vertical="center"/>
    </xf>
    <xf numFmtId="0" fontId="0" fillId="0" borderId="0" xfId="0" applyAlignment="1">
      <alignment wrapText="1"/>
    </xf>
    <xf numFmtId="0" fontId="5" fillId="2" borderId="8" xfId="0" applyFont="1" applyFill="1" applyBorder="1" applyAlignment="1">
      <alignment wrapText="1"/>
    </xf>
    <xf numFmtId="0" fontId="5" fillId="5" borderId="8" xfId="0" applyFont="1" applyFill="1" applyBorder="1" applyAlignment="1">
      <alignment horizontal="left" vertical="center" wrapText="1"/>
    </xf>
    <xf numFmtId="166" fontId="0" fillId="0" borderId="8" xfId="0" applyNumberFormat="1" applyBorder="1" applyAlignment="1">
      <alignment horizontal="left" vertical="top" wrapText="1"/>
    </xf>
    <xf numFmtId="14" fontId="0" fillId="0" borderId="8" xfId="0" applyNumberFormat="1" applyBorder="1" applyAlignment="1">
      <alignment horizontal="left" vertical="top" wrapText="1"/>
    </xf>
    <xf numFmtId="0" fontId="0" fillId="0" borderId="8" xfId="0" applyBorder="1" applyAlignment="1">
      <alignment horizontal="left" vertical="top" wrapText="1"/>
    </xf>
    <xf numFmtId="0" fontId="9" fillId="7" borderId="0" xfId="2" applyFill="1"/>
    <xf numFmtId="0" fontId="9" fillId="0" borderId="0" xfId="2"/>
    <xf numFmtId="166" fontId="9" fillId="0" borderId="8" xfId="2" applyNumberFormat="1" applyBorder="1" applyAlignment="1">
      <alignment horizontal="left" vertical="top" wrapText="1"/>
    </xf>
    <xf numFmtId="14" fontId="9" fillId="0" borderId="8" xfId="2" applyNumberFormat="1" applyBorder="1" applyAlignment="1">
      <alignment horizontal="left" vertical="top" wrapText="1"/>
    </xf>
    <xf numFmtId="0" fontId="6" fillId="3" borderId="23" xfId="0" applyFont="1" applyFill="1" applyBorder="1"/>
    <xf numFmtId="0" fontId="9" fillId="3" borderId="24" xfId="0" applyFont="1" applyFill="1" applyBorder="1"/>
    <xf numFmtId="0" fontId="9" fillId="3" borderId="25" xfId="0" applyFont="1" applyFill="1" applyBorder="1"/>
    <xf numFmtId="0" fontId="5" fillId="4" borderId="23" xfId="0"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0" fontId="5" fillId="2" borderId="26" xfId="0" applyFont="1" applyFill="1" applyBorder="1" applyAlignment="1">
      <alignment vertical="center"/>
    </xf>
    <xf numFmtId="0" fontId="5" fillId="2" borderId="27" xfId="0" applyFont="1" applyFill="1" applyBorder="1" applyAlignment="1">
      <alignment vertical="center"/>
    </xf>
    <xf numFmtId="0" fontId="5" fillId="2" borderId="28" xfId="0" applyFont="1" applyFill="1" applyBorder="1" applyAlignment="1">
      <alignment vertical="center"/>
    </xf>
    <xf numFmtId="0" fontId="5" fillId="0" borderId="26" xfId="0" applyFont="1" applyBorder="1" applyAlignment="1">
      <alignment vertical="center"/>
    </xf>
    <xf numFmtId="0" fontId="5" fillId="0" borderId="29" xfId="0" applyFont="1" applyBorder="1" applyAlignment="1">
      <alignment vertical="center"/>
    </xf>
    <xf numFmtId="0" fontId="9" fillId="0" borderId="30" xfId="0" applyFont="1" applyBorder="1" applyAlignment="1" applyProtection="1">
      <alignment horizontal="left" vertical="top" wrapText="1"/>
      <protection locked="0"/>
    </xf>
    <xf numFmtId="14" fontId="9" fillId="0" borderId="30" xfId="0" quotePrefix="1" applyNumberFormat="1" applyFont="1" applyBorder="1" applyAlignment="1" applyProtection="1">
      <alignment horizontal="left" vertical="top" wrapText="1"/>
      <protection locked="0"/>
    </xf>
    <xf numFmtId="164" fontId="9" fillId="0" borderId="30" xfId="0" applyNumberFormat="1" applyFont="1" applyBorder="1" applyAlignment="1" applyProtection="1">
      <alignment horizontal="left" vertical="top" wrapText="1"/>
      <protection locked="0"/>
    </xf>
    <xf numFmtId="0" fontId="15" fillId="0" borderId="29" xfId="0" applyFont="1" applyBorder="1" applyAlignment="1">
      <alignment vertical="center"/>
    </xf>
    <xf numFmtId="0" fontId="5" fillId="0" borderId="26" xfId="0" applyFont="1" applyBorder="1" applyAlignment="1">
      <alignment horizontal="left" vertical="center"/>
    </xf>
    <xf numFmtId="0" fontId="5" fillId="7" borderId="29" xfId="0" applyFont="1" applyFill="1" applyBorder="1" applyAlignment="1">
      <alignment vertical="center"/>
    </xf>
    <xf numFmtId="0" fontId="0" fillId="5" borderId="26" xfId="0" applyFill="1"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xf>
    <xf numFmtId="0" fontId="17" fillId="0" borderId="28" xfId="0" applyFont="1" applyBorder="1" applyAlignment="1">
      <alignment vertical="center" wrapText="1"/>
    </xf>
    <xf numFmtId="0" fontId="17" fillId="0" borderId="28" xfId="0" applyFont="1" applyBorder="1" applyAlignment="1" applyProtection="1">
      <alignment horizontal="left" vertical="top" wrapText="1"/>
      <protection locked="0"/>
    </xf>
    <xf numFmtId="165" fontId="17" fillId="0" borderId="28" xfId="0" applyNumberFormat="1" applyFont="1" applyBorder="1" applyAlignment="1">
      <alignment vertical="center" wrapText="1"/>
    </xf>
    <xf numFmtId="165" fontId="17" fillId="0" borderId="28" xfId="0" applyNumberFormat="1" applyFont="1" applyBorder="1" applyAlignment="1" applyProtection="1">
      <alignment horizontal="left" vertical="top" wrapText="1"/>
      <protection locked="0"/>
    </xf>
    <xf numFmtId="0" fontId="5" fillId="2" borderId="26" xfId="0" applyFont="1" applyFill="1" applyBorder="1"/>
    <xf numFmtId="0" fontId="5" fillId="2" borderId="27" xfId="0" applyFont="1" applyFill="1" applyBorder="1"/>
    <xf numFmtId="0" fontId="5" fillId="2" borderId="29" xfId="0" applyFont="1" applyFill="1" applyBorder="1"/>
    <xf numFmtId="0" fontId="5" fillId="0" borderId="23" xfId="0" applyFont="1" applyBorder="1" applyAlignment="1">
      <alignment vertical="center"/>
    </xf>
    <xf numFmtId="0" fontId="5" fillId="0" borderId="24" xfId="0" applyFont="1" applyBorder="1" applyAlignment="1">
      <alignment vertical="center"/>
    </xf>
    <xf numFmtId="0" fontId="5" fillId="0" borderId="31" xfId="0" applyFont="1" applyBorder="1" applyAlignment="1">
      <alignment vertical="center"/>
    </xf>
    <xf numFmtId="0" fontId="0" fillId="0" borderId="32" xfId="0" applyBorder="1"/>
    <xf numFmtId="0" fontId="0" fillId="0" borderId="33" xfId="0" applyBorder="1"/>
    <xf numFmtId="0" fontId="0" fillId="0" borderId="34" xfId="0" applyBorder="1"/>
    <xf numFmtId="0" fontId="5" fillId="5" borderId="32" xfId="0" applyFont="1" applyFill="1" applyBorder="1"/>
    <xf numFmtId="0" fontId="5" fillId="5" borderId="33" xfId="0" applyFont="1" applyFill="1" applyBorder="1"/>
    <xf numFmtId="0" fontId="5" fillId="5" borderId="34" xfId="0" applyFont="1" applyFill="1" applyBorder="1"/>
    <xf numFmtId="0" fontId="9" fillId="5" borderId="35" xfId="0" applyFont="1" applyFill="1" applyBorder="1" applyAlignment="1">
      <alignment vertical="center"/>
    </xf>
    <xf numFmtId="0" fontId="0" fillId="5" borderId="29" xfId="0" applyFill="1" applyBorder="1" applyAlignment="1">
      <alignment vertical="center"/>
    </xf>
    <xf numFmtId="0" fontId="10" fillId="5" borderId="36" xfId="0" applyFont="1" applyFill="1" applyBorder="1" applyAlignment="1">
      <alignment horizontal="center" vertical="center"/>
    </xf>
    <xf numFmtId="0" fontId="10" fillId="5" borderId="30" xfId="0" applyFont="1" applyFill="1"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5" fillId="5" borderId="26" xfId="0" applyFont="1" applyFill="1" applyBorder="1" applyAlignment="1">
      <alignment vertical="center"/>
    </xf>
    <xf numFmtId="0" fontId="5" fillId="5" borderId="27" xfId="0" applyFont="1" applyFill="1" applyBorder="1" applyAlignment="1">
      <alignment vertical="center"/>
    </xf>
    <xf numFmtId="0" fontId="5" fillId="5" borderId="29" xfId="0" applyFont="1" applyFill="1" applyBorder="1" applyAlignment="1">
      <alignment vertical="center"/>
    </xf>
    <xf numFmtId="0" fontId="9" fillId="0" borderId="23" xfId="0" applyFont="1" applyBorder="1" applyAlignment="1">
      <alignment vertical="top"/>
    </xf>
    <xf numFmtId="0" fontId="16" fillId="0" borderId="24" xfId="0" applyFont="1" applyBorder="1" applyAlignment="1">
      <alignment vertical="top"/>
    </xf>
    <xf numFmtId="0" fontId="16" fillId="0" borderId="31" xfId="0" applyFont="1" applyBorder="1" applyAlignment="1">
      <alignment vertical="top"/>
    </xf>
    <xf numFmtId="0" fontId="5" fillId="6" borderId="23" xfId="0" applyFont="1" applyFill="1" applyBorder="1" applyAlignment="1">
      <alignment vertical="top"/>
    </xf>
    <xf numFmtId="0" fontId="5" fillId="6" borderId="24" xfId="0" applyFont="1" applyFill="1" applyBorder="1" applyAlignment="1">
      <alignment vertical="top"/>
    </xf>
    <xf numFmtId="0" fontId="5" fillId="6" borderId="31" xfId="0" applyFont="1" applyFill="1" applyBorder="1" applyAlignment="1">
      <alignment vertical="top"/>
    </xf>
    <xf numFmtId="0" fontId="9" fillId="0" borderId="24" xfId="0" applyFont="1" applyBorder="1" applyAlignment="1">
      <alignment vertical="top"/>
    </xf>
    <xf numFmtId="0" fontId="9" fillId="0" borderId="31" xfId="0" applyFont="1" applyBorder="1" applyAlignment="1">
      <alignment vertical="top"/>
    </xf>
    <xf numFmtId="0" fontId="5" fillId="6" borderId="26" xfId="0" applyFont="1" applyFill="1" applyBorder="1" applyAlignment="1">
      <alignment vertical="top"/>
    </xf>
    <xf numFmtId="0" fontId="5" fillId="6" borderId="27" xfId="0" applyFont="1" applyFill="1" applyBorder="1" applyAlignment="1">
      <alignment vertical="top"/>
    </xf>
    <xf numFmtId="0" fontId="5" fillId="6" borderId="29" xfId="0" applyFont="1" applyFill="1" applyBorder="1" applyAlignment="1">
      <alignment vertical="top"/>
    </xf>
    <xf numFmtId="0" fontId="9" fillId="0" borderId="26" xfId="0" applyFont="1" applyBorder="1" applyAlignment="1">
      <alignment vertical="top"/>
    </xf>
    <xf numFmtId="0" fontId="9" fillId="0" borderId="27" xfId="0" applyFont="1" applyBorder="1" applyAlignment="1">
      <alignment vertical="top"/>
    </xf>
    <xf numFmtId="0" fontId="9" fillId="0" borderId="29" xfId="0" applyFont="1" applyBorder="1" applyAlignment="1">
      <alignment vertical="top"/>
    </xf>
    <xf numFmtId="0" fontId="18" fillId="6" borderId="32" xfId="0" applyFont="1" applyFill="1" applyBorder="1" applyAlignment="1">
      <alignment vertical="top"/>
    </xf>
    <xf numFmtId="0" fontId="5" fillId="6" borderId="33" xfId="0" applyFont="1" applyFill="1" applyBorder="1" applyAlignment="1">
      <alignment vertical="top"/>
    </xf>
    <xf numFmtId="0" fontId="5" fillId="6" borderId="34" xfId="0" applyFont="1" applyFill="1" applyBorder="1" applyAlignment="1">
      <alignment vertical="top"/>
    </xf>
    <xf numFmtId="0" fontId="5" fillId="2" borderId="27" xfId="0" applyFont="1" applyFill="1" applyBorder="1" applyAlignment="1" applyProtection="1">
      <alignment horizontal="left" vertical="top" wrapText="1"/>
      <protection locked="0"/>
    </xf>
    <xf numFmtId="0" fontId="5" fillId="5" borderId="36" xfId="0" applyFont="1" applyFill="1" applyBorder="1" applyAlignment="1">
      <alignment horizontal="left" vertical="center" wrapText="1"/>
    </xf>
    <xf numFmtId="0" fontId="0" fillId="0" borderId="36" xfId="0" applyBorder="1" applyAlignment="1">
      <alignment horizontal="left" vertical="top"/>
    </xf>
    <xf numFmtId="0" fontId="22" fillId="0" borderId="0" xfId="0" applyFont="1"/>
    <xf numFmtId="0" fontId="21" fillId="7" borderId="0" xfId="0" applyFont="1" applyFill="1"/>
    <xf numFmtId="0" fontId="21" fillId="0" borderId="8" xfId="1" applyFont="1" applyBorder="1" applyAlignment="1">
      <alignment horizontal="center" vertical="top"/>
    </xf>
    <xf numFmtId="0" fontId="22" fillId="7" borderId="0" xfId="0" applyFont="1" applyFill="1"/>
    <xf numFmtId="0" fontId="5" fillId="2" borderId="24" xfId="0" applyFont="1" applyFill="1" applyBorder="1" applyAlignment="1" applyProtection="1">
      <alignment horizontal="left" vertical="top" wrapText="1"/>
      <protection locked="0"/>
    </xf>
    <xf numFmtId="166" fontId="24" fillId="0" borderId="42" xfId="0" applyNumberFormat="1" applyFont="1" applyBorder="1" applyAlignment="1">
      <alignment horizontal="left" readingOrder="1"/>
    </xf>
    <xf numFmtId="14" fontId="24" fillId="0" borderId="44" xfId="0" applyNumberFormat="1" applyFont="1" applyBorder="1" applyAlignment="1">
      <alignment readingOrder="1"/>
    </xf>
    <xf numFmtId="0" fontId="9" fillId="0" borderId="43" xfId="0" applyFont="1" applyBorder="1" applyAlignment="1">
      <alignment readingOrder="1"/>
    </xf>
    <xf numFmtId="0" fontId="5" fillId="4" borderId="16" xfId="0" applyFont="1" applyFill="1" applyBorder="1"/>
    <xf numFmtId="0" fontId="5" fillId="4" borderId="17" xfId="0" applyFont="1" applyFill="1" applyBorder="1"/>
    <xf numFmtId="0" fontId="5" fillId="4" borderId="18" xfId="0" applyFont="1" applyFill="1" applyBorder="1"/>
    <xf numFmtId="0" fontId="5" fillId="2" borderId="23" xfId="0" applyFont="1" applyFill="1" applyBorder="1"/>
    <xf numFmtId="0" fontId="5" fillId="2" borderId="24" xfId="0" applyFont="1" applyFill="1" applyBorder="1" applyAlignment="1">
      <alignment horizontal="left"/>
    </xf>
    <xf numFmtId="0" fontId="5" fillId="2" borderId="24" xfId="0" applyFont="1" applyFill="1" applyBorder="1"/>
    <xf numFmtId="0" fontId="5" fillId="2" borderId="24" xfId="0" applyFont="1" applyFill="1" applyBorder="1" applyProtection="1">
      <protection locked="0"/>
    </xf>
    <xf numFmtId="0" fontId="5" fillId="2" borderId="24" xfId="0" applyFont="1" applyFill="1" applyBorder="1" applyAlignment="1" applyProtection="1">
      <alignment horizontal="left" vertical="top"/>
      <protection locked="0"/>
    </xf>
    <xf numFmtId="0" fontId="26" fillId="10" borderId="23" xfId="0" applyFont="1" applyFill="1" applyBorder="1" applyAlignment="1">
      <alignment vertical="top" wrapText="1"/>
    </xf>
    <xf numFmtId="0" fontId="26" fillId="10" borderId="48" xfId="0" applyFont="1" applyFill="1" applyBorder="1" applyAlignment="1">
      <alignment horizontal="left" vertical="top" wrapText="1"/>
    </xf>
    <xf numFmtId="0" fontId="26" fillId="10" borderId="46" xfId="0" applyFont="1" applyFill="1" applyBorder="1" applyAlignment="1">
      <alignment horizontal="left" vertical="top" wrapText="1"/>
    </xf>
    <xf numFmtId="0" fontId="17" fillId="9" borderId="32" xfId="0" applyFont="1" applyFill="1" applyBorder="1" applyAlignment="1">
      <alignment horizontal="left" vertical="top" wrapText="1"/>
    </xf>
    <xf numFmtId="0" fontId="17" fillId="9" borderId="32" xfId="0" applyFont="1" applyFill="1" applyBorder="1" applyAlignment="1">
      <alignment vertical="top" wrapText="1"/>
    </xf>
    <xf numFmtId="0" fontId="17" fillId="9" borderId="41" xfId="0" applyFont="1" applyFill="1" applyBorder="1" applyAlignment="1">
      <alignment horizontal="left" vertical="top" wrapText="1"/>
    </xf>
    <xf numFmtId="0" fontId="17" fillId="0" borderId="32" xfId="0" applyFont="1" applyBorder="1" applyAlignment="1">
      <alignment horizontal="left" vertical="top" wrapText="1"/>
    </xf>
    <xf numFmtId="0" fontId="17" fillId="0" borderId="32" xfId="0" applyFont="1" applyBorder="1" applyAlignment="1">
      <alignment vertical="top" wrapText="1"/>
    </xf>
    <xf numFmtId="0" fontId="17" fillId="0" borderId="41" xfId="0" applyFont="1" applyBorder="1" applyAlignment="1">
      <alignment horizontal="left" vertical="top" wrapText="1"/>
    </xf>
    <xf numFmtId="0" fontId="26" fillId="10" borderId="50" xfId="0" applyFont="1" applyFill="1" applyBorder="1" applyAlignment="1">
      <alignment horizontal="left" vertical="top" wrapText="1"/>
    </xf>
    <xf numFmtId="0" fontId="26" fillId="10" borderId="34" xfId="0" applyFont="1" applyFill="1" applyBorder="1" applyAlignment="1">
      <alignment vertical="top" wrapText="1"/>
    </xf>
    <xf numFmtId="0" fontId="28" fillId="9" borderId="51" xfId="0" applyFont="1" applyFill="1" applyBorder="1"/>
    <xf numFmtId="0" fontId="28" fillId="9" borderId="50" xfId="0" applyFont="1" applyFill="1" applyBorder="1"/>
    <xf numFmtId="0" fontId="17" fillId="9" borderId="41" xfId="1" applyFont="1" applyFill="1" applyBorder="1" applyAlignment="1">
      <alignment horizontal="center" vertical="top"/>
    </xf>
    <xf numFmtId="0" fontId="28" fillId="0" borderId="51" xfId="0" applyFont="1" applyBorder="1"/>
    <xf numFmtId="0" fontId="28" fillId="0" borderId="50" xfId="0" applyFont="1" applyBorder="1"/>
    <xf numFmtId="0" fontId="17" fillId="0" borderId="41" xfId="1" applyFont="1" applyBorder="1" applyAlignment="1">
      <alignment horizontal="center" vertical="top"/>
    </xf>
    <xf numFmtId="0" fontId="29" fillId="9" borderId="51" xfId="0" applyFont="1" applyFill="1" applyBorder="1"/>
    <xf numFmtId="0" fontId="29" fillId="9" borderId="50" xfId="0" applyFont="1" applyFill="1" applyBorder="1"/>
    <xf numFmtId="0" fontId="29" fillId="0" borderId="51" xfId="0" applyFont="1" applyBorder="1"/>
    <xf numFmtId="0" fontId="29" fillId="0" borderId="50" xfId="0" applyFont="1" applyBorder="1"/>
    <xf numFmtId="0" fontId="17" fillId="9" borderId="52" xfId="0" applyFont="1" applyFill="1" applyBorder="1"/>
    <xf numFmtId="0" fontId="17" fillId="9" borderId="50" xfId="0" applyFont="1" applyFill="1" applyBorder="1"/>
    <xf numFmtId="0" fontId="28" fillId="9" borderId="54" xfId="0" applyFont="1" applyFill="1" applyBorder="1"/>
    <xf numFmtId="0" fontId="28" fillId="9" borderId="47" xfId="0" applyFont="1" applyFill="1" applyBorder="1"/>
    <xf numFmtId="0" fontId="17" fillId="9" borderId="8" xfId="1" applyFont="1" applyFill="1" applyBorder="1" applyAlignment="1">
      <alignment horizontal="center" vertical="top"/>
    </xf>
    <xf numFmtId="0" fontId="17" fillId="0" borderId="32" xfId="0" applyFont="1" applyBorder="1" applyAlignment="1">
      <alignment horizontal="left" vertical="top"/>
    </xf>
    <xf numFmtId="0" fontId="17" fillId="0" borderId="32" xfId="0" applyFont="1" applyBorder="1"/>
    <xf numFmtId="0" fontId="25" fillId="0" borderId="32" xfId="0" applyFont="1" applyBorder="1" applyAlignment="1">
      <alignment horizontal="left" vertical="top" wrapText="1"/>
    </xf>
    <xf numFmtId="0" fontId="17" fillId="0" borderId="49" xfId="0" applyFont="1" applyBorder="1" applyAlignment="1">
      <alignment horizontal="left" vertical="top" wrapText="1"/>
    </xf>
    <xf numFmtId="0" fontId="17" fillId="0" borderId="23" xfId="0" applyFont="1" applyBorder="1" applyAlignment="1">
      <alignment horizontal="left" vertical="top" wrapText="1"/>
    </xf>
    <xf numFmtId="0" fontId="18" fillId="0" borderId="32" xfId="0" applyFont="1" applyBorder="1" applyAlignment="1">
      <alignment horizontal="left" vertical="top" wrapText="1"/>
    </xf>
    <xf numFmtId="0" fontId="26" fillId="10" borderId="23" xfId="0" applyFont="1" applyFill="1" applyBorder="1" applyAlignment="1">
      <alignment horizontal="center" vertical="center" wrapText="1"/>
    </xf>
    <xf numFmtId="0" fontId="26" fillId="10" borderId="48" xfId="0" applyFont="1" applyFill="1" applyBorder="1" applyAlignment="1">
      <alignment horizontal="center" vertical="center" wrapText="1"/>
    </xf>
    <xf numFmtId="0" fontId="26" fillId="10" borderId="57" xfId="0" applyFont="1" applyFill="1" applyBorder="1" applyAlignment="1">
      <alignment horizontal="center" vertical="center" wrapText="1"/>
    </xf>
    <xf numFmtId="0" fontId="17" fillId="9" borderId="58" xfId="0" applyFont="1" applyFill="1" applyBorder="1" applyAlignment="1">
      <alignment horizontal="left" vertical="top" wrapText="1"/>
    </xf>
    <xf numFmtId="0" fontId="17" fillId="0" borderId="58" xfId="0" applyFont="1" applyBorder="1" applyAlignment="1">
      <alignment horizontal="left" vertical="top" wrapText="1"/>
    </xf>
    <xf numFmtId="0" fontId="17" fillId="9" borderId="58" xfId="0" applyFont="1" applyFill="1" applyBorder="1" applyAlignment="1">
      <alignment horizontal="left" vertical="top"/>
    </xf>
    <xf numFmtId="0" fontId="17" fillId="0" borderId="58" xfId="0" applyFont="1" applyBorder="1" applyAlignment="1">
      <alignment horizontal="left" vertical="top"/>
    </xf>
    <xf numFmtId="10" fontId="9" fillId="9" borderId="32" xfId="5" applyNumberFormat="1" applyFont="1" applyFill="1" applyBorder="1" applyAlignment="1">
      <alignment horizontal="left" vertical="top" wrapText="1"/>
    </xf>
    <xf numFmtId="0" fontId="17" fillId="0" borderId="58" xfId="0" applyFont="1" applyBorder="1" applyAlignment="1">
      <alignment vertical="top" wrapText="1"/>
    </xf>
    <xf numFmtId="0" fontId="17" fillId="9" borderId="32" xfId="0" applyFont="1" applyFill="1" applyBorder="1" applyAlignment="1">
      <alignment horizontal="left" vertical="top"/>
    </xf>
    <xf numFmtId="0" fontId="17" fillId="0" borderId="59" xfId="0" applyFont="1" applyBorder="1" applyAlignment="1">
      <alignment horizontal="left" vertical="top" wrapText="1"/>
    </xf>
    <xf numFmtId="0" fontId="30" fillId="11" borderId="8" xfId="0" applyFont="1" applyFill="1" applyBorder="1" applyAlignment="1">
      <alignment wrapText="1"/>
    </xf>
    <xf numFmtId="0" fontId="30" fillId="11" borderId="15" xfId="0" applyFont="1" applyFill="1" applyBorder="1" applyAlignment="1">
      <alignment wrapText="1"/>
    </xf>
    <xf numFmtId="14" fontId="0" fillId="0" borderId="0" xfId="0" applyNumberFormat="1" applyAlignment="1">
      <alignment horizontal="left"/>
    </xf>
    <xf numFmtId="0" fontId="31" fillId="12" borderId="22" xfId="0" applyFont="1" applyFill="1" applyBorder="1" applyAlignment="1">
      <alignment wrapText="1"/>
    </xf>
    <xf numFmtId="0" fontId="31" fillId="12" borderId="12" xfId="0" applyFont="1" applyFill="1" applyBorder="1" applyAlignment="1">
      <alignment wrapText="1"/>
    </xf>
    <xf numFmtId="0" fontId="23" fillId="9" borderId="32" xfId="0" applyFont="1" applyFill="1" applyBorder="1" applyAlignment="1">
      <alignment horizontal="left" vertical="top" wrapText="1"/>
    </xf>
    <xf numFmtId="0" fontId="17" fillId="9" borderId="41" xfId="0" applyFont="1" applyFill="1" applyBorder="1" applyAlignment="1">
      <alignment horizontal="left" vertical="top"/>
    </xf>
    <xf numFmtId="0" fontId="17" fillId="9" borderId="55" xfId="0" applyFont="1" applyFill="1" applyBorder="1" applyAlignment="1">
      <alignment horizontal="left" vertical="top" wrapText="1"/>
    </xf>
    <xf numFmtId="0" fontId="17" fillId="9" borderId="13" xfId="0" applyFont="1" applyFill="1" applyBorder="1" applyAlignment="1">
      <alignment horizontal="left" vertical="top" wrapText="1"/>
    </xf>
    <xf numFmtId="0" fontId="17" fillId="9" borderId="13" xfId="0" applyFont="1" applyFill="1" applyBorder="1" applyAlignment="1">
      <alignment vertical="top" wrapText="1"/>
    </xf>
    <xf numFmtId="0" fontId="17" fillId="9" borderId="8" xfId="0" applyFont="1" applyFill="1" applyBorder="1" applyAlignment="1">
      <alignment horizontal="left" vertical="top" wrapText="1"/>
    </xf>
    <xf numFmtId="0" fontId="17" fillId="0" borderId="32" xfId="2" applyNumberFormat="1" applyFont="1" applyBorder="1" applyAlignment="1">
      <alignment horizontal="left" vertical="top" wrapText="1"/>
    </xf>
    <xf numFmtId="0" fontId="9" fillId="0" borderId="58" xfId="6" applyNumberFormat="1" applyFont="1" applyBorder="1" applyAlignment="1">
      <alignment vertical="top" wrapText="1"/>
    </xf>
    <xf numFmtId="0" fontId="9" fillId="9" borderId="32" xfId="5" applyNumberFormat="1" applyFont="1" applyFill="1" applyBorder="1" applyAlignment="1">
      <alignment horizontal="left" vertical="top" wrapText="1"/>
    </xf>
    <xf numFmtId="0" fontId="17" fillId="0" borderId="32" xfId="2" applyNumberFormat="1" applyFont="1" applyBorder="1" applyAlignment="1">
      <alignment vertical="top" wrapText="1"/>
    </xf>
    <xf numFmtId="0" fontId="17" fillId="9" borderId="32" xfId="4" applyNumberFormat="1" applyFont="1" applyFill="1" applyBorder="1" applyAlignment="1">
      <alignment horizontal="left" vertical="top" wrapText="1"/>
    </xf>
    <xf numFmtId="0" fontId="9" fillId="9" borderId="32" xfId="6" applyNumberFormat="1" applyFont="1" applyFill="1" applyBorder="1" applyAlignment="1">
      <alignment vertical="top" wrapText="1"/>
    </xf>
    <xf numFmtId="0" fontId="17" fillId="0" borderId="32" xfId="3" applyNumberFormat="1" applyFont="1" applyBorder="1" applyAlignment="1">
      <alignment horizontal="left" vertical="top" wrapText="1"/>
    </xf>
    <xf numFmtId="0" fontId="20" fillId="9" borderId="53" xfId="6" applyNumberFormat="1" applyFont="1" applyFill="1" applyBorder="1" applyAlignment="1">
      <alignment vertical="top" wrapText="1"/>
    </xf>
    <xf numFmtId="0" fontId="9" fillId="0" borderId="32" xfId="6" applyNumberFormat="1" applyFont="1" applyBorder="1" applyAlignment="1">
      <alignment vertical="top" wrapText="1"/>
    </xf>
    <xf numFmtId="0" fontId="9" fillId="0" borderId="53" xfId="6" applyNumberFormat="1" applyFont="1" applyBorder="1" applyAlignment="1">
      <alignment vertical="top" wrapText="1"/>
    </xf>
    <xf numFmtId="0" fontId="17" fillId="9" borderId="55" xfId="0" applyFont="1" applyFill="1" applyBorder="1" applyAlignment="1">
      <alignment vertical="top" wrapText="1"/>
    </xf>
    <xf numFmtId="0" fontId="17" fillId="9" borderId="56" xfId="0" applyFont="1" applyFill="1" applyBorder="1" applyAlignment="1">
      <alignment horizontal="left" vertical="top" wrapText="1"/>
    </xf>
    <xf numFmtId="0" fontId="7" fillId="7" borderId="45" xfId="0" applyFont="1" applyFill="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34"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14" fillId="0" borderId="0" xfId="0" applyFont="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cellXfs>
  <cellStyles count="8">
    <cellStyle name="Normal" xfId="0" builtinId="0"/>
    <cellStyle name="Normal 2" xfId="1" xr:uid="{00000000-0005-0000-0000-000001000000}"/>
    <cellStyle name="Normal 2 2" xfId="2" xr:uid="{00000000-0005-0000-0000-000002000000}"/>
    <cellStyle name="Normal 257" xfId="6" xr:uid="{9C015F52-993D-46FE-8FE1-3C3E0D8B4FDA}"/>
    <cellStyle name="Normal 3" xfId="3" xr:uid="{00000000-0005-0000-0000-000003000000}"/>
    <cellStyle name="Normal 4" xfId="4" xr:uid="{00000000-0005-0000-0000-000004000000}"/>
    <cellStyle name="Normal 5" xfId="5" xr:uid="{00000000-0005-0000-0000-000005000000}"/>
    <cellStyle name="Normal 6" xfId="7" xr:uid="{74618EED-CEFA-45D3-825B-F13AE78B6B35}"/>
  </cellStyles>
  <dxfs count="41">
    <dxf>
      <font>
        <b/>
        <i val="0"/>
        <color rgb="FFFF0000"/>
      </font>
      <fill>
        <patternFill>
          <bgColor rgb="FFFFFF00"/>
        </patternFill>
      </fill>
    </dxf>
    <dxf>
      <font>
        <b/>
        <i val="0"/>
        <color rgb="FFFF0000"/>
      </font>
      <fill>
        <patternFill>
          <bgColor rgb="FFFFFF0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63"/>
      </font>
      <fill>
        <patternFill>
          <bgColor indexed="1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rgb="FF800000"/>
      </font>
      <fill>
        <patternFill>
          <bgColor rgb="FFFFFF99"/>
        </patternFill>
      </fill>
    </dxf>
    <dxf>
      <font>
        <condense val="0"/>
        <extend val="0"/>
        <color rgb="FF333333"/>
      </font>
      <fill>
        <patternFill>
          <bgColor rgb="FFFF0000"/>
        </patternFill>
      </fill>
    </dxf>
    <dxf>
      <font>
        <condense val="0"/>
        <extend val="0"/>
        <color rgb="FFCCFFCC"/>
      </font>
      <fill>
        <patternFill>
          <bgColor rgb="FF008000"/>
        </patternFill>
      </fill>
    </dxf>
    <dxf>
      <font>
        <color theme="0"/>
      </font>
      <fill>
        <patternFill>
          <bgColor rgb="FFFF00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ill>
        <patternFill>
          <bgColor rgb="FFFFFF0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3254829</xdr:colOff>
      <xdr:row>0</xdr:row>
      <xdr:rowOff>82550</xdr:rowOff>
    </xdr:from>
    <xdr:to>
      <xdr:col>2</xdr:col>
      <xdr:colOff>3254829</xdr:colOff>
      <xdr:row>7</xdr:row>
      <xdr:rowOff>23964</xdr:rowOff>
    </xdr:to>
    <xdr:pic>
      <xdr:nvPicPr>
        <xdr:cNvPr id="1058" name="Picture 1" descr="The official logo of the IRS" title="IRS Logo">
          <a:extLst>
            <a:ext uri="{FF2B5EF4-FFF2-40B4-BE49-F238E27FC236}">
              <a16:creationId xmlns:a16="http://schemas.microsoft.com/office/drawing/2014/main" id="{C0E086D7-9DF0-4300-B0EF-3DCB3C5E98B8}"/>
            </a:ext>
          </a:extLst>
        </xdr:cNvPr>
        <xdr:cNvPicPr>
          <a:picLocks noChangeAspect="1"/>
        </xdr:cNvPicPr>
      </xdr:nvPicPr>
      <xdr:blipFill>
        <a:blip xmlns:r="http://schemas.openxmlformats.org/officeDocument/2006/relationships" r:embed="rId1"/>
        <a:srcRect/>
        <a:stretch>
          <a:fillRect/>
        </a:stretch>
      </xdr:blipFill>
      <xdr:spPr bwMode="auto">
        <a:xfrm>
          <a:off x="7181850" y="76200"/>
          <a:ext cx="1038225"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628650</xdr:colOff>
      <xdr:row>2</xdr:row>
      <xdr:rowOff>0</xdr:rowOff>
    </xdr:from>
    <xdr:to>
      <xdr:col>6</xdr:col>
      <xdr:colOff>893445</xdr:colOff>
      <xdr:row>2</xdr:row>
      <xdr:rowOff>0</xdr:rowOff>
    </xdr:to>
    <xdr:pic>
      <xdr:nvPicPr>
        <xdr:cNvPr id="2492" name="Picture 1" descr="NTaudit policy">
          <a:extLst>
            <a:ext uri="{FF2B5EF4-FFF2-40B4-BE49-F238E27FC236}">
              <a16:creationId xmlns:a16="http://schemas.microsoft.com/office/drawing/2014/main" id="{14610C4B-ED71-4FD4-A37D-0443AB4CD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5525" y="8353425"/>
          <a:ext cx="276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628650</xdr:colOff>
      <xdr:row>17</xdr:row>
      <xdr:rowOff>0</xdr:rowOff>
    </xdr:from>
    <xdr:to>
      <xdr:col>6</xdr:col>
      <xdr:colOff>893445</xdr:colOff>
      <xdr:row>17</xdr:row>
      <xdr:rowOff>0</xdr:rowOff>
    </xdr:to>
    <xdr:pic>
      <xdr:nvPicPr>
        <xdr:cNvPr id="2" name="Picture 1" descr="NTaudit policy">
          <a:extLst>
            <a:ext uri="{FF2B5EF4-FFF2-40B4-BE49-F238E27FC236}">
              <a16:creationId xmlns:a16="http://schemas.microsoft.com/office/drawing/2014/main" id="{D14E043B-E1D1-47E9-9588-FA2199522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13515975"/>
          <a:ext cx="276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8"/>
  <sheetViews>
    <sheetView showGridLines="0" zoomScale="80" zoomScaleNormal="80" workbookViewId="0">
      <selection activeCell="B42" sqref="B42"/>
    </sheetView>
  </sheetViews>
  <sheetFormatPr defaultColWidth="0" defaultRowHeight="12.5" zeroHeight="1" x14ac:dyDescent="0.25"/>
  <cols>
    <col min="1" max="1" width="9.453125" customWidth="1"/>
    <col min="2" max="2" width="15.453125" customWidth="1"/>
    <col min="3" max="3" width="105.453125" customWidth="1"/>
    <col min="4" max="16384" width="9.453125" hidden="1"/>
  </cols>
  <sheetData>
    <row r="1" spans="1:3" ht="15.5" x14ac:dyDescent="0.35">
      <c r="A1" s="95" t="s">
        <v>0</v>
      </c>
      <c r="B1" s="96"/>
      <c r="C1" s="97"/>
    </row>
    <row r="2" spans="1:3" ht="15.5" x14ac:dyDescent="0.35">
      <c r="A2" s="25" t="s">
        <v>1</v>
      </c>
      <c r="B2" s="9"/>
      <c r="C2" s="29"/>
    </row>
    <row r="3" spans="1:3" x14ac:dyDescent="0.25">
      <c r="A3" s="26"/>
      <c r="B3" s="10"/>
      <c r="C3" s="30"/>
    </row>
    <row r="4" spans="1:3" x14ac:dyDescent="0.25">
      <c r="A4" s="26" t="s">
        <v>2</v>
      </c>
      <c r="B4" s="10"/>
      <c r="C4" s="30"/>
    </row>
    <row r="5" spans="1:3" x14ac:dyDescent="0.25">
      <c r="A5" s="26" t="s">
        <v>1790</v>
      </c>
      <c r="B5" s="10"/>
      <c r="C5" s="30"/>
    </row>
    <row r="6" spans="1:3" x14ac:dyDescent="0.25">
      <c r="A6" s="26" t="s">
        <v>1800</v>
      </c>
      <c r="B6" s="10"/>
      <c r="C6" s="30"/>
    </row>
    <row r="7" spans="1:3" x14ac:dyDescent="0.25">
      <c r="A7" s="11"/>
      <c r="B7" s="12"/>
      <c r="C7" s="31"/>
    </row>
    <row r="8" spans="1:3" ht="18" customHeight="1" x14ac:dyDescent="0.25">
      <c r="A8" s="98" t="s">
        <v>3</v>
      </c>
      <c r="B8" s="99"/>
      <c r="C8" s="100"/>
    </row>
    <row r="9" spans="1:3" ht="12.75" customHeight="1" x14ac:dyDescent="0.25">
      <c r="A9" s="13" t="s">
        <v>4</v>
      </c>
      <c r="B9" s="14"/>
      <c r="C9" s="32"/>
    </row>
    <row r="10" spans="1:3" x14ac:dyDescent="0.25">
      <c r="A10" s="13" t="s">
        <v>5</v>
      </c>
      <c r="B10" s="14"/>
      <c r="C10" s="32"/>
    </row>
    <row r="11" spans="1:3" x14ac:dyDescent="0.25">
      <c r="A11" s="13" t="s">
        <v>6</v>
      </c>
      <c r="B11" s="14"/>
      <c r="C11" s="32"/>
    </row>
    <row r="12" spans="1:3" x14ac:dyDescent="0.25">
      <c r="A12" s="13" t="s">
        <v>7</v>
      </c>
      <c r="B12" s="14"/>
      <c r="C12" s="32"/>
    </row>
    <row r="13" spans="1:3" x14ac:dyDescent="0.25">
      <c r="A13" s="13" t="s">
        <v>8</v>
      </c>
      <c r="B13" s="14"/>
      <c r="C13" s="32"/>
    </row>
    <row r="14" spans="1:3" x14ac:dyDescent="0.25">
      <c r="A14" s="15"/>
      <c r="B14" s="16"/>
      <c r="C14" s="33"/>
    </row>
    <row r="15" spans="1:3" x14ac:dyDescent="0.25">
      <c r="C15" s="34"/>
    </row>
    <row r="16" spans="1:3" ht="13" x14ac:dyDescent="0.25">
      <c r="A16" s="101" t="s">
        <v>9</v>
      </c>
      <c r="B16" s="102"/>
      <c r="C16" s="103"/>
    </row>
    <row r="17" spans="1:3" ht="13" x14ac:dyDescent="0.25">
      <c r="A17" s="104" t="s">
        <v>10</v>
      </c>
      <c r="B17" s="105"/>
      <c r="C17" s="106"/>
    </row>
    <row r="18" spans="1:3" ht="13" x14ac:dyDescent="0.25">
      <c r="A18" s="104" t="s">
        <v>11</v>
      </c>
      <c r="B18" s="105"/>
      <c r="C18" s="106"/>
    </row>
    <row r="19" spans="1:3" ht="13" x14ac:dyDescent="0.25">
      <c r="A19" s="104" t="s">
        <v>12</v>
      </c>
      <c r="B19" s="105"/>
      <c r="C19" s="106"/>
    </row>
    <row r="20" spans="1:3" ht="13" x14ac:dyDescent="0.25">
      <c r="A20" s="104" t="s">
        <v>13</v>
      </c>
      <c r="B20" s="105"/>
      <c r="C20" s="107"/>
    </row>
    <row r="21" spans="1:3" ht="13" x14ac:dyDescent="0.25">
      <c r="A21" s="104" t="s">
        <v>14</v>
      </c>
      <c r="B21" s="105"/>
      <c r="C21" s="108"/>
    </row>
    <row r="22" spans="1:3" ht="13" x14ac:dyDescent="0.25">
      <c r="A22" s="104" t="s">
        <v>15</v>
      </c>
      <c r="B22" s="105"/>
      <c r="C22" s="106"/>
    </row>
    <row r="23" spans="1:3" ht="13" x14ac:dyDescent="0.25">
      <c r="A23" s="104" t="s">
        <v>16</v>
      </c>
      <c r="B23" s="105"/>
      <c r="C23" s="106"/>
    </row>
    <row r="24" spans="1:3" ht="13" x14ac:dyDescent="0.25">
      <c r="A24" s="104" t="s">
        <v>17</v>
      </c>
      <c r="B24" s="105"/>
      <c r="C24" s="106"/>
    </row>
    <row r="25" spans="1:3" s="17" customFormat="1" ht="13" x14ac:dyDescent="0.25">
      <c r="A25" s="104" t="s">
        <v>18</v>
      </c>
      <c r="B25" s="109"/>
      <c r="C25" s="106"/>
    </row>
    <row r="26" spans="1:3" s="17" customFormat="1" ht="13" x14ac:dyDescent="0.25">
      <c r="A26" s="110" t="s">
        <v>19</v>
      </c>
      <c r="B26" s="111"/>
      <c r="C26" s="106"/>
    </row>
    <row r="27" spans="1:3" s="17" customFormat="1" ht="13" x14ac:dyDescent="0.25">
      <c r="A27" s="110" t="s">
        <v>20</v>
      </c>
      <c r="B27" s="111"/>
      <c r="C27" s="106"/>
    </row>
    <row r="28" spans="1:3" x14ac:dyDescent="0.25">
      <c r="C28" s="34"/>
    </row>
    <row r="29" spans="1:3" ht="13" x14ac:dyDescent="0.25">
      <c r="A29" s="101" t="s">
        <v>21</v>
      </c>
      <c r="B29" s="102"/>
      <c r="C29" s="103"/>
    </row>
    <row r="30" spans="1:3" x14ac:dyDescent="0.25">
      <c r="A30" s="112"/>
      <c r="B30" s="113"/>
      <c r="C30" s="114"/>
    </row>
    <row r="31" spans="1:3" ht="13" x14ac:dyDescent="0.25">
      <c r="A31" s="104" t="s">
        <v>22</v>
      </c>
      <c r="B31" s="115"/>
      <c r="C31" s="116"/>
    </row>
    <row r="32" spans="1:3" ht="13" x14ac:dyDescent="0.25">
      <c r="A32" s="104" t="s">
        <v>23</v>
      </c>
      <c r="B32" s="115"/>
      <c r="C32" s="116"/>
    </row>
    <row r="33" spans="1:3" ht="12.75" customHeight="1" x14ac:dyDescent="0.25">
      <c r="A33" s="104" t="s">
        <v>24</v>
      </c>
      <c r="B33" s="115"/>
      <c r="C33" s="116"/>
    </row>
    <row r="34" spans="1:3" ht="12.75" customHeight="1" x14ac:dyDescent="0.25">
      <c r="A34" s="104" t="s">
        <v>25</v>
      </c>
      <c r="B34" s="117"/>
      <c r="C34" s="118"/>
    </row>
    <row r="35" spans="1:3" ht="13" x14ac:dyDescent="0.25">
      <c r="A35" s="104" t="s">
        <v>26</v>
      </c>
      <c r="B35" s="115"/>
      <c r="C35" s="116"/>
    </row>
    <row r="36" spans="1:3" x14ac:dyDescent="0.25">
      <c r="A36" s="112"/>
      <c r="B36" s="113"/>
      <c r="C36" s="114"/>
    </row>
    <row r="37" spans="1:3" ht="13" x14ac:dyDescent="0.25">
      <c r="A37" s="104" t="s">
        <v>22</v>
      </c>
      <c r="B37" s="115"/>
      <c r="C37" s="116"/>
    </row>
    <row r="38" spans="1:3" ht="13" x14ac:dyDescent="0.25">
      <c r="A38" s="104" t="s">
        <v>23</v>
      </c>
      <c r="B38" s="115"/>
      <c r="C38" s="116"/>
    </row>
    <row r="39" spans="1:3" ht="13" x14ac:dyDescent="0.25">
      <c r="A39" s="104" t="s">
        <v>24</v>
      </c>
      <c r="B39" s="115"/>
      <c r="C39" s="116"/>
    </row>
    <row r="40" spans="1:3" ht="13" x14ac:dyDescent="0.25">
      <c r="A40" s="104" t="s">
        <v>25</v>
      </c>
      <c r="B40" s="117"/>
      <c r="C40" s="116"/>
    </row>
    <row r="41" spans="1:3" ht="13" x14ac:dyDescent="0.25">
      <c r="A41" s="104" t="s">
        <v>26</v>
      </c>
      <c r="B41" s="115"/>
      <c r="C41" s="118"/>
    </row>
    <row r="42" spans="1:3" x14ac:dyDescent="0.25">
      <c r="A42" s="28" t="s">
        <v>27</v>
      </c>
    </row>
    <row r="43" spans="1:3" x14ac:dyDescent="0.25">
      <c r="A43" s="28" t="s">
        <v>28</v>
      </c>
    </row>
    <row r="44" spans="1:3" x14ac:dyDescent="0.25">
      <c r="A44" s="28" t="s">
        <v>29</v>
      </c>
    </row>
    <row r="46" spans="1:3" ht="12.75" hidden="1" customHeight="1" x14ac:dyDescent="0.35">
      <c r="A46" s="74" t="s">
        <v>30</v>
      </c>
    </row>
    <row r="47" spans="1:3" ht="12.75" hidden="1" customHeight="1" x14ac:dyDescent="0.35">
      <c r="A47" s="74" t="s">
        <v>31</v>
      </c>
    </row>
    <row r="48" spans="1:3" ht="12.75" hidden="1" customHeight="1" x14ac:dyDescent="0.35">
      <c r="A48" s="74" t="s">
        <v>32</v>
      </c>
    </row>
  </sheetData>
  <phoneticPr fontId="4" type="noConversion"/>
  <dataValidations xWindow="851" yWindow="759" count="11">
    <dataValidation allowBlank="1" showInputMessage="1" showErrorMessage="1" prompt="Identify OS or App Version and include Service Packs and Builds" sqref="C25" xr:uid="{00000000-0002-0000-0000-000000000000}"/>
    <dataValidation allowBlank="1" showInputMessage="1" showErrorMessage="1" prompt="Insert unique identifier for the computer or device" sqref="C24" xr:uid="{00000000-0002-0000-0000-000001000000}"/>
    <dataValidation allowBlank="1" showInputMessage="1" showErrorMessage="1" prompt="Insert tester name and organization" sqref="C23" xr:uid="{00000000-0002-0000-0000-000002000000}"/>
    <dataValidation allowBlank="1" showInputMessage="1" showErrorMessage="1" prompt="Insert device function" sqref="C27" xr:uid="{00000000-0002-0000-0000-000003000000}"/>
    <dataValidation type="list" allowBlank="1" showInputMessage="1" showErrorMessage="1" prompt="Select logical network location of device" sqref="C26" xr:uid="{00000000-0002-0000-0000-000004000000}">
      <formula1>$A$46:$A$48</formula1>
    </dataValidation>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8"/>
  <sheetViews>
    <sheetView showGridLines="0" zoomScale="90" zoomScaleNormal="90" workbookViewId="0">
      <selection activeCell="N30" sqref="N30"/>
    </sheetView>
  </sheetViews>
  <sheetFormatPr defaultColWidth="8.90625" defaultRowHeight="12.5" x14ac:dyDescent="0.25"/>
  <cols>
    <col min="1" max="1" width="14" customWidth="1"/>
    <col min="2" max="2" width="11" customWidth="1"/>
    <col min="3" max="3" width="10.453125" customWidth="1"/>
    <col min="4" max="5" width="12.453125" customWidth="1"/>
    <col min="6" max="6" width="13.453125" customWidth="1"/>
    <col min="7" max="7" width="11.453125" customWidth="1"/>
    <col min="8" max="9" width="14.453125" hidden="1" customWidth="1"/>
    <col min="14" max="14" width="9.453125" customWidth="1"/>
  </cols>
  <sheetData>
    <row r="1" spans="1:16" ht="13" x14ac:dyDescent="0.3">
      <c r="A1" s="119" t="s">
        <v>33</v>
      </c>
      <c r="B1" s="120"/>
      <c r="C1" s="120"/>
      <c r="D1" s="120"/>
      <c r="E1" s="120"/>
      <c r="F1" s="120"/>
      <c r="G1" s="120"/>
      <c r="H1" s="120"/>
      <c r="I1" s="120"/>
      <c r="J1" s="120"/>
      <c r="K1" s="120"/>
      <c r="L1" s="120"/>
      <c r="M1" s="120"/>
      <c r="N1" s="120"/>
      <c r="O1" s="120"/>
      <c r="P1" s="121"/>
    </row>
    <row r="2" spans="1:16" ht="18" customHeight="1" x14ac:dyDescent="0.25">
      <c r="A2" s="122" t="s">
        <v>34</v>
      </c>
      <c r="B2" s="123"/>
      <c r="C2" s="123"/>
      <c r="D2" s="123"/>
      <c r="E2" s="123"/>
      <c r="F2" s="123"/>
      <c r="G2" s="123"/>
      <c r="H2" s="123"/>
      <c r="I2" s="123"/>
      <c r="J2" s="123"/>
      <c r="K2" s="123"/>
      <c r="L2" s="123"/>
      <c r="M2" s="123"/>
      <c r="N2" s="123"/>
      <c r="O2" s="123"/>
      <c r="P2" s="124"/>
    </row>
    <row r="3" spans="1:16" ht="12.75" customHeight="1" x14ac:dyDescent="0.25">
      <c r="A3" s="2" t="s">
        <v>35</v>
      </c>
      <c r="B3" s="3"/>
      <c r="C3" s="3"/>
      <c r="D3" s="3"/>
      <c r="E3" s="3"/>
      <c r="F3" s="3"/>
      <c r="G3" s="3"/>
      <c r="H3" s="3"/>
      <c r="I3" s="3"/>
      <c r="J3" s="3"/>
      <c r="K3" s="3"/>
      <c r="L3" s="3"/>
      <c r="M3" s="3"/>
      <c r="N3" s="3"/>
      <c r="O3" s="3"/>
      <c r="P3" s="4"/>
    </row>
    <row r="4" spans="1:16" x14ac:dyDescent="0.25">
      <c r="A4" s="2"/>
      <c r="B4" s="3"/>
      <c r="C4" s="3"/>
      <c r="D4" s="3"/>
      <c r="E4" s="3"/>
      <c r="F4" s="3"/>
      <c r="G4" s="3"/>
      <c r="H4" s="3"/>
      <c r="I4" s="3"/>
      <c r="J4" s="3"/>
      <c r="K4" s="3"/>
      <c r="L4" s="3"/>
      <c r="M4" s="3"/>
      <c r="N4" s="3"/>
      <c r="O4" s="3"/>
      <c r="P4" s="4"/>
    </row>
    <row r="5" spans="1:16" x14ac:dyDescent="0.25">
      <c r="A5" s="2" t="s">
        <v>36</v>
      </c>
      <c r="B5" s="3"/>
      <c r="C5" s="3"/>
      <c r="D5" s="3"/>
      <c r="E5" s="3"/>
      <c r="F5" s="3"/>
      <c r="G5" s="3"/>
      <c r="H5" s="3"/>
      <c r="I5" s="3"/>
      <c r="J5" s="3"/>
      <c r="K5" s="3"/>
      <c r="L5" s="3"/>
      <c r="M5" s="3"/>
      <c r="N5" s="3"/>
      <c r="O5" s="3"/>
      <c r="P5" s="4"/>
    </row>
    <row r="6" spans="1:16" x14ac:dyDescent="0.25">
      <c r="A6" s="2" t="s">
        <v>37</v>
      </c>
      <c r="B6" s="3"/>
      <c r="C6" s="3"/>
      <c r="D6" s="3"/>
      <c r="E6" s="3"/>
      <c r="F6" s="3"/>
      <c r="G6" s="3"/>
      <c r="H6" s="3"/>
      <c r="I6" s="3"/>
      <c r="J6" s="3"/>
      <c r="K6" s="3"/>
      <c r="L6" s="3"/>
      <c r="M6" s="3"/>
      <c r="N6" s="3"/>
      <c r="O6" s="3"/>
      <c r="P6" s="4"/>
    </row>
    <row r="7" spans="1:16" x14ac:dyDescent="0.25">
      <c r="A7" s="8"/>
      <c r="B7" s="5"/>
      <c r="C7" s="5"/>
      <c r="D7" s="5"/>
      <c r="E7" s="5"/>
      <c r="F7" s="5"/>
      <c r="G7" s="5"/>
      <c r="H7" s="5"/>
      <c r="I7" s="5"/>
      <c r="J7" s="5"/>
      <c r="K7" s="5"/>
      <c r="L7" s="5"/>
      <c r="M7" s="5"/>
      <c r="N7" s="5"/>
      <c r="O7" s="5"/>
      <c r="P7" s="6"/>
    </row>
    <row r="8" spans="1:16" x14ac:dyDescent="0.25">
      <c r="A8" s="125"/>
      <c r="B8" s="126"/>
      <c r="C8" s="126"/>
      <c r="D8" s="126"/>
      <c r="E8" s="126"/>
      <c r="F8" s="126"/>
      <c r="G8" s="126"/>
      <c r="H8" s="126"/>
      <c r="I8" s="126"/>
      <c r="J8" s="126"/>
      <c r="K8" s="126"/>
      <c r="L8" s="126"/>
      <c r="M8" s="126"/>
      <c r="N8" s="126"/>
      <c r="O8" s="126"/>
      <c r="P8" s="127"/>
    </row>
    <row r="9" spans="1:16" ht="12.75" customHeight="1" x14ac:dyDescent="0.3">
      <c r="A9" s="44"/>
      <c r="B9" s="128" t="s">
        <v>1765</v>
      </c>
      <c r="C9" s="129"/>
      <c r="D9" s="129"/>
      <c r="E9" s="129"/>
      <c r="F9" s="129"/>
      <c r="G9" s="130"/>
      <c r="P9" s="34"/>
    </row>
    <row r="10" spans="1:16" ht="12.75" customHeight="1" x14ac:dyDescent="0.3">
      <c r="A10" s="45" t="s">
        <v>38</v>
      </c>
      <c r="B10" s="46" t="s">
        <v>39</v>
      </c>
      <c r="C10" s="47"/>
      <c r="D10" s="48"/>
      <c r="E10" s="48"/>
      <c r="F10" s="48"/>
      <c r="G10" s="49"/>
      <c r="K10" s="170" t="s">
        <v>1763</v>
      </c>
      <c r="L10" s="171"/>
      <c r="M10" s="171"/>
      <c r="N10" s="171"/>
      <c r="O10" s="172"/>
      <c r="P10" s="34"/>
    </row>
    <row r="11" spans="1:16" ht="36" x14ac:dyDescent="0.25">
      <c r="A11" s="50"/>
      <c r="B11" s="51" t="s">
        <v>40</v>
      </c>
      <c r="C11" s="52" t="s">
        <v>41</v>
      </c>
      <c r="D11" s="52" t="s">
        <v>42</v>
      </c>
      <c r="E11" s="52" t="s">
        <v>43</v>
      </c>
      <c r="F11" s="52" t="s">
        <v>44</v>
      </c>
      <c r="G11" s="53" t="s">
        <v>45</v>
      </c>
      <c r="K11" s="131" t="s">
        <v>46</v>
      </c>
      <c r="L11" s="132"/>
      <c r="M11" s="133" t="s">
        <v>47</v>
      </c>
      <c r="N11" s="133" t="s">
        <v>48</v>
      </c>
      <c r="O11" s="134" t="s">
        <v>49</v>
      </c>
      <c r="P11" s="34"/>
    </row>
    <row r="12" spans="1:16" ht="12.75" customHeight="1" x14ac:dyDescent="0.3">
      <c r="A12" s="54"/>
      <c r="B12" s="71">
        <f>COUNTIF('General App Test Cases'!$J$3:$J$68,"Pass")</f>
        <v>0</v>
      </c>
      <c r="C12" s="72">
        <f>COUNTIF('General App Test Cases'!$J$3:$J$68,"Fail")</f>
        <v>0</v>
      </c>
      <c r="D12" s="75">
        <f>COUNTIF('General App Test Cases'!$J$3:$J$68,"Info")</f>
        <v>0</v>
      </c>
      <c r="E12" s="71">
        <f>COUNTIF('General App Test Cases'!$J$3:$J$68,"N/A")</f>
        <v>0</v>
      </c>
      <c r="F12" s="71">
        <f>B12+C12</f>
        <v>0</v>
      </c>
      <c r="G12" s="73">
        <f>D24/100</f>
        <v>0</v>
      </c>
      <c r="K12" s="135" t="s">
        <v>50</v>
      </c>
      <c r="L12" s="136"/>
      <c r="M12" s="137">
        <f>COUNTA('General App Test Cases'!$J$3:$J$70)</f>
        <v>0</v>
      </c>
      <c r="N12" s="137">
        <f>O12-M12</f>
        <v>71</v>
      </c>
      <c r="O12" s="138">
        <f>COUNTA('General App Test Cases'!$A$3:$A$73)</f>
        <v>71</v>
      </c>
      <c r="P12" s="34"/>
    </row>
    <row r="13" spans="1:16" ht="12.75" customHeight="1" x14ac:dyDescent="0.3">
      <c r="A13" s="54"/>
      <c r="B13" s="56"/>
      <c r="K13" s="7"/>
      <c r="L13" s="7"/>
      <c r="M13" s="7"/>
      <c r="N13" s="7"/>
      <c r="O13" s="7"/>
      <c r="P13" s="34"/>
    </row>
    <row r="14" spans="1:16" ht="12.75" customHeight="1" x14ac:dyDescent="0.3">
      <c r="A14" s="244" t="s">
        <v>1801</v>
      </c>
      <c r="B14" s="46" t="s">
        <v>51</v>
      </c>
      <c r="C14" s="48"/>
      <c r="D14" s="48"/>
      <c r="E14" s="48"/>
      <c r="F14" s="48"/>
      <c r="G14" s="57"/>
      <c r="K14" s="7"/>
      <c r="L14" s="7"/>
      <c r="M14" s="7"/>
      <c r="N14" s="7"/>
      <c r="O14" s="7"/>
      <c r="P14" s="34"/>
    </row>
    <row r="15" spans="1:16" ht="12.75" customHeight="1" x14ac:dyDescent="0.25">
      <c r="A15" s="244"/>
      <c r="B15" s="59" t="s">
        <v>52</v>
      </c>
      <c r="C15" s="59" t="s">
        <v>53</v>
      </c>
      <c r="D15" s="59" t="s">
        <v>54</v>
      </c>
      <c r="E15" s="59" t="s">
        <v>55</v>
      </c>
      <c r="F15" s="59" t="s">
        <v>43</v>
      </c>
      <c r="G15" s="59" t="s">
        <v>56</v>
      </c>
      <c r="H15" s="60" t="s">
        <v>57</v>
      </c>
      <c r="I15" s="60" t="s">
        <v>58</v>
      </c>
      <c r="K15" s="1"/>
      <c r="L15" s="1"/>
      <c r="M15" s="1"/>
      <c r="N15" s="1"/>
      <c r="O15" s="1"/>
      <c r="P15" s="34"/>
    </row>
    <row r="16" spans="1:16" ht="12.75" customHeight="1" x14ac:dyDescent="0.25">
      <c r="A16" s="244"/>
      <c r="B16" s="61">
        <v>8</v>
      </c>
      <c r="C16" s="62">
        <f>COUNTIF('General App Test Cases'!AA:AA,$B16)</f>
        <v>0</v>
      </c>
      <c r="D16" s="55">
        <f>COUNTIFS('General App Test Cases'!AA:AA,B16,'General App Test Cases'!J:J,$D15)</f>
        <v>0</v>
      </c>
      <c r="E16" s="55">
        <f>COUNTIFS('General App Test Cases'!AA:AA,B16,'General App Test Cases'!J:J,$E15)</f>
        <v>0</v>
      </c>
      <c r="F16" s="55">
        <f>COUNTIFS('General App Test Cases'!AA:AA,B16,'General App Test Cases'!J:J,$F15)</f>
        <v>0</v>
      </c>
      <c r="G16" s="83">
        <v>1500</v>
      </c>
      <c r="H16">
        <f t="shared" ref="H16:H21" si="0">(C16-F16)*(G16)</f>
        <v>0</v>
      </c>
      <c r="I16">
        <f t="shared" ref="I16:I21" si="1">D16*G16</f>
        <v>0</v>
      </c>
      <c r="P16" s="34"/>
    </row>
    <row r="17" spans="1:16" ht="12.75" customHeight="1" x14ac:dyDescent="0.25">
      <c r="A17" s="244"/>
      <c r="B17" s="61">
        <v>7</v>
      </c>
      <c r="C17" s="62">
        <f>COUNTIF('General App Test Cases'!AA:AA,$B17)</f>
        <v>6</v>
      </c>
      <c r="D17" s="55">
        <f>COUNTIFS('General App Test Cases'!AA:AA,B17,'General App Test Cases'!J:J,$D15)</f>
        <v>0</v>
      </c>
      <c r="E17" s="55">
        <f>COUNTIFS('General App Test Cases'!AA:AA,B17,'General App Test Cases'!J:J,$E15)</f>
        <v>0</v>
      </c>
      <c r="F17" s="55">
        <f>COUNTIFS('General App Test Cases'!AA:AA,B17,'General App Test Cases'!J:J,$F15)</f>
        <v>0</v>
      </c>
      <c r="G17" s="83">
        <v>750</v>
      </c>
      <c r="H17">
        <f t="shared" si="0"/>
        <v>4500</v>
      </c>
      <c r="I17">
        <f t="shared" si="1"/>
        <v>0</v>
      </c>
      <c r="P17" s="34"/>
    </row>
    <row r="18" spans="1:16" ht="12.75" customHeight="1" x14ac:dyDescent="0.25">
      <c r="A18" s="244"/>
      <c r="B18" s="61">
        <v>6</v>
      </c>
      <c r="C18" s="62">
        <f>COUNTIF('General App Test Cases'!AA:AA,$B18)</f>
        <v>9</v>
      </c>
      <c r="D18" s="55">
        <f>COUNTIFS('General App Test Cases'!AA:AA,B18,'General App Test Cases'!J:J,$D15)</f>
        <v>0</v>
      </c>
      <c r="E18" s="55">
        <f>COUNTIFS('General App Test Cases'!AA:AA,B18,'General App Test Cases'!J:J,$E15)</f>
        <v>0</v>
      </c>
      <c r="F18" s="55">
        <f>COUNTIFS('General App Test Cases'!AA:AA,B18,'General App Test Cases'!J:J,$F15)</f>
        <v>0</v>
      </c>
      <c r="G18" s="83">
        <v>100</v>
      </c>
      <c r="H18">
        <f t="shared" si="0"/>
        <v>900</v>
      </c>
      <c r="I18">
        <f t="shared" si="1"/>
        <v>0</v>
      </c>
      <c r="P18" s="34"/>
    </row>
    <row r="19" spans="1:16" ht="12.75" customHeight="1" x14ac:dyDescent="0.25">
      <c r="A19" s="244"/>
      <c r="B19" s="61">
        <v>5</v>
      </c>
      <c r="C19" s="62">
        <f>COUNTIF('General App Test Cases'!AA:AA,$B19)</f>
        <v>14</v>
      </c>
      <c r="D19" s="55">
        <f>COUNTIFS('General App Test Cases'!AA:AA,B19,'General App Test Cases'!J:J,$D15)</f>
        <v>0</v>
      </c>
      <c r="E19" s="55">
        <f>COUNTIFS('General App Test Cases'!AA:AA,B19,'General App Test Cases'!J:J,$E15)</f>
        <v>0</v>
      </c>
      <c r="F19" s="55">
        <f>COUNTIFS('General App Test Cases'!AA:AA,B19,'General App Test Cases'!J:J,$F15)</f>
        <v>0</v>
      </c>
      <c r="G19" s="83">
        <v>50</v>
      </c>
      <c r="H19">
        <f t="shared" si="0"/>
        <v>700</v>
      </c>
      <c r="I19">
        <f t="shared" si="1"/>
        <v>0</v>
      </c>
      <c r="P19" s="34"/>
    </row>
    <row r="20" spans="1:16" ht="12.75" customHeight="1" x14ac:dyDescent="0.25">
      <c r="A20" s="244"/>
      <c r="B20" s="61">
        <v>4</v>
      </c>
      <c r="C20" s="62">
        <f>COUNTIF('General App Test Cases'!AA:AA,$B20)</f>
        <v>13</v>
      </c>
      <c r="D20" s="55">
        <f>COUNTIFS('General App Test Cases'!AA:AA,B20,'General App Test Cases'!J:J,$D15)</f>
        <v>0</v>
      </c>
      <c r="E20" s="55">
        <f>COUNTIFS('General App Test Cases'!AA:AA,B20,'General App Test Cases'!J:J,$E15)</f>
        <v>0</v>
      </c>
      <c r="F20" s="55">
        <f>COUNTIFS('General App Test Cases'!AA:AA,B20,'General App Test Cases'!J:J,$F15)</f>
        <v>0</v>
      </c>
      <c r="G20" s="83">
        <v>10</v>
      </c>
      <c r="H20">
        <f t="shared" si="0"/>
        <v>130</v>
      </c>
      <c r="I20">
        <f t="shared" si="1"/>
        <v>0</v>
      </c>
      <c r="P20" s="34"/>
    </row>
    <row r="21" spans="1:16" ht="12.75" customHeight="1" x14ac:dyDescent="0.25">
      <c r="A21" s="244"/>
      <c r="B21" s="61">
        <v>3</v>
      </c>
      <c r="C21" s="62">
        <f>COUNTIF('General App Test Cases'!AA:AA,$B21)</f>
        <v>5</v>
      </c>
      <c r="D21" s="55">
        <f>COUNTIFS('General App Test Cases'!AA:AA,B21,'General App Test Cases'!J:J,$D15)</f>
        <v>0</v>
      </c>
      <c r="E21" s="55">
        <f>COUNTIFS('General App Test Cases'!AA:AA,B21,'General App Test Cases'!J:J,$E15)</f>
        <v>0</v>
      </c>
      <c r="F21" s="55">
        <f>COUNTIFS('General App Test Cases'!AA:AA,B21,'General App Test Cases'!J:J,$F15)</f>
        <v>0</v>
      </c>
      <c r="G21" s="83">
        <v>5</v>
      </c>
      <c r="H21">
        <f t="shared" si="0"/>
        <v>25</v>
      </c>
      <c r="I21">
        <f t="shared" si="1"/>
        <v>0</v>
      </c>
      <c r="P21" s="34"/>
    </row>
    <row r="22" spans="1:16" ht="12.75" customHeight="1" x14ac:dyDescent="0.25">
      <c r="A22" s="244"/>
      <c r="B22" s="61">
        <v>2</v>
      </c>
      <c r="C22" s="62">
        <f>COUNTIF('General App Test Cases'!AA:AA,$B22)</f>
        <v>3</v>
      </c>
      <c r="D22" s="55">
        <f>COUNTIFS('General App Test Cases'!AA:AA,B22,'General App Test Cases'!J:J,$D15)</f>
        <v>0</v>
      </c>
      <c r="E22" s="55">
        <f>COUNTIFS('General App Test Cases'!AA:AA,B22,'General App Test Cases'!J:J,$E$15)</f>
        <v>0</v>
      </c>
      <c r="F22" s="55">
        <f>COUNTIFS('General App Test Cases'!AA:AA,B22,'General App Test Cases'!J:J,$F15)</f>
        <v>0</v>
      </c>
      <c r="G22" s="83">
        <v>2</v>
      </c>
      <c r="H22">
        <f>(C22-F22)*(G22)</f>
        <v>6</v>
      </c>
      <c r="I22">
        <f>D22*G22</f>
        <v>0</v>
      </c>
      <c r="P22" s="34"/>
    </row>
    <row r="23" spans="1:16" ht="12.75" customHeight="1" x14ac:dyDescent="0.25">
      <c r="A23" s="244"/>
      <c r="B23" s="61">
        <v>1</v>
      </c>
      <c r="C23" s="62">
        <f>COUNTIF('General App Test Cases'!AA:AA,$B23)</f>
        <v>1</v>
      </c>
      <c r="D23" s="55">
        <f>COUNTIFS('General App Test Cases'!AA:AA,B23,'General App Test Cases'!J:J,$D15)</f>
        <v>0</v>
      </c>
      <c r="E23" s="55">
        <f>COUNTIFS('General App Test Cases'!AA:AA,B23,'General App Test Cases'!J:J,$E15)</f>
        <v>0</v>
      </c>
      <c r="F23" s="55">
        <f>COUNTIFS('General App Test Cases'!AA:AA,B23,'General App Test Cases'!J:J,$F15)</f>
        <v>0</v>
      </c>
      <c r="G23" s="83">
        <v>1</v>
      </c>
      <c r="H23">
        <f>(C23-F23)*(G23)</f>
        <v>1</v>
      </c>
      <c r="I23">
        <f>D23*G23</f>
        <v>0</v>
      </c>
      <c r="P23" s="34"/>
    </row>
    <row r="24" spans="1:16" ht="13" hidden="1" x14ac:dyDescent="0.3">
      <c r="A24" s="58"/>
      <c r="B24" s="67" t="s">
        <v>59</v>
      </c>
      <c r="C24" s="68"/>
      <c r="D24" s="70">
        <f>SUM(I16:I23)/SUM(H16:H23)*100</f>
        <v>0</v>
      </c>
      <c r="P24" s="34"/>
    </row>
    <row r="25" spans="1:16" ht="13" x14ac:dyDescent="0.25">
      <c r="A25" s="63"/>
      <c r="B25" s="64"/>
      <c r="C25" s="64"/>
      <c r="D25" s="64"/>
      <c r="E25" s="64"/>
      <c r="F25" s="64"/>
      <c r="G25" s="64"/>
      <c r="H25" s="64"/>
      <c r="I25" s="64"/>
      <c r="J25" s="64"/>
      <c r="K25" s="65"/>
      <c r="L25" s="65"/>
      <c r="M25" s="65"/>
      <c r="N25" s="65"/>
      <c r="O25" s="65"/>
      <c r="P25" s="66"/>
    </row>
    <row r="26" spans="1:16" x14ac:dyDescent="0.25">
      <c r="A26" s="125"/>
      <c r="B26" s="126"/>
      <c r="C26" s="126"/>
      <c r="D26" s="126"/>
      <c r="E26" s="126"/>
      <c r="F26" s="126"/>
      <c r="G26" s="126"/>
      <c r="H26" s="126"/>
      <c r="I26" s="126"/>
      <c r="J26" s="126"/>
      <c r="K26" s="126"/>
      <c r="L26" s="126"/>
      <c r="M26" s="126"/>
      <c r="N26" s="126"/>
      <c r="O26" s="126"/>
      <c r="P26" s="127"/>
    </row>
    <row r="27" spans="1:16" ht="12.75" customHeight="1" x14ac:dyDescent="0.3">
      <c r="A27" s="44"/>
      <c r="B27" s="128" t="s">
        <v>1764</v>
      </c>
      <c r="C27" s="129"/>
      <c r="D27" s="129"/>
      <c r="E27" s="129"/>
      <c r="F27" s="129"/>
      <c r="G27" s="130"/>
      <c r="P27" s="34"/>
    </row>
    <row r="28" spans="1:16" ht="12.75" customHeight="1" x14ac:dyDescent="0.3">
      <c r="A28" s="45" t="s">
        <v>38</v>
      </c>
      <c r="B28" s="46" t="s">
        <v>39</v>
      </c>
      <c r="C28" s="47"/>
      <c r="D28" s="48"/>
      <c r="E28" s="48"/>
      <c r="F28" s="48"/>
      <c r="G28" s="49"/>
      <c r="K28" s="170" t="s">
        <v>1762</v>
      </c>
      <c r="L28" s="171"/>
      <c r="M28" s="171"/>
      <c r="N28" s="171"/>
      <c r="O28" s="172"/>
      <c r="P28" s="34"/>
    </row>
    <row r="29" spans="1:16" ht="36" x14ac:dyDescent="0.25">
      <c r="A29" s="50"/>
      <c r="B29" s="51" t="s">
        <v>40</v>
      </c>
      <c r="C29" s="52" t="s">
        <v>41</v>
      </c>
      <c r="D29" s="52" t="s">
        <v>42</v>
      </c>
      <c r="E29" s="52" t="s">
        <v>43</v>
      </c>
      <c r="F29" s="52" t="s">
        <v>44</v>
      </c>
      <c r="G29" s="53" t="s">
        <v>45</v>
      </c>
      <c r="K29" s="131" t="s">
        <v>46</v>
      </c>
      <c r="L29" s="132"/>
      <c r="M29" s="133" t="s">
        <v>47</v>
      </c>
      <c r="N29" s="133" t="s">
        <v>48</v>
      </c>
      <c r="O29" s="134" t="s">
        <v>49</v>
      </c>
      <c r="P29" s="34"/>
    </row>
    <row r="30" spans="1:16" ht="12.75" customHeight="1" x14ac:dyDescent="0.3">
      <c r="A30" s="54"/>
      <c r="B30" s="71">
        <f>COUNTIF('General App Test Cases'!$J$3:$J$68,"Pass")+COUNTIF('Web App Test Cases'!$J$3:$J$17,"Pass")</f>
        <v>0</v>
      </c>
      <c r="C30" s="72">
        <f>COUNTIF('General App Test Cases'!$J$3:$J$68,"Fail")+COUNTIF('Web App Test Cases'!$J$3:$J$17,"Fail")</f>
        <v>0</v>
      </c>
      <c r="D30" s="75">
        <f>COUNTIF('General App Test Cases'!$J$3:$J$68,"Info")+COUNTIF('Web App Test Cases'!$J$3:$J$17,"Info")</f>
        <v>0</v>
      </c>
      <c r="E30" s="71">
        <f>COUNTIF('General App Test Cases'!$J$3:$J$68,"N/A")+COUNTIF('Web App Test Cases'!$J$3:$J$17,"N/A")</f>
        <v>0</v>
      </c>
      <c r="F30" s="71">
        <f>B30+C30</f>
        <v>0</v>
      </c>
      <c r="G30" s="73">
        <f>D42/100</f>
        <v>0</v>
      </c>
      <c r="K30" s="135" t="s">
        <v>50</v>
      </c>
      <c r="L30" s="136"/>
      <c r="M30" s="137">
        <f>COUNTA('General App Test Cases'!$J$3:$J$70)+COUNTA('Web App Test Cases'!$J$3:$J$17)</f>
        <v>0</v>
      </c>
      <c r="N30" s="137">
        <f>O30-M30</f>
        <v>81</v>
      </c>
      <c r="O30" s="138">
        <f>COUNTA('General App Test Cases'!$A$3:$A$68)+COUNTA('Web App Test Cases'!$A$3:$A$17)</f>
        <v>81</v>
      </c>
      <c r="P30" s="34"/>
    </row>
    <row r="31" spans="1:16" ht="12.75" customHeight="1" x14ac:dyDescent="0.3">
      <c r="A31" s="54"/>
      <c r="B31" s="56"/>
      <c r="K31" s="7"/>
      <c r="L31" s="7"/>
      <c r="M31" s="7"/>
      <c r="N31" s="7"/>
      <c r="O31" s="7"/>
      <c r="P31" s="34"/>
    </row>
    <row r="32" spans="1:16" ht="12.75" customHeight="1" x14ac:dyDescent="0.3">
      <c r="A32" s="244" t="s">
        <v>1802</v>
      </c>
      <c r="B32" s="46" t="s">
        <v>51</v>
      </c>
      <c r="C32" s="48"/>
      <c r="D32" s="48"/>
      <c r="E32" s="48"/>
      <c r="F32" s="48"/>
      <c r="G32" s="57"/>
      <c r="K32" s="7"/>
      <c r="L32" s="7"/>
      <c r="M32" s="7"/>
      <c r="N32" s="7"/>
      <c r="O32" s="7"/>
      <c r="P32" s="34"/>
    </row>
    <row r="33" spans="1:16" ht="12.75" customHeight="1" x14ac:dyDescent="0.25">
      <c r="A33" s="244"/>
      <c r="B33" s="59" t="s">
        <v>52</v>
      </c>
      <c r="C33" s="59" t="s">
        <v>53</v>
      </c>
      <c r="D33" s="59" t="s">
        <v>54</v>
      </c>
      <c r="E33" s="59" t="s">
        <v>55</v>
      </c>
      <c r="F33" s="59" t="s">
        <v>43</v>
      </c>
      <c r="G33" s="59" t="s">
        <v>56</v>
      </c>
      <c r="H33" s="60" t="s">
        <v>57</v>
      </c>
      <c r="I33" s="60" t="s">
        <v>58</v>
      </c>
      <c r="K33" s="1"/>
      <c r="L33" s="1"/>
      <c r="M33" s="1"/>
      <c r="N33" s="1"/>
      <c r="O33" s="1"/>
      <c r="P33" s="34"/>
    </row>
    <row r="34" spans="1:16" ht="12.75" customHeight="1" x14ac:dyDescent="0.25">
      <c r="A34" s="244"/>
      <c r="B34" s="61">
        <v>8</v>
      </c>
      <c r="C34" s="62">
        <f>COUNTIF('General App Test Cases'!AA:AA,B34)+COUNTIF('Web App Test Cases'!AA:AA,B34)</f>
        <v>0</v>
      </c>
      <c r="D34" s="55">
        <f>COUNTIFS('General App Test Cases'!AA:AA,B34,'General App Test Cases'!J:J,$D$15)+COUNTIFS('Web App Test Cases'!AA:AA,B34,'Web App Test Cases'!J:J,$D$15)</f>
        <v>0</v>
      </c>
      <c r="E34" s="55">
        <f>COUNTIFS('General App Test Cases'!AA:AA,B34,'General App Test Cases'!J:J,$E$33)+COUNTIFS('Web App Test Cases'!AA:AA,B34,'Web App Test Cases'!J:J,$E$15)</f>
        <v>0</v>
      </c>
      <c r="F34" s="55">
        <f>COUNTIFS('General App Test Cases'!AA:AA,B34,'General App Test Cases'!J:J,$F$15)+COUNTIFS('Web App Test Cases'!AA:AA,B34,'Web App Test Cases'!J:J,$F$15)</f>
        <v>0</v>
      </c>
      <c r="G34" s="83">
        <v>1500</v>
      </c>
      <c r="H34">
        <f t="shared" ref="H34:H39" si="2">(C34-F34)*(G34)</f>
        <v>0</v>
      </c>
      <c r="I34">
        <f t="shared" ref="I34:I39" si="3">D34*G34</f>
        <v>0</v>
      </c>
      <c r="P34" s="34"/>
    </row>
    <row r="35" spans="1:16" ht="12.75" customHeight="1" x14ac:dyDescent="0.25">
      <c r="A35" s="244"/>
      <c r="B35" s="61">
        <v>7</v>
      </c>
      <c r="C35" s="62">
        <f>COUNTIF('General App Test Cases'!AA:AA,B35)+COUNTIF('Web App Test Cases'!AA:AA,B35)</f>
        <v>9</v>
      </c>
      <c r="D35" s="55">
        <f>COUNTIFS('General App Test Cases'!AA:AA,B35,'General App Test Cases'!J:J,$D$15)+COUNTIFS('Web App Test Cases'!AA:AA,B35,'Web App Test Cases'!J:J,$D$15)</f>
        <v>0</v>
      </c>
      <c r="E35" s="55">
        <f>COUNTIFS('General App Test Cases'!AA:AA,B35,'General App Test Cases'!J:J,$E$33)+COUNTIFS('Web App Test Cases'!AA:AA,B35,'Web App Test Cases'!J:J,$E$15)</f>
        <v>0</v>
      </c>
      <c r="F35" s="55">
        <f>COUNTIFS('General App Test Cases'!AA:AA,B35,'General App Test Cases'!J:J,$F$15)+COUNTIFS('Web App Test Cases'!AA:AA,B35,'Web App Test Cases'!J:J,$F$15)</f>
        <v>0</v>
      </c>
      <c r="G35" s="83">
        <v>750</v>
      </c>
      <c r="H35">
        <f t="shared" si="2"/>
        <v>6750</v>
      </c>
      <c r="I35">
        <f t="shared" si="3"/>
        <v>0</v>
      </c>
      <c r="P35" s="34"/>
    </row>
    <row r="36" spans="1:16" ht="12.75" customHeight="1" x14ac:dyDescent="0.25">
      <c r="A36" s="244"/>
      <c r="B36" s="61">
        <v>6</v>
      </c>
      <c r="C36" s="62">
        <f>COUNTIF('General App Test Cases'!AA:AA,B36)+COUNTIF('Web App Test Cases'!AA:AA,B36)</f>
        <v>12</v>
      </c>
      <c r="D36" s="55">
        <f>COUNTIFS('General App Test Cases'!AA:AA,B36,'General App Test Cases'!J:J,$D$15)+COUNTIFS('Web App Test Cases'!AA:AA,B36,'Web App Test Cases'!J:J,$D$15)</f>
        <v>0</v>
      </c>
      <c r="E36" s="55">
        <f>COUNTIFS('General App Test Cases'!AA:AA,B36,'General App Test Cases'!J:J,$E$33)+COUNTIFS('Web App Test Cases'!AA:AA,B36,'Web App Test Cases'!J:J,$E$15)</f>
        <v>0</v>
      </c>
      <c r="F36" s="55">
        <f>COUNTIFS('General App Test Cases'!AA:AA,B36,'General App Test Cases'!J:J,$F$15)+COUNTIFS('Web App Test Cases'!AA:AA,B36,'Web App Test Cases'!J:J,$F$15)</f>
        <v>0</v>
      </c>
      <c r="G36" s="83">
        <v>100</v>
      </c>
      <c r="H36">
        <f t="shared" si="2"/>
        <v>1200</v>
      </c>
      <c r="I36">
        <f t="shared" si="3"/>
        <v>0</v>
      </c>
      <c r="P36" s="34"/>
    </row>
    <row r="37" spans="1:16" ht="12.75" customHeight="1" x14ac:dyDescent="0.25">
      <c r="A37" s="244"/>
      <c r="B37" s="61">
        <v>5</v>
      </c>
      <c r="C37" s="62">
        <f>COUNTIF('General App Test Cases'!AA:AA,B37)+COUNTIF('Web App Test Cases'!AA:AA,B37)</f>
        <v>16</v>
      </c>
      <c r="D37" s="55">
        <f>COUNTIFS('General App Test Cases'!AA:AA,B37,'General App Test Cases'!J:J,$D$15)+COUNTIFS('Web App Test Cases'!AA:AA,B37,'Web App Test Cases'!J:J,$D$15)</f>
        <v>0</v>
      </c>
      <c r="E37" s="55">
        <f>COUNTIFS('General App Test Cases'!AA:AA,B37,'General App Test Cases'!J:J,$E$33)+COUNTIFS('Web App Test Cases'!AA:AA,B37,'Web App Test Cases'!J:J,$E$15)</f>
        <v>0</v>
      </c>
      <c r="F37" s="55">
        <f>COUNTIFS('General App Test Cases'!AA:AA,B37,'General App Test Cases'!J:J,$F$15)+COUNTIFS('Web App Test Cases'!AA:AA,B37,'Web App Test Cases'!J:J,$F$15)</f>
        <v>0</v>
      </c>
      <c r="G37" s="83">
        <v>50</v>
      </c>
      <c r="H37">
        <f t="shared" si="2"/>
        <v>800</v>
      </c>
      <c r="I37">
        <f t="shared" si="3"/>
        <v>0</v>
      </c>
      <c r="P37" s="34"/>
    </row>
    <row r="38" spans="1:16" ht="12.75" customHeight="1" x14ac:dyDescent="0.25">
      <c r="A38" s="244"/>
      <c r="B38" s="61">
        <v>4</v>
      </c>
      <c r="C38" s="62">
        <f>COUNTIF('General App Test Cases'!AA:AA,B38)+COUNTIF('Web App Test Cases'!AA:AA,B38)</f>
        <v>15</v>
      </c>
      <c r="D38" s="55">
        <f>COUNTIFS('General App Test Cases'!AA:AA,B38,'General App Test Cases'!J:J,$D$15)+COUNTIFS('Web App Test Cases'!AA:AA,B38,'Web App Test Cases'!J:J,$D$15)</f>
        <v>0</v>
      </c>
      <c r="E38" s="55">
        <f>COUNTIFS('General App Test Cases'!AA:AA,B38,'General App Test Cases'!J:J,$E$33)+COUNTIFS('Web App Test Cases'!AA:AA,B38,'Web App Test Cases'!J:J,$E$15)</f>
        <v>0</v>
      </c>
      <c r="F38" s="55">
        <f>COUNTIFS('General App Test Cases'!AA:AA,B38,'General App Test Cases'!J:J,$F$15)+COUNTIFS('Web App Test Cases'!AA:AA,B38,'Web App Test Cases'!J:J,$F$15)</f>
        <v>0</v>
      </c>
      <c r="G38" s="83">
        <v>10</v>
      </c>
      <c r="H38">
        <f t="shared" si="2"/>
        <v>150</v>
      </c>
      <c r="I38">
        <f t="shared" si="3"/>
        <v>0</v>
      </c>
      <c r="P38" s="34"/>
    </row>
    <row r="39" spans="1:16" ht="12.75" customHeight="1" x14ac:dyDescent="0.25">
      <c r="A39" s="244"/>
      <c r="B39" s="61">
        <v>3</v>
      </c>
      <c r="C39" s="62">
        <f>COUNTIF('General App Test Cases'!AA:AA,B39)+COUNTIF('Web App Test Cases'!AA:AA,B39)</f>
        <v>5</v>
      </c>
      <c r="D39" s="55">
        <f>COUNTIFS('General App Test Cases'!AA:AA,B39,'General App Test Cases'!J:J,$D$15)+COUNTIFS('Web App Test Cases'!AA:AA,B39,'Web App Test Cases'!J:J,$D$15)</f>
        <v>0</v>
      </c>
      <c r="E39" s="55">
        <f>COUNTIFS('General App Test Cases'!AA:AA,B39,'General App Test Cases'!J:J,$E$33)+COUNTIFS('Web App Test Cases'!AA:AA,B39,'Web App Test Cases'!J:J,$E$15)</f>
        <v>0</v>
      </c>
      <c r="F39" s="55">
        <f>COUNTIFS('General App Test Cases'!AA:AA,B39,'General App Test Cases'!J:J,$F$15)+COUNTIFS('Web App Test Cases'!AA:AA,B39,'Web App Test Cases'!J:J,$F$15)</f>
        <v>0</v>
      </c>
      <c r="G39" s="83">
        <v>5</v>
      </c>
      <c r="H39">
        <f t="shared" si="2"/>
        <v>25</v>
      </c>
      <c r="I39">
        <f t="shared" si="3"/>
        <v>0</v>
      </c>
      <c r="P39" s="34"/>
    </row>
    <row r="40" spans="1:16" ht="12.75" customHeight="1" x14ac:dyDescent="0.25">
      <c r="A40" s="244"/>
      <c r="B40" s="61">
        <v>2</v>
      </c>
      <c r="C40" s="62">
        <f>COUNTIF('General App Test Cases'!AA:AA,B40)+COUNTIF('Web App Test Cases'!AA:AA,B40)</f>
        <v>4</v>
      </c>
      <c r="D40" s="55">
        <f>COUNTIFS('General App Test Cases'!AA:AA,B40,'General App Test Cases'!J:J,$D$15)+COUNTIFS('Web App Test Cases'!AA:AA,B40,'Web App Test Cases'!J:J,$D$15)</f>
        <v>0</v>
      </c>
      <c r="E40" s="55">
        <f>COUNTIFS('General App Test Cases'!AA:AA,B40,'General App Test Cases'!J:J,$E$33)+COUNTIFS('Web App Test Cases'!AA:AA,B40,'Web App Test Cases'!J:J,$E$15)</f>
        <v>0</v>
      </c>
      <c r="F40" s="55">
        <f>COUNTIFS('General App Test Cases'!AA:AA,B40,'General App Test Cases'!J:J,$F$15)+COUNTIFS('Web App Test Cases'!AA:AA,B40,'Web App Test Cases'!J:J,$F$15)</f>
        <v>0</v>
      </c>
      <c r="G40" s="83">
        <v>2</v>
      </c>
      <c r="H40">
        <f>(C40-F40)*(G40)</f>
        <v>8</v>
      </c>
      <c r="I40">
        <f>D40*G40</f>
        <v>0</v>
      </c>
      <c r="P40" s="34"/>
    </row>
    <row r="41" spans="1:16" ht="12.75" customHeight="1" x14ac:dyDescent="0.25">
      <c r="A41" s="244"/>
      <c r="B41" s="61">
        <v>1</v>
      </c>
      <c r="C41" s="62">
        <f>COUNTIF('General App Test Cases'!AA:AA,B41)+COUNTIF('Web App Test Cases'!AA:AA,B41)</f>
        <v>1</v>
      </c>
      <c r="D41" s="55">
        <f>COUNTIFS('General App Test Cases'!AA:AA,B41,'General App Test Cases'!J:J,$D$15)+COUNTIFS('Web App Test Cases'!AA:AA,B41,'Web App Test Cases'!J:J,$D$15)</f>
        <v>0</v>
      </c>
      <c r="E41" s="55">
        <f>COUNTIFS('General App Test Cases'!AA:AA,B41,'General App Test Cases'!J:J,$E$33)+COUNTIFS('Web App Test Cases'!AA:AA,B41,'Web App Test Cases'!J:J,$E$15)</f>
        <v>0</v>
      </c>
      <c r="F41" s="55">
        <f>COUNTIFS('General App Test Cases'!AA:AA,B41,'General App Test Cases'!J:J,$F$15)+COUNTIFS('Web App Test Cases'!AA:AA,B41,'Web App Test Cases'!J:J,$F$15)</f>
        <v>0</v>
      </c>
      <c r="G41" s="83">
        <v>1</v>
      </c>
      <c r="H41">
        <f>(C41-F41)*(G41)</f>
        <v>1</v>
      </c>
      <c r="I41">
        <f>D41*G41</f>
        <v>0</v>
      </c>
      <c r="P41" s="34"/>
    </row>
    <row r="42" spans="1:16" ht="13" hidden="1" x14ac:dyDescent="0.3">
      <c r="A42" s="58"/>
      <c r="B42" s="67" t="s">
        <v>59</v>
      </c>
      <c r="C42" s="68"/>
      <c r="D42" s="70">
        <f>SUM(I34:I41)/SUM(H34:H41)*100</f>
        <v>0</v>
      </c>
      <c r="P42" s="34"/>
    </row>
    <row r="43" spans="1:16" ht="13" x14ac:dyDescent="0.25">
      <c r="A43" s="63"/>
      <c r="B43" s="64"/>
      <c r="C43" s="64"/>
      <c r="D43" s="64"/>
      <c r="E43" s="64"/>
      <c r="F43" s="64"/>
      <c r="G43" s="64"/>
      <c r="H43" s="64"/>
      <c r="I43" s="64"/>
      <c r="J43" s="64"/>
      <c r="K43" s="65"/>
      <c r="L43" s="65"/>
      <c r="M43" s="65"/>
      <c r="N43" s="65"/>
      <c r="O43" s="65"/>
      <c r="P43" s="66"/>
    </row>
    <row r="45" spans="1:16" ht="13" x14ac:dyDescent="0.3">
      <c r="A45" s="76">
        <f>D12+N12</f>
        <v>71</v>
      </c>
      <c r="B45" s="77" t="str">
        <f>"WARNING: THERE IS AT LEAST ONE TEST CASE WITH AN 'INFO' OR BLANK STATUS (SEE ABOVE)"</f>
        <v>WARNING: THERE IS AT LEAST ONE TEST CASE WITH AN 'INFO' OR BLANK STATUS (SEE ABOVE)</v>
      </c>
    </row>
    <row r="46" spans="1:16" ht="12.75" customHeight="1" x14ac:dyDescent="0.25">
      <c r="B46" s="78"/>
    </row>
    <row r="47" spans="1:16" ht="12.75" customHeight="1" x14ac:dyDescent="0.3">
      <c r="A47" s="76">
        <f>SUMPRODUCT(--ISERROR('General App Test Cases'!AA:AA))</f>
        <v>19</v>
      </c>
      <c r="B47" s="77" t="str">
        <f>"WARNING: THERE IS AT LEAST ONE TEST CASE WITH MULTIPLE OR INVALID ISSUE CODES (SEE TEST CASES TAB)"</f>
        <v>WARNING: THERE IS AT LEAST ONE TEST CASE WITH MULTIPLE OR INVALID ISSUE CODES (SEE TEST CASES TAB)</v>
      </c>
    </row>
    <row r="48" spans="1:16" ht="12.75" customHeight="1" x14ac:dyDescent="0.25"/>
  </sheetData>
  <mergeCells count="2">
    <mergeCell ref="A14:A23"/>
    <mergeCell ref="A32:A41"/>
  </mergeCells>
  <phoneticPr fontId="4" type="noConversion"/>
  <conditionalFormatting sqref="B45">
    <cfRule type="expression" dxfId="40" priority="8" stopIfTrue="1">
      <formula>$A$45=0</formula>
    </cfRule>
  </conditionalFormatting>
  <conditionalFormatting sqref="B47">
    <cfRule type="expression" dxfId="39" priority="7" stopIfTrue="1">
      <formula>$A$47=0</formula>
    </cfRule>
  </conditionalFormatting>
  <conditionalFormatting sqref="D12">
    <cfRule type="cellIs" dxfId="38" priority="11" stopIfTrue="1" operator="greaterThan">
      <formula>0</formula>
    </cfRule>
  </conditionalFormatting>
  <conditionalFormatting sqref="D30">
    <cfRule type="cellIs" dxfId="37" priority="3" stopIfTrue="1" operator="greaterThan">
      <formula>0</formula>
    </cfRule>
  </conditionalFormatting>
  <conditionalFormatting sqref="N12">
    <cfRule type="cellIs" dxfId="36" priority="9" stopIfTrue="1" operator="greaterThan">
      <formula>0</formula>
    </cfRule>
    <cfRule type="cellIs" dxfId="35" priority="10" stopIfTrue="1" operator="lessThan">
      <formula>0</formula>
    </cfRule>
  </conditionalFormatting>
  <conditionalFormatting sqref="N30">
    <cfRule type="cellIs" dxfId="34" priority="1" stopIfTrue="1" operator="greaterThan">
      <formula>0</formula>
    </cfRule>
    <cfRule type="cellIs" dxfId="33" priority="2"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0"/>
  <sheetViews>
    <sheetView showGridLines="0" zoomScale="80" zoomScaleNormal="80" workbookViewId="0">
      <pane ySplit="1" topLeftCell="A2" activePane="bottomLeft" state="frozen"/>
      <selection pane="bottomLeft" activeCell="E24" sqref="E24"/>
    </sheetView>
  </sheetViews>
  <sheetFormatPr defaultColWidth="0" defaultRowHeight="12.5" zeroHeight="1" x14ac:dyDescent="0.25"/>
  <cols>
    <col min="1" max="13" width="9.453125" customWidth="1"/>
    <col min="14" max="14" width="13.453125" customWidth="1"/>
    <col min="15" max="16384" width="9.453125" hidden="1"/>
  </cols>
  <sheetData>
    <row r="1" spans="1:14" ht="13" x14ac:dyDescent="0.3">
      <c r="A1" s="119" t="s">
        <v>60</v>
      </c>
      <c r="B1" s="120"/>
      <c r="C1" s="120"/>
      <c r="D1" s="120"/>
      <c r="E1" s="120"/>
      <c r="F1" s="120"/>
      <c r="G1" s="120"/>
      <c r="H1" s="120"/>
      <c r="I1" s="120"/>
      <c r="J1" s="120"/>
      <c r="K1" s="120"/>
      <c r="L1" s="120"/>
      <c r="M1" s="120"/>
      <c r="N1" s="121"/>
    </row>
    <row r="2" spans="1:14" ht="12.75" customHeight="1" x14ac:dyDescent="0.25">
      <c r="A2" s="139" t="s">
        <v>61</v>
      </c>
      <c r="B2" s="140"/>
      <c r="C2" s="140"/>
      <c r="D2" s="140"/>
      <c r="E2" s="140"/>
      <c r="F2" s="140"/>
      <c r="G2" s="140"/>
      <c r="H2" s="140"/>
      <c r="I2" s="140"/>
      <c r="J2" s="140"/>
      <c r="K2" s="140"/>
      <c r="L2" s="140"/>
      <c r="M2" s="140"/>
      <c r="N2" s="141"/>
    </row>
    <row r="3" spans="1:14" s="17" customFormat="1" ht="12.75" customHeight="1" x14ac:dyDescent="0.25">
      <c r="A3" s="142"/>
      <c r="B3" s="143"/>
      <c r="C3" s="143"/>
      <c r="D3" s="143"/>
      <c r="E3" s="143"/>
      <c r="F3" s="143"/>
      <c r="G3" s="143"/>
      <c r="H3" s="143"/>
      <c r="I3" s="143"/>
      <c r="J3" s="143"/>
      <c r="K3" s="143"/>
      <c r="L3" s="143"/>
      <c r="M3" s="143"/>
      <c r="N3" s="144"/>
    </row>
    <row r="4" spans="1:14" s="17" customFormat="1" ht="15" customHeight="1" x14ac:dyDescent="0.25">
      <c r="A4" s="254" t="s">
        <v>1871</v>
      </c>
      <c r="B4" s="254"/>
      <c r="C4" s="254"/>
      <c r="D4" s="254"/>
      <c r="E4" s="254"/>
      <c r="F4" s="254"/>
      <c r="G4" s="254"/>
      <c r="H4" s="254"/>
      <c r="I4" s="254"/>
      <c r="J4" s="254"/>
      <c r="K4" s="254"/>
      <c r="L4" s="254"/>
      <c r="M4" s="254"/>
      <c r="N4" s="255"/>
    </row>
    <row r="5" spans="1:14" s="17" customFormat="1" x14ac:dyDescent="0.25">
      <c r="A5" s="254"/>
      <c r="B5" s="254"/>
      <c r="C5" s="254"/>
      <c r="D5" s="254"/>
      <c r="E5" s="254"/>
      <c r="F5" s="254"/>
      <c r="G5" s="254"/>
      <c r="H5" s="254"/>
      <c r="I5" s="254"/>
      <c r="J5" s="254"/>
      <c r="K5" s="254"/>
      <c r="L5" s="254"/>
      <c r="M5" s="254"/>
      <c r="N5" s="255"/>
    </row>
    <row r="6" spans="1:14" s="17" customFormat="1" x14ac:dyDescent="0.25">
      <c r="A6" s="254"/>
      <c r="B6" s="254"/>
      <c r="C6" s="254"/>
      <c r="D6" s="254"/>
      <c r="E6" s="254"/>
      <c r="F6" s="254"/>
      <c r="G6" s="254"/>
      <c r="H6" s="254"/>
      <c r="I6" s="254"/>
      <c r="J6" s="254"/>
      <c r="K6" s="254"/>
      <c r="L6" s="254"/>
      <c r="M6" s="254"/>
      <c r="N6" s="255"/>
    </row>
    <row r="7" spans="1:14" s="17" customFormat="1" x14ac:dyDescent="0.25">
      <c r="A7" s="254"/>
      <c r="B7" s="254"/>
      <c r="C7" s="254"/>
      <c r="D7" s="254"/>
      <c r="E7" s="254"/>
      <c r="F7" s="254"/>
      <c r="G7" s="254"/>
      <c r="H7" s="254"/>
      <c r="I7" s="254"/>
      <c r="J7" s="254"/>
      <c r="K7" s="254"/>
      <c r="L7" s="254"/>
      <c r="M7" s="254"/>
      <c r="N7" s="255"/>
    </row>
    <row r="8" spans="1:14" s="17" customFormat="1" x14ac:dyDescent="0.25">
      <c r="A8" s="254"/>
      <c r="B8" s="254"/>
      <c r="C8" s="254"/>
      <c r="D8" s="254"/>
      <c r="E8" s="254"/>
      <c r="F8" s="254"/>
      <c r="G8" s="254"/>
      <c r="H8" s="254"/>
      <c r="I8" s="254"/>
      <c r="J8" s="254"/>
      <c r="K8" s="254"/>
      <c r="L8" s="254"/>
      <c r="M8" s="254"/>
      <c r="N8" s="255"/>
    </row>
    <row r="9" spans="1:14" s="17" customFormat="1" x14ac:dyDescent="0.25">
      <c r="A9" s="254"/>
      <c r="B9" s="254"/>
      <c r="C9" s="254"/>
      <c r="D9" s="254"/>
      <c r="E9" s="254"/>
      <c r="F9" s="254"/>
      <c r="G9" s="254"/>
      <c r="H9" s="254"/>
      <c r="I9" s="254"/>
      <c r="J9" s="254"/>
      <c r="K9" s="254"/>
      <c r="L9" s="254"/>
      <c r="M9" s="254"/>
      <c r="N9" s="255"/>
    </row>
    <row r="10" spans="1:14" ht="142.5" customHeight="1" x14ac:dyDescent="0.25">
      <c r="A10" s="256"/>
      <c r="B10" s="256"/>
      <c r="C10" s="256"/>
      <c r="D10" s="256"/>
      <c r="E10" s="256"/>
      <c r="F10" s="256"/>
      <c r="G10" s="256"/>
      <c r="H10" s="256"/>
      <c r="I10" s="256"/>
      <c r="J10" s="256"/>
      <c r="K10" s="256"/>
      <c r="L10" s="256"/>
      <c r="M10" s="256"/>
      <c r="N10" s="257"/>
    </row>
    <row r="11" spans="1:14" x14ac:dyDescent="0.25"/>
    <row r="12" spans="1:14" ht="12.75" customHeight="1" x14ac:dyDescent="0.25">
      <c r="A12" s="139" t="s">
        <v>62</v>
      </c>
      <c r="B12" s="140"/>
      <c r="C12" s="140"/>
      <c r="D12" s="140"/>
      <c r="E12" s="140"/>
      <c r="F12" s="140"/>
      <c r="G12" s="140"/>
      <c r="H12" s="140"/>
      <c r="I12" s="140"/>
      <c r="J12" s="140"/>
      <c r="K12" s="140"/>
      <c r="L12" s="140"/>
      <c r="M12" s="140"/>
      <c r="N12" s="141"/>
    </row>
    <row r="13" spans="1:14" ht="12.75" customHeight="1" x14ac:dyDescent="0.25">
      <c r="A13" s="145" t="s">
        <v>63</v>
      </c>
      <c r="B13" s="146"/>
      <c r="C13" s="147"/>
      <c r="D13" s="142" t="s">
        <v>64</v>
      </c>
      <c r="E13" s="148"/>
      <c r="F13" s="148"/>
      <c r="G13" s="148"/>
      <c r="H13" s="148"/>
      <c r="I13" s="148"/>
      <c r="J13" s="148"/>
      <c r="K13" s="148"/>
      <c r="L13" s="148"/>
      <c r="M13" s="148"/>
      <c r="N13" s="149"/>
    </row>
    <row r="14" spans="1:14" ht="13" x14ac:dyDescent="0.25">
      <c r="A14" s="18"/>
      <c r="B14" s="19"/>
      <c r="C14" s="20"/>
      <c r="D14" s="8" t="s">
        <v>65</v>
      </c>
      <c r="E14" s="5"/>
      <c r="F14" s="5"/>
      <c r="G14" s="5"/>
      <c r="H14" s="5"/>
      <c r="I14" s="5"/>
      <c r="J14" s="5"/>
      <c r="K14" s="5"/>
      <c r="L14" s="5"/>
      <c r="M14" s="5"/>
      <c r="N14" s="6"/>
    </row>
    <row r="15" spans="1:14" ht="12.75" customHeight="1" x14ac:dyDescent="0.25">
      <c r="A15" s="150" t="s">
        <v>66</v>
      </c>
      <c r="B15" s="151"/>
      <c r="C15" s="152"/>
      <c r="D15" s="153" t="s">
        <v>67</v>
      </c>
      <c r="E15" s="154"/>
      <c r="F15" s="154"/>
      <c r="G15" s="154"/>
      <c r="H15" s="154"/>
      <c r="I15" s="154"/>
      <c r="J15" s="154"/>
      <c r="K15" s="154"/>
      <c r="L15" s="154"/>
      <c r="M15" s="154"/>
      <c r="N15" s="155"/>
    </row>
    <row r="16" spans="1:14" ht="12.75" customHeight="1" x14ac:dyDescent="0.25">
      <c r="A16" s="145" t="s">
        <v>68</v>
      </c>
      <c r="B16" s="146"/>
      <c r="C16" s="147"/>
      <c r="D16" s="142" t="s">
        <v>69</v>
      </c>
      <c r="E16" s="148"/>
      <c r="F16" s="148"/>
      <c r="G16" s="148"/>
      <c r="H16" s="148"/>
      <c r="I16" s="148"/>
      <c r="J16" s="148"/>
      <c r="K16" s="148"/>
      <c r="L16" s="148"/>
      <c r="M16" s="148"/>
      <c r="N16" s="149"/>
    </row>
    <row r="17" spans="1:14" ht="12.75" customHeight="1" x14ac:dyDescent="0.25">
      <c r="A17" s="145" t="s">
        <v>70</v>
      </c>
      <c r="B17" s="146"/>
      <c r="C17" s="147"/>
      <c r="D17" s="142" t="s">
        <v>71</v>
      </c>
      <c r="E17" s="148"/>
      <c r="F17" s="148"/>
      <c r="G17" s="148"/>
      <c r="H17" s="148"/>
      <c r="I17" s="148"/>
      <c r="J17" s="148"/>
      <c r="K17" s="148"/>
      <c r="L17" s="148"/>
      <c r="M17" s="148"/>
      <c r="N17" s="149"/>
    </row>
    <row r="18" spans="1:14" ht="13" x14ac:dyDescent="0.25">
      <c r="A18" s="21"/>
      <c r="B18" s="22"/>
      <c r="C18" s="23"/>
      <c r="D18" s="2" t="s">
        <v>72</v>
      </c>
      <c r="E18" s="3"/>
      <c r="F18" s="3"/>
      <c r="G18" s="3"/>
      <c r="H18" s="3"/>
      <c r="I18" s="3"/>
      <c r="J18" s="3"/>
      <c r="K18" s="3"/>
      <c r="L18" s="3"/>
      <c r="M18" s="3"/>
      <c r="N18" s="4"/>
    </row>
    <row r="19" spans="1:14" s="17" customFormat="1" ht="12.75" customHeight="1" x14ac:dyDescent="0.25">
      <c r="A19" s="145" t="s">
        <v>73</v>
      </c>
      <c r="B19" s="146"/>
      <c r="C19" s="147"/>
      <c r="D19" s="142" t="s">
        <v>74</v>
      </c>
      <c r="E19" s="148"/>
      <c r="F19" s="148"/>
      <c r="G19" s="148"/>
      <c r="H19" s="148"/>
      <c r="I19" s="148"/>
      <c r="J19" s="148"/>
      <c r="K19" s="148"/>
      <c r="L19" s="148"/>
      <c r="M19" s="148"/>
      <c r="N19" s="149"/>
    </row>
    <row r="20" spans="1:14" s="17" customFormat="1" ht="12.75" customHeight="1" x14ac:dyDescent="0.25">
      <c r="A20" s="18"/>
      <c r="B20" s="19"/>
      <c r="C20" s="20"/>
      <c r="D20" s="8" t="s">
        <v>75</v>
      </c>
      <c r="E20" s="5"/>
      <c r="F20" s="5"/>
      <c r="G20" s="5"/>
      <c r="H20" s="5"/>
      <c r="I20" s="5"/>
      <c r="J20" s="5"/>
      <c r="K20" s="5"/>
      <c r="L20" s="5"/>
      <c r="M20" s="5"/>
      <c r="N20" s="6"/>
    </row>
    <row r="21" spans="1:14" ht="12.75" customHeight="1" x14ac:dyDescent="0.25">
      <c r="A21" s="145" t="s">
        <v>76</v>
      </c>
      <c r="B21" s="146"/>
      <c r="C21" s="147"/>
      <c r="D21" s="142" t="s">
        <v>77</v>
      </c>
      <c r="E21" s="148"/>
      <c r="F21" s="148"/>
      <c r="G21" s="148"/>
      <c r="H21" s="148"/>
      <c r="I21" s="148"/>
      <c r="J21" s="148"/>
      <c r="K21" s="148"/>
      <c r="L21" s="148"/>
      <c r="M21" s="148"/>
      <c r="N21" s="149"/>
    </row>
    <row r="22" spans="1:14" ht="13" x14ac:dyDescent="0.25">
      <c r="A22" s="18"/>
      <c r="B22" s="19"/>
      <c r="C22" s="20"/>
      <c r="D22" s="8" t="s">
        <v>78</v>
      </c>
      <c r="E22" s="5"/>
      <c r="F22" s="5"/>
      <c r="G22" s="5"/>
      <c r="H22" s="5"/>
      <c r="I22" s="5"/>
      <c r="J22" s="5"/>
      <c r="K22" s="5"/>
      <c r="L22" s="5"/>
      <c r="M22" s="5"/>
      <c r="N22" s="6"/>
    </row>
    <row r="23" spans="1:14" ht="12.75" customHeight="1" x14ac:dyDescent="0.25">
      <c r="A23" s="145" t="s">
        <v>79</v>
      </c>
      <c r="B23" s="146"/>
      <c r="C23" s="147"/>
      <c r="D23" s="142" t="s">
        <v>80</v>
      </c>
      <c r="E23" s="148"/>
      <c r="F23" s="148"/>
      <c r="G23" s="148"/>
      <c r="H23" s="148"/>
      <c r="I23" s="148"/>
      <c r="J23" s="148"/>
      <c r="K23" s="148"/>
      <c r="L23" s="148"/>
      <c r="M23" s="148"/>
      <c r="N23" s="149"/>
    </row>
    <row r="24" spans="1:14" ht="13" x14ac:dyDescent="0.25">
      <c r="A24" s="18"/>
      <c r="B24" s="19"/>
      <c r="C24" s="20"/>
      <c r="D24" s="8" t="s">
        <v>81</v>
      </c>
      <c r="E24" s="5"/>
      <c r="F24" s="5"/>
      <c r="G24" s="5"/>
      <c r="H24" s="5"/>
      <c r="I24" s="5"/>
      <c r="J24" s="5"/>
      <c r="K24" s="5"/>
      <c r="L24" s="5"/>
      <c r="M24" s="5"/>
      <c r="N24" s="6"/>
    </row>
    <row r="25" spans="1:14" ht="12.75" customHeight="1" x14ac:dyDescent="0.25">
      <c r="A25" s="150" t="s">
        <v>82</v>
      </c>
      <c r="B25" s="151"/>
      <c r="C25" s="152"/>
      <c r="D25" s="153" t="s">
        <v>83</v>
      </c>
      <c r="E25" s="154"/>
      <c r="F25" s="154"/>
      <c r="G25" s="154"/>
      <c r="H25" s="154"/>
      <c r="I25" s="154"/>
      <c r="J25" s="154"/>
      <c r="K25" s="154"/>
      <c r="L25" s="154"/>
      <c r="M25" s="154"/>
      <c r="N25" s="155"/>
    </row>
    <row r="26" spans="1:14" ht="12.75" customHeight="1" x14ac:dyDescent="0.25">
      <c r="A26" s="145" t="s">
        <v>84</v>
      </c>
      <c r="B26" s="146"/>
      <c r="C26" s="147"/>
      <c r="D26" s="142" t="s">
        <v>85</v>
      </c>
      <c r="E26" s="148"/>
      <c r="F26" s="148"/>
      <c r="G26" s="148"/>
      <c r="H26" s="148"/>
      <c r="I26" s="148"/>
      <c r="J26" s="148"/>
      <c r="K26" s="148"/>
      <c r="L26" s="148"/>
      <c r="M26" s="148"/>
      <c r="N26" s="149"/>
    </row>
    <row r="27" spans="1:14" ht="13" x14ac:dyDescent="0.25">
      <c r="A27" s="18"/>
      <c r="B27" s="19"/>
      <c r="C27" s="20"/>
      <c r="D27" s="8" t="s">
        <v>86</v>
      </c>
      <c r="E27" s="5"/>
      <c r="F27" s="5"/>
      <c r="G27" s="5"/>
      <c r="H27" s="5"/>
      <c r="I27" s="5"/>
      <c r="J27" s="5"/>
      <c r="K27" s="5"/>
      <c r="L27" s="5"/>
      <c r="M27" s="5"/>
      <c r="N27" s="6"/>
    </row>
    <row r="28" spans="1:14" ht="12.75" customHeight="1" x14ac:dyDescent="0.25">
      <c r="A28" s="145" t="s">
        <v>87</v>
      </c>
      <c r="B28" s="146"/>
      <c r="C28" s="147"/>
      <c r="D28" s="142" t="s">
        <v>88</v>
      </c>
      <c r="E28" s="148"/>
      <c r="F28" s="148"/>
      <c r="G28" s="148"/>
      <c r="H28" s="148"/>
      <c r="I28" s="148"/>
      <c r="J28" s="148"/>
      <c r="K28" s="148"/>
      <c r="L28" s="148"/>
      <c r="M28" s="148"/>
      <c r="N28" s="149"/>
    </row>
    <row r="29" spans="1:14" ht="13" x14ac:dyDescent="0.25">
      <c r="A29" s="21"/>
      <c r="B29" s="22"/>
      <c r="C29" s="23"/>
      <c r="D29" s="2" t="s">
        <v>89</v>
      </c>
      <c r="E29" s="3"/>
      <c r="F29" s="3"/>
      <c r="G29" s="3"/>
      <c r="H29" s="3"/>
      <c r="I29" s="3"/>
      <c r="J29" s="3"/>
      <c r="K29" s="3"/>
      <c r="L29" s="3"/>
      <c r="M29" s="3"/>
      <c r="N29" s="4"/>
    </row>
    <row r="30" spans="1:14" ht="13" x14ac:dyDescent="0.25">
      <c r="A30" s="21"/>
      <c r="B30" s="22"/>
      <c r="C30" s="23"/>
      <c r="D30" s="2" t="s">
        <v>90</v>
      </c>
      <c r="E30" s="3"/>
      <c r="F30" s="3"/>
      <c r="G30" s="3"/>
      <c r="H30" s="3"/>
      <c r="I30" s="3"/>
      <c r="J30" s="3"/>
      <c r="K30" s="3"/>
      <c r="L30" s="3"/>
      <c r="M30" s="3"/>
      <c r="N30" s="4"/>
    </row>
    <row r="31" spans="1:14" ht="13" x14ac:dyDescent="0.25">
      <c r="A31" s="21"/>
      <c r="B31" s="22"/>
      <c r="C31" s="23"/>
      <c r="D31" s="2" t="s">
        <v>91</v>
      </c>
      <c r="E31" s="3"/>
      <c r="F31" s="3"/>
      <c r="G31" s="3"/>
      <c r="H31" s="3"/>
      <c r="I31" s="3"/>
      <c r="J31" s="3"/>
      <c r="K31" s="3"/>
      <c r="L31" s="3"/>
      <c r="M31" s="3"/>
      <c r="N31" s="4"/>
    </row>
    <row r="32" spans="1:14" ht="13" x14ac:dyDescent="0.25">
      <c r="A32" s="18"/>
      <c r="B32" s="19"/>
      <c r="C32" s="20"/>
      <c r="D32" s="8" t="s">
        <v>92</v>
      </c>
      <c r="E32" s="5"/>
      <c r="F32" s="5"/>
      <c r="G32" s="5"/>
      <c r="H32" s="5"/>
      <c r="I32" s="5"/>
      <c r="J32" s="5"/>
      <c r="K32" s="5"/>
      <c r="L32" s="5"/>
      <c r="M32" s="5"/>
      <c r="N32" s="6"/>
    </row>
    <row r="33" spans="1:14" ht="12.75" customHeight="1" x14ac:dyDescent="0.25">
      <c r="A33" s="145" t="s">
        <v>93</v>
      </c>
      <c r="B33" s="146"/>
      <c r="C33" s="147"/>
      <c r="D33" s="142" t="s">
        <v>94</v>
      </c>
      <c r="E33" s="148"/>
      <c r="F33" s="148"/>
      <c r="G33" s="148"/>
      <c r="H33" s="148"/>
      <c r="I33" s="148"/>
      <c r="J33" s="148"/>
      <c r="K33" s="148"/>
      <c r="L33" s="148"/>
      <c r="M33" s="148"/>
      <c r="N33" s="149"/>
    </row>
    <row r="34" spans="1:14" ht="13" x14ac:dyDescent="0.25">
      <c r="A34" s="18"/>
      <c r="B34" s="19"/>
      <c r="C34" s="20"/>
      <c r="D34" s="8" t="s">
        <v>95</v>
      </c>
      <c r="E34" s="5"/>
      <c r="F34" s="5"/>
      <c r="G34" s="5"/>
      <c r="H34" s="5"/>
      <c r="I34" s="5"/>
      <c r="J34" s="5"/>
      <c r="K34" s="5"/>
      <c r="L34" s="5"/>
      <c r="M34" s="5"/>
      <c r="N34" s="6"/>
    </row>
    <row r="35" spans="1:14" ht="13" x14ac:dyDescent="0.25">
      <c r="A35" s="156" t="s">
        <v>96</v>
      </c>
      <c r="B35" s="157"/>
      <c r="C35" s="158"/>
      <c r="D35" s="245" t="s">
        <v>97</v>
      </c>
      <c r="E35" s="246"/>
      <c r="F35" s="246"/>
      <c r="G35" s="246"/>
      <c r="H35" s="246"/>
      <c r="I35" s="246"/>
      <c r="J35" s="246"/>
      <c r="K35" s="246"/>
      <c r="L35" s="246"/>
      <c r="M35" s="246"/>
      <c r="N35" s="247"/>
    </row>
    <row r="36" spans="1:14" ht="13" x14ac:dyDescent="0.25">
      <c r="A36" s="36"/>
      <c r="B36" s="22"/>
      <c r="C36" s="37"/>
      <c r="D36" s="248"/>
      <c r="E36" s="249"/>
      <c r="F36" s="249"/>
      <c r="G36" s="249"/>
      <c r="H36" s="249"/>
      <c r="I36" s="249"/>
      <c r="J36" s="249"/>
      <c r="K36" s="249"/>
      <c r="L36" s="249"/>
      <c r="M36" s="249"/>
      <c r="N36" s="250"/>
    </row>
    <row r="37" spans="1:14" ht="13" x14ac:dyDescent="0.25">
      <c r="A37" s="38"/>
      <c r="B37" s="39"/>
      <c r="C37" s="40"/>
      <c r="D37" s="251"/>
      <c r="E37" s="252"/>
      <c r="F37" s="252"/>
      <c r="G37" s="252"/>
      <c r="H37" s="252"/>
      <c r="I37" s="252"/>
      <c r="J37" s="252"/>
      <c r="K37" s="252"/>
      <c r="L37" s="252"/>
      <c r="M37" s="252"/>
      <c r="N37" s="253"/>
    </row>
    <row r="38" spans="1:14" ht="13" x14ac:dyDescent="0.25">
      <c r="A38" s="156" t="s">
        <v>98</v>
      </c>
      <c r="B38" s="157"/>
      <c r="C38" s="158"/>
      <c r="D38" s="245" t="s">
        <v>99</v>
      </c>
      <c r="E38" s="246"/>
      <c r="F38" s="246"/>
      <c r="G38" s="246"/>
      <c r="H38" s="246"/>
      <c r="I38" s="246"/>
      <c r="J38" s="246"/>
      <c r="K38" s="246"/>
      <c r="L38" s="246"/>
      <c r="M38" s="246"/>
      <c r="N38" s="247"/>
    </row>
    <row r="39" spans="1:14" ht="13" x14ac:dyDescent="0.25">
      <c r="A39" s="38"/>
      <c r="B39" s="39"/>
      <c r="C39" s="40"/>
      <c r="D39" s="251"/>
      <c r="E39" s="252"/>
      <c r="F39" s="252"/>
      <c r="G39" s="252"/>
      <c r="H39" s="252"/>
      <c r="I39" s="252"/>
      <c r="J39" s="252"/>
      <c r="K39" s="252"/>
      <c r="L39" s="252"/>
      <c r="M39" s="252"/>
      <c r="N39" s="253"/>
    </row>
    <row r="40" spans="1:14" x14ac:dyDescent="0.25"/>
  </sheetData>
  <mergeCells count="3">
    <mergeCell ref="D35:N37"/>
    <mergeCell ref="D38:N39"/>
    <mergeCell ref="A4:N10"/>
  </mergeCells>
  <phoneticPr fontId="4"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B88"/>
  <sheetViews>
    <sheetView showGridLines="0" tabSelected="1" zoomScale="115" zoomScaleNormal="115" workbookViewId="0">
      <pane ySplit="2" topLeftCell="A3" activePane="bottomLeft" state="frozen"/>
      <selection pane="bottomLeft" activeCell="B3" sqref="B3"/>
    </sheetView>
  </sheetViews>
  <sheetFormatPr defaultColWidth="0" defaultRowHeight="12.5" zeroHeight="1" x14ac:dyDescent="0.25"/>
  <cols>
    <col min="1" max="1" width="10.453125" customWidth="1"/>
    <col min="2" max="2" width="9.453125" customWidth="1"/>
    <col min="3" max="3" width="19.453125" customWidth="1"/>
    <col min="4" max="4" width="13.90625" customWidth="1"/>
    <col min="5" max="5" width="11.453125" customWidth="1"/>
    <col min="6" max="6" width="49.453125" customWidth="1"/>
    <col min="7" max="7" width="58.453125" customWidth="1"/>
    <col min="8" max="8" width="61.6328125" customWidth="1"/>
    <col min="9" max="9" width="15.36328125" customWidth="1"/>
    <col min="10" max="10" width="9.453125" customWidth="1"/>
    <col min="11" max="11" width="18.453125" customWidth="1"/>
    <col min="12" max="12" width="13.453125" style="41" bestFit="1" customWidth="1"/>
    <col min="13" max="13" width="15.453125" style="81" bestFit="1" customWidth="1"/>
    <col min="14" max="14" width="84.453125" style="82" customWidth="1"/>
    <col min="15" max="26" width="2.6328125" hidden="1" customWidth="1"/>
    <col min="27" max="28" width="18.08984375" hidden="1" customWidth="1"/>
    <col min="29" max="16384" width="9.453125" hidden="1"/>
  </cols>
  <sheetData>
    <row r="1" spans="1:27" s="79" customFormat="1" ht="13" x14ac:dyDescent="0.3">
      <c r="A1" s="173" t="s">
        <v>53</v>
      </c>
      <c r="B1" s="174"/>
      <c r="C1" s="174"/>
      <c r="D1" s="175"/>
      <c r="E1" s="175"/>
      <c r="F1" s="175"/>
      <c r="G1" s="175"/>
      <c r="H1" s="175"/>
      <c r="I1" s="175"/>
      <c r="J1" s="175"/>
      <c r="K1" s="175"/>
      <c r="L1" s="176"/>
      <c r="M1" s="177"/>
      <c r="N1" s="166"/>
      <c r="O1" s="166"/>
      <c r="P1" s="166"/>
      <c r="Q1" s="166"/>
      <c r="R1" s="166"/>
      <c r="S1" s="166"/>
      <c r="T1" s="166"/>
      <c r="U1" s="166"/>
      <c r="V1" s="166"/>
      <c r="W1" s="166"/>
      <c r="X1" s="166"/>
      <c r="Y1" s="166"/>
      <c r="Z1" s="166"/>
      <c r="AA1" s="159"/>
    </row>
    <row r="2" spans="1:27" ht="30" customHeight="1" x14ac:dyDescent="0.25">
      <c r="A2" s="210" t="s">
        <v>100</v>
      </c>
      <c r="B2" s="210" t="s">
        <v>101</v>
      </c>
      <c r="C2" s="210" t="s">
        <v>102</v>
      </c>
      <c r="D2" s="210" t="s">
        <v>103</v>
      </c>
      <c r="E2" s="210" t="s">
        <v>104</v>
      </c>
      <c r="F2" s="210" t="s">
        <v>105</v>
      </c>
      <c r="G2" s="210" t="s">
        <v>106</v>
      </c>
      <c r="H2" s="210" t="s">
        <v>107</v>
      </c>
      <c r="I2" s="210" t="s">
        <v>108</v>
      </c>
      <c r="J2" s="210" t="s">
        <v>109</v>
      </c>
      <c r="K2" s="210" t="s">
        <v>110</v>
      </c>
      <c r="L2" s="210" t="s">
        <v>111</v>
      </c>
      <c r="M2" s="211" t="s">
        <v>112</v>
      </c>
      <c r="N2" s="212" t="s">
        <v>1794</v>
      </c>
      <c r="O2" s="187"/>
      <c r="P2" s="187"/>
      <c r="Q2" s="187"/>
      <c r="R2" s="187"/>
      <c r="S2" s="187"/>
      <c r="T2" s="187"/>
      <c r="U2" s="187"/>
      <c r="V2" s="187"/>
      <c r="W2" s="187"/>
      <c r="X2" s="187"/>
      <c r="Y2" s="187"/>
      <c r="Z2" s="187"/>
      <c r="AA2" s="188" t="s">
        <v>113</v>
      </c>
    </row>
    <row r="3" spans="1:27" ht="150" x14ac:dyDescent="0.25">
      <c r="A3" s="181" t="s">
        <v>114</v>
      </c>
      <c r="B3" s="181" t="s">
        <v>115</v>
      </c>
      <c r="C3" s="181" t="s">
        <v>116</v>
      </c>
      <c r="D3" s="181" t="s">
        <v>117</v>
      </c>
      <c r="E3" s="181" t="s">
        <v>118</v>
      </c>
      <c r="F3" s="181" t="s">
        <v>1805</v>
      </c>
      <c r="G3" s="181" t="s">
        <v>119</v>
      </c>
      <c r="H3" s="181" t="s">
        <v>120</v>
      </c>
      <c r="I3" s="181"/>
      <c r="J3" s="182"/>
      <c r="K3" s="181"/>
      <c r="L3" s="181" t="s">
        <v>121</v>
      </c>
      <c r="M3" s="181" t="s">
        <v>122</v>
      </c>
      <c r="N3" s="213" t="s">
        <v>123</v>
      </c>
      <c r="O3" s="189"/>
      <c r="P3" s="190"/>
      <c r="Q3" s="190"/>
      <c r="R3" s="190"/>
      <c r="S3" s="190"/>
      <c r="T3" s="190"/>
      <c r="U3" s="190"/>
      <c r="V3" s="190"/>
      <c r="W3" s="190"/>
      <c r="X3" s="190"/>
      <c r="Y3" s="190"/>
      <c r="Z3" s="190"/>
      <c r="AA3" s="191" t="e">
        <f>IF(OR(J3="Fail",ISBLANK(J3)),INDEX('Issue Code Table'!C:C,MATCH(M:M,'Issue Code Table'!A:A,0)),IF(L3="Critical",6,IF(L3="Significant",5,IF(L3="Moderate",3,2))))</f>
        <v>#N/A</v>
      </c>
    </row>
    <row r="4" spans="1:27" ht="108.75" customHeight="1" x14ac:dyDescent="0.25">
      <c r="A4" s="184" t="s">
        <v>393</v>
      </c>
      <c r="B4" s="184" t="s">
        <v>394</v>
      </c>
      <c r="C4" s="184" t="s">
        <v>395</v>
      </c>
      <c r="D4" s="184" t="s">
        <v>1730</v>
      </c>
      <c r="E4" s="184" t="s">
        <v>118</v>
      </c>
      <c r="F4" s="184" t="s">
        <v>396</v>
      </c>
      <c r="G4" s="184" t="s">
        <v>397</v>
      </c>
      <c r="H4" s="232" t="s">
        <v>398</v>
      </c>
      <c r="I4" s="184"/>
      <c r="J4" s="185"/>
      <c r="K4" s="184" t="s">
        <v>399</v>
      </c>
      <c r="L4" s="184" t="s">
        <v>121</v>
      </c>
      <c r="M4" s="185" t="s">
        <v>400</v>
      </c>
      <c r="N4" s="233" t="s">
        <v>401</v>
      </c>
      <c r="O4" s="192"/>
      <c r="P4" s="193"/>
      <c r="Q4" s="193"/>
      <c r="R4" s="193"/>
      <c r="S4" s="193"/>
      <c r="T4" s="193"/>
      <c r="U4" s="193"/>
      <c r="V4" s="193"/>
      <c r="W4" s="193"/>
      <c r="X4" s="193"/>
      <c r="Y4" s="193"/>
      <c r="Z4" s="193"/>
      <c r="AA4" s="194">
        <f>IF(OR(J4="Fail",ISBLANK(J4)),INDEX('Issue Code Table'!C:C,MATCH(M:M,'Issue Code Table'!A:A,0)),IF(L4="Critical",6,IF(L4="Significant",5,IF(L4="Moderate",3,2))))</f>
        <v>7</v>
      </c>
    </row>
    <row r="5" spans="1:27" ht="112.5" x14ac:dyDescent="0.25">
      <c r="A5" s="181" t="s">
        <v>124</v>
      </c>
      <c r="B5" s="181" t="s">
        <v>125</v>
      </c>
      <c r="C5" s="181" t="s">
        <v>126</v>
      </c>
      <c r="D5" s="181" t="s">
        <v>127</v>
      </c>
      <c r="E5" s="181" t="s">
        <v>118</v>
      </c>
      <c r="F5" s="181" t="s">
        <v>1728</v>
      </c>
      <c r="G5" s="181" t="s">
        <v>128</v>
      </c>
      <c r="H5" s="181" t="s">
        <v>129</v>
      </c>
      <c r="I5" s="181"/>
      <c r="J5" s="182"/>
      <c r="K5" s="181"/>
      <c r="L5" s="181" t="s">
        <v>130</v>
      </c>
      <c r="M5" s="181" t="s">
        <v>131</v>
      </c>
      <c r="N5" s="213" t="s">
        <v>132</v>
      </c>
      <c r="O5" s="189"/>
      <c r="P5" s="190"/>
      <c r="Q5" s="190"/>
      <c r="R5" s="190"/>
      <c r="S5" s="190"/>
      <c r="T5" s="190"/>
      <c r="U5" s="190"/>
      <c r="V5" s="190"/>
      <c r="W5" s="190"/>
      <c r="X5" s="190"/>
      <c r="Y5" s="190"/>
      <c r="Z5" s="190"/>
      <c r="AA5" s="191">
        <f>IF(OR(J5="Fail",ISBLANK(J5)),INDEX('Issue Code Table'!C:C,MATCH(M:M,'Issue Code Table'!A:A,0)),IF(L5="Critical",6,IF(L5="Significant",5,IF(L5="Moderate",3,2))))</f>
        <v>5</v>
      </c>
    </row>
    <row r="6" spans="1:27" ht="150" x14ac:dyDescent="0.25">
      <c r="A6" s="184" t="s">
        <v>148</v>
      </c>
      <c r="B6" s="184" t="s">
        <v>149</v>
      </c>
      <c r="C6" s="184" t="s">
        <v>150</v>
      </c>
      <c r="D6" s="184" t="s">
        <v>1730</v>
      </c>
      <c r="E6" s="184" t="s">
        <v>118</v>
      </c>
      <c r="F6" s="184" t="s">
        <v>1806</v>
      </c>
      <c r="G6" s="184" t="s">
        <v>151</v>
      </c>
      <c r="H6" s="184" t="s">
        <v>152</v>
      </c>
      <c r="I6" s="184"/>
      <c r="J6" s="185"/>
      <c r="K6" s="184"/>
      <c r="L6" s="184" t="s">
        <v>139</v>
      </c>
      <c r="M6" s="184" t="s">
        <v>153</v>
      </c>
      <c r="N6" s="214" t="s">
        <v>154</v>
      </c>
      <c r="O6" s="192"/>
      <c r="P6" s="193"/>
      <c r="Q6" s="193"/>
      <c r="R6" s="193"/>
      <c r="S6" s="193"/>
      <c r="T6" s="193"/>
      <c r="U6" s="193"/>
      <c r="V6" s="193"/>
      <c r="W6" s="193"/>
      <c r="X6" s="193"/>
      <c r="Y6" s="193"/>
      <c r="Z6" s="193"/>
      <c r="AA6" s="194" t="e">
        <f>IF(OR(J6="Fail",ISBLANK(J6)),INDEX('Issue Code Table'!C:C,MATCH(M:M,'Issue Code Table'!A:A,0)),IF(L6="Critical",6,IF(L6="Significant",5,IF(L6="Moderate",3,2))))</f>
        <v>#N/A</v>
      </c>
    </row>
    <row r="7" spans="1:27" ht="37.5" x14ac:dyDescent="0.25">
      <c r="A7" s="181" t="s">
        <v>534</v>
      </c>
      <c r="B7" s="181" t="s">
        <v>149</v>
      </c>
      <c r="C7" s="181" t="s">
        <v>150</v>
      </c>
      <c r="D7" s="181" t="s">
        <v>1730</v>
      </c>
      <c r="E7" s="181" t="s">
        <v>118</v>
      </c>
      <c r="F7" s="181" t="s">
        <v>540</v>
      </c>
      <c r="G7" s="181" t="s">
        <v>541</v>
      </c>
      <c r="H7" s="181" t="s">
        <v>542</v>
      </c>
      <c r="I7" s="181"/>
      <c r="J7" s="182"/>
      <c r="K7" s="181"/>
      <c r="L7" s="181" t="s">
        <v>139</v>
      </c>
      <c r="M7" s="181" t="s">
        <v>543</v>
      </c>
      <c r="N7" s="213" t="s">
        <v>544</v>
      </c>
      <c r="O7" s="201"/>
      <c r="P7" s="202"/>
      <c r="Q7" s="202"/>
      <c r="R7" s="202"/>
      <c r="S7" s="202"/>
      <c r="T7" s="202"/>
      <c r="U7" s="202"/>
      <c r="V7" s="202"/>
      <c r="W7" s="202"/>
      <c r="X7" s="202"/>
      <c r="Y7" s="202"/>
      <c r="Z7" s="202"/>
      <c r="AA7" s="203">
        <f>IF(OR(J7="Fail",ISBLANK(J7)),INDEX('Issue Code Table'!C:C,MATCH(M:M,'Issue Code Table'!A:A,0)),IF(L7="Critical",6,IF(L7="Significant",5,IF(L7="Moderate",3,2))))</f>
        <v>5</v>
      </c>
    </row>
    <row r="8" spans="1:27" ht="225" x14ac:dyDescent="0.25">
      <c r="A8" s="184" t="s">
        <v>162</v>
      </c>
      <c r="B8" s="184" t="s">
        <v>163</v>
      </c>
      <c r="C8" s="184" t="s">
        <v>164</v>
      </c>
      <c r="D8" s="184" t="s">
        <v>117</v>
      </c>
      <c r="E8" s="184" t="s">
        <v>118</v>
      </c>
      <c r="F8" s="184" t="s">
        <v>1807</v>
      </c>
      <c r="G8" s="184" t="s">
        <v>165</v>
      </c>
      <c r="H8" s="184" t="s">
        <v>166</v>
      </c>
      <c r="I8" s="184"/>
      <c r="J8" s="185"/>
      <c r="K8" s="184" t="s">
        <v>167</v>
      </c>
      <c r="L8" s="184" t="s">
        <v>130</v>
      </c>
      <c r="M8" s="184" t="s">
        <v>168</v>
      </c>
      <c r="N8" s="214" t="s">
        <v>169</v>
      </c>
      <c r="O8" s="192"/>
      <c r="P8" s="193"/>
      <c r="Q8" s="193"/>
      <c r="R8" s="193"/>
      <c r="S8" s="193"/>
      <c r="T8" s="193"/>
      <c r="U8" s="193"/>
      <c r="V8" s="193"/>
      <c r="W8" s="193"/>
      <c r="X8" s="193"/>
      <c r="Y8" s="193"/>
      <c r="Z8" s="193"/>
      <c r="AA8" s="194" t="e">
        <f>IF(OR(J8="Fail",ISBLANK(J8)),INDEX('Issue Code Table'!C:C,MATCH(M:M,'Issue Code Table'!A:A,0)),IF(L8="Critical",6,IF(L8="Significant",5,IF(L8="Moderate",3,2))))</f>
        <v>#N/A</v>
      </c>
    </row>
    <row r="9" spans="1:27" ht="112.5" x14ac:dyDescent="0.25">
      <c r="A9" s="181" t="s">
        <v>155</v>
      </c>
      <c r="B9" s="181" t="s">
        <v>156</v>
      </c>
      <c r="C9" s="181" t="s">
        <v>157</v>
      </c>
      <c r="D9" s="181" t="s">
        <v>1730</v>
      </c>
      <c r="E9" s="181" t="s">
        <v>118</v>
      </c>
      <c r="F9" s="181" t="s">
        <v>158</v>
      </c>
      <c r="G9" s="181" t="s">
        <v>1706</v>
      </c>
      <c r="H9" s="181" t="s">
        <v>159</v>
      </c>
      <c r="I9" s="181"/>
      <c r="J9" s="182"/>
      <c r="K9" s="181"/>
      <c r="L9" s="181" t="s">
        <v>130</v>
      </c>
      <c r="M9" s="181" t="s">
        <v>160</v>
      </c>
      <c r="N9" s="213" t="s">
        <v>161</v>
      </c>
      <c r="O9" s="189"/>
      <c r="P9" s="190"/>
      <c r="Q9" s="190"/>
      <c r="R9" s="190"/>
      <c r="S9" s="190"/>
      <c r="T9" s="190"/>
      <c r="U9" s="190"/>
      <c r="V9" s="190"/>
      <c r="W9" s="190"/>
      <c r="X9" s="190"/>
      <c r="Y9" s="190"/>
      <c r="Z9" s="190"/>
      <c r="AA9" s="191">
        <f>IF(OR(J9="Fail",ISBLANK(J9)),INDEX('Issue Code Table'!C:C,MATCH(M:M,'Issue Code Table'!A:A,0)),IF(L9="Critical",6,IF(L9="Significant",5,IF(L9="Moderate",3,2))))</f>
        <v>5</v>
      </c>
    </row>
    <row r="10" spans="1:27" ht="137.5" x14ac:dyDescent="0.25">
      <c r="A10" s="184" t="s">
        <v>170</v>
      </c>
      <c r="B10" s="184" t="s">
        <v>163</v>
      </c>
      <c r="C10" s="184" t="s">
        <v>164</v>
      </c>
      <c r="D10" s="184" t="s">
        <v>117</v>
      </c>
      <c r="E10" s="184" t="s">
        <v>118</v>
      </c>
      <c r="F10" s="184" t="s">
        <v>1808</v>
      </c>
      <c r="G10" s="184" t="s">
        <v>171</v>
      </c>
      <c r="H10" s="184" t="s">
        <v>172</v>
      </c>
      <c r="I10" s="184"/>
      <c r="J10" s="185"/>
      <c r="K10" s="184"/>
      <c r="L10" s="184" t="s">
        <v>130</v>
      </c>
      <c r="M10" s="184" t="s">
        <v>173</v>
      </c>
      <c r="N10" s="214" t="s">
        <v>174</v>
      </c>
      <c r="O10" s="189"/>
      <c r="P10" s="190"/>
      <c r="Q10" s="190"/>
      <c r="R10" s="190"/>
      <c r="S10" s="190"/>
      <c r="T10" s="190"/>
      <c r="U10" s="190"/>
      <c r="V10" s="190"/>
      <c r="W10" s="190"/>
      <c r="X10" s="190"/>
      <c r="Y10" s="190"/>
      <c r="Z10" s="190"/>
      <c r="AA10" s="191" t="e">
        <f>IF(OR(J10="Fail",ISBLANK(J10)),INDEX('Issue Code Table'!C:C,MATCH(M:M,'Issue Code Table'!A:A,0)),IF(L10="Critical",6,IF(L10="Significant",5,IF(L10="Moderate",3,2))))</f>
        <v>#N/A</v>
      </c>
    </row>
    <row r="11" spans="1:27" ht="87.5" x14ac:dyDescent="0.25">
      <c r="A11" s="181" t="s">
        <v>182</v>
      </c>
      <c r="B11" s="181" t="s">
        <v>183</v>
      </c>
      <c r="C11" s="181" t="s">
        <v>184</v>
      </c>
      <c r="D11" s="181" t="s">
        <v>117</v>
      </c>
      <c r="E11" s="181" t="s">
        <v>118</v>
      </c>
      <c r="F11" s="181" t="s">
        <v>1809</v>
      </c>
      <c r="G11" s="181" t="s">
        <v>185</v>
      </c>
      <c r="H11" s="181" t="s">
        <v>186</v>
      </c>
      <c r="I11" s="181"/>
      <c r="J11" s="182"/>
      <c r="K11" s="181" t="s">
        <v>187</v>
      </c>
      <c r="L11" s="181" t="s">
        <v>139</v>
      </c>
      <c r="M11" s="181" t="s">
        <v>188</v>
      </c>
      <c r="N11" s="215" t="s">
        <v>189</v>
      </c>
      <c r="O11" s="189"/>
      <c r="P11" s="190"/>
      <c r="Q11" s="190"/>
      <c r="R11" s="190"/>
      <c r="S11" s="190"/>
      <c r="T11" s="190"/>
      <c r="U11" s="190"/>
      <c r="V11" s="190"/>
      <c r="W11" s="190"/>
      <c r="X11" s="190"/>
      <c r="Y11" s="190"/>
      <c r="Z11" s="190"/>
      <c r="AA11" s="191">
        <f>IF(OR(J11="Fail",ISBLANK(J11)),INDEX('Issue Code Table'!C:C,MATCH(M:M,'Issue Code Table'!A:A,0)),IF(L11="Critical",6,IF(L11="Significant",5,IF(L11="Moderate",3,2))))</f>
        <v>4</v>
      </c>
    </row>
    <row r="12" spans="1:27" ht="112.5" x14ac:dyDescent="0.25">
      <c r="A12" s="184" t="s">
        <v>190</v>
      </c>
      <c r="B12" s="184" t="s">
        <v>183</v>
      </c>
      <c r="C12" s="184" t="s">
        <v>184</v>
      </c>
      <c r="D12" s="184" t="s">
        <v>1730</v>
      </c>
      <c r="E12" s="184" t="s">
        <v>118</v>
      </c>
      <c r="F12" s="184" t="s">
        <v>191</v>
      </c>
      <c r="G12" s="184" t="s">
        <v>192</v>
      </c>
      <c r="H12" s="184" t="s">
        <v>193</v>
      </c>
      <c r="I12" s="184"/>
      <c r="J12" s="185"/>
      <c r="K12" s="184"/>
      <c r="L12" s="184" t="s">
        <v>130</v>
      </c>
      <c r="M12" s="184" t="s">
        <v>180</v>
      </c>
      <c r="N12" s="214" t="s">
        <v>181</v>
      </c>
      <c r="O12" s="192"/>
      <c r="P12" s="193"/>
      <c r="Q12" s="193"/>
      <c r="R12" s="193"/>
      <c r="S12" s="193"/>
      <c r="T12" s="193"/>
      <c r="U12" s="193"/>
      <c r="V12" s="193"/>
      <c r="W12" s="193"/>
      <c r="X12" s="193"/>
      <c r="Y12" s="193"/>
      <c r="Z12" s="193"/>
      <c r="AA12" s="194">
        <f>IF(OR(J12="Fail",ISBLANK(J12)),INDEX('Issue Code Table'!C:C,MATCH(M:M,'Issue Code Table'!A:A,0)),IF(L12="Critical",6,IF(L12="Significant",5,IF(L12="Moderate",3,2))))</f>
        <v>5</v>
      </c>
    </row>
    <row r="13" spans="1:27" ht="175" x14ac:dyDescent="0.25">
      <c r="A13" s="181" t="s">
        <v>175</v>
      </c>
      <c r="B13" s="181" t="s">
        <v>156</v>
      </c>
      <c r="C13" s="181" t="s">
        <v>157</v>
      </c>
      <c r="D13" s="181" t="s">
        <v>127</v>
      </c>
      <c r="E13" s="181" t="s">
        <v>118</v>
      </c>
      <c r="F13" s="181" t="s">
        <v>177</v>
      </c>
      <c r="G13" s="181" t="s">
        <v>178</v>
      </c>
      <c r="H13" s="181" t="s">
        <v>179</v>
      </c>
      <c r="I13" s="181"/>
      <c r="J13" s="182"/>
      <c r="K13" s="181"/>
      <c r="L13" s="181" t="s">
        <v>130</v>
      </c>
      <c r="M13" s="181" t="s">
        <v>180</v>
      </c>
      <c r="N13" s="213" t="s">
        <v>181</v>
      </c>
      <c r="O13" s="192"/>
      <c r="P13" s="193"/>
      <c r="Q13" s="193"/>
      <c r="R13" s="193"/>
      <c r="S13" s="193"/>
      <c r="T13" s="193"/>
      <c r="U13" s="193"/>
      <c r="V13" s="193"/>
      <c r="W13" s="193"/>
      <c r="X13" s="193"/>
      <c r="Y13" s="193"/>
      <c r="Z13" s="193"/>
      <c r="AA13" s="194">
        <f>IF(OR(J13="Fail",ISBLANK(J13)),INDEX('Issue Code Table'!C:C,MATCH(M:M,'Issue Code Table'!A:A,0)),IF(L13="Critical",6,IF(L13="Significant",5,IF(L13="Moderate",3,2))))</f>
        <v>5</v>
      </c>
    </row>
    <row r="14" spans="1:27" ht="150" x14ac:dyDescent="0.25">
      <c r="A14" s="184" t="s">
        <v>194</v>
      </c>
      <c r="B14" s="184" t="s">
        <v>156</v>
      </c>
      <c r="C14" s="184" t="s">
        <v>157</v>
      </c>
      <c r="D14" s="184" t="s">
        <v>127</v>
      </c>
      <c r="E14" s="184" t="s">
        <v>118</v>
      </c>
      <c r="F14" s="184" t="s">
        <v>1810</v>
      </c>
      <c r="G14" s="184" t="s">
        <v>195</v>
      </c>
      <c r="H14" s="184" t="s">
        <v>196</v>
      </c>
      <c r="I14" s="184"/>
      <c r="J14" s="185"/>
      <c r="K14" s="184"/>
      <c r="L14" s="184" t="s">
        <v>130</v>
      </c>
      <c r="M14" s="184" t="s">
        <v>160</v>
      </c>
      <c r="N14" s="214" t="s">
        <v>161</v>
      </c>
      <c r="O14" s="189"/>
      <c r="P14" s="190"/>
      <c r="Q14" s="190"/>
      <c r="R14" s="190"/>
      <c r="S14" s="190"/>
      <c r="T14" s="190"/>
      <c r="U14" s="190"/>
      <c r="V14" s="190"/>
      <c r="W14" s="190"/>
      <c r="X14" s="190"/>
      <c r="Y14" s="190"/>
      <c r="Z14" s="190"/>
      <c r="AA14" s="191">
        <f>IF(OR(J14="Fail",ISBLANK(J14)),INDEX('Issue Code Table'!C:C,MATCH(M:M,'Issue Code Table'!A:A,0)),IF(L14="Critical",6,IF(L14="Significant",5,IF(L14="Moderate",3,2))))</f>
        <v>5</v>
      </c>
    </row>
    <row r="15" spans="1:27" ht="114" customHeight="1" x14ac:dyDescent="0.25">
      <c r="A15" s="181" t="s">
        <v>564</v>
      </c>
      <c r="B15" s="181" t="s">
        <v>156</v>
      </c>
      <c r="C15" s="181" t="s">
        <v>157</v>
      </c>
      <c r="D15" s="181" t="s">
        <v>1730</v>
      </c>
      <c r="E15" s="181" t="s">
        <v>118</v>
      </c>
      <c r="F15" s="181" t="s">
        <v>535</v>
      </c>
      <c r="G15" s="181" t="s">
        <v>536</v>
      </c>
      <c r="H15" s="181" t="s">
        <v>537</v>
      </c>
      <c r="I15" s="181"/>
      <c r="J15" s="182"/>
      <c r="K15" s="181"/>
      <c r="L15" s="181" t="s">
        <v>139</v>
      </c>
      <c r="M15" s="181" t="s">
        <v>538</v>
      </c>
      <c r="N15" s="213" t="s">
        <v>539</v>
      </c>
      <c r="O15" s="192"/>
      <c r="P15" s="193"/>
      <c r="Q15" s="193"/>
      <c r="R15" s="193"/>
      <c r="S15" s="193"/>
      <c r="T15" s="193"/>
      <c r="U15" s="193"/>
      <c r="V15" s="193"/>
      <c r="W15" s="193"/>
      <c r="X15" s="193"/>
      <c r="Y15" s="193"/>
      <c r="Z15" s="193"/>
      <c r="AA15" s="194">
        <f>IF(OR(J15="Fail",ISBLANK(J15)),INDEX('Issue Code Table'!C:C,MATCH(M:M,'Issue Code Table'!A:A,0)),IF(L15="Critical",6,IF(L15="Significant",5,IF(L15="Moderate",3,2))))</f>
        <v>5</v>
      </c>
    </row>
    <row r="16" spans="1:27" s="162" customFormat="1" ht="76.5" customHeight="1" x14ac:dyDescent="0.25">
      <c r="A16" s="184" t="s">
        <v>197</v>
      </c>
      <c r="B16" s="184" t="s">
        <v>198</v>
      </c>
      <c r="C16" s="184" t="s">
        <v>199</v>
      </c>
      <c r="D16" s="184" t="s">
        <v>370</v>
      </c>
      <c r="E16" s="184" t="s">
        <v>118</v>
      </c>
      <c r="F16" s="184" t="s">
        <v>1729</v>
      </c>
      <c r="G16" s="184" t="s">
        <v>200</v>
      </c>
      <c r="H16" s="184" t="s">
        <v>201</v>
      </c>
      <c r="I16" s="184"/>
      <c r="J16" s="184"/>
      <c r="K16" s="184"/>
      <c r="L16" s="184" t="s">
        <v>130</v>
      </c>
      <c r="M16" s="184" t="s">
        <v>203</v>
      </c>
      <c r="N16" s="214" t="s">
        <v>204</v>
      </c>
      <c r="O16" s="195"/>
      <c r="P16" s="196"/>
      <c r="Q16" s="196"/>
      <c r="R16" s="196"/>
      <c r="S16" s="196"/>
      <c r="T16" s="196"/>
      <c r="U16" s="196"/>
      <c r="V16" s="196"/>
      <c r="W16" s="196"/>
      <c r="X16" s="196"/>
      <c r="Y16" s="196"/>
      <c r="Z16" s="196"/>
      <c r="AA16" s="191">
        <f>IF(OR(J16="Fail",ISBLANK(J16)),INDEX('Issue Code Table'!C:C,MATCH(M:M,'Issue Code Table'!A:A,0)),IF(L16="Critical",6,IF(L16="Significant",5,IF(L16="Moderate",3,2))))</f>
        <v>5</v>
      </c>
    </row>
    <row r="17" spans="1:27" s="163" customFormat="1" ht="37.5" x14ac:dyDescent="0.25">
      <c r="A17" s="181" t="s">
        <v>205</v>
      </c>
      <c r="B17" s="181" t="s">
        <v>198</v>
      </c>
      <c r="C17" s="181" t="s">
        <v>199</v>
      </c>
      <c r="D17" s="181" t="s">
        <v>117</v>
      </c>
      <c r="E17" s="181" t="s">
        <v>118</v>
      </c>
      <c r="F17" s="181" t="s">
        <v>1675</v>
      </c>
      <c r="G17" s="181" t="s">
        <v>1724</v>
      </c>
      <c r="H17" s="181" t="s">
        <v>1674</v>
      </c>
      <c r="I17" s="181"/>
      <c r="J17" s="181"/>
      <c r="K17" s="181" t="s">
        <v>202</v>
      </c>
      <c r="L17" s="181" t="s">
        <v>139</v>
      </c>
      <c r="M17" s="181" t="s">
        <v>206</v>
      </c>
      <c r="N17" s="213" t="s">
        <v>207</v>
      </c>
      <c r="O17" s="197"/>
      <c r="P17" s="198"/>
      <c r="Q17" s="198"/>
      <c r="R17" s="198"/>
      <c r="S17" s="198"/>
      <c r="T17" s="198"/>
      <c r="U17" s="198"/>
      <c r="V17" s="198"/>
      <c r="W17" s="198"/>
      <c r="X17" s="198"/>
      <c r="Y17" s="198"/>
      <c r="Z17" s="198"/>
      <c r="AA17" s="194">
        <f>IF(OR(J17="Fail",ISBLANK(J17)),INDEX('Issue Code Table'!C:C,MATCH(M:M,'Issue Code Table'!A:A,0)),IF(L17="Critical",6,IF(L17="Significant",5,IF(L17="Moderate",3,2))))</f>
        <v>1</v>
      </c>
    </row>
    <row r="18" spans="1:27" ht="111" customHeight="1" x14ac:dyDescent="0.25">
      <c r="A18" s="184" t="s">
        <v>596</v>
      </c>
      <c r="B18" s="204" t="s">
        <v>597</v>
      </c>
      <c r="C18" s="184" t="s">
        <v>598</v>
      </c>
      <c r="D18" s="184" t="s">
        <v>127</v>
      </c>
      <c r="E18" s="184" t="s">
        <v>118</v>
      </c>
      <c r="F18" s="184" t="s">
        <v>599</v>
      </c>
      <c r="G18" s="184" t="s">
        <v>600</v>
      </c>
      <c r="H18" s="184" t="s">
        <v>1678</v>
      </c>
      <c r="I18" s="184"/>
      <c r="J18" s="185"/>
      <c r="K18" s="205"/>
      <c r="L18" s="184" t="s">
        <v>139</v>
      </c>
      <c r="M18" s="184" t="s">
        <v>601</v>
      </c>
      <c r="N18" s="216" t="s">
        <v>602</v>
      </c>
      <c r="O18" s="189"/>
      <c r="P18" s="190"/>
      <c r="Q18" s="190"/>
      <c r="R18" s="190"/>
      <c r="S18" s="190"/>
      <c r="T18" s="190"/>
      <c r="U18" s="190"/>
      <c r="V18" s="190"/>
      <c r="W18" s="190"/>
      <c r="X18" s="190"/>
      <c r="Y18" s="190"/>
      <c r="Z18" s="190"/>
      <c r="AA18" s="191">
        <f>IF(OR(J18="Fail",ISBLANK(J18)),INDEX('Issue Code Table'!C:C,MATCH(M:M,'Issue Code Table'!A:A,0)),IF(L18="Critical",6,IF(L18="Significant",5,IF(L18="Moderate",3,2))))</f>
        <v>4</v>
      </c>
    </row>
    <row r="19" spans="1:27" ht="87.5" x14ac:dyDescent="0.25">
      <c r="A19" s="181" t="s">
        <v>142</v>
      </c>
      <c r="B19" s="234" t="s">
        <v>143</v>
      </c>
      <c r="C19" s="217" t="s">
        <v>144</v>
      </c>
      <c r="D19" s="181" t="s">
        <v>370</v>
      </c>
      <c r="E19" s="181" t="s">
        <v>118</v>
      </c>
      <c r="F19" s="181" t="s">
        <v>1811</v>
      </c>
      <c r="G19" s="181" t="s">
        <v>1737</v>
      </c>
      <c r="H19" s="181" t="s">
        <v>145</v>
      </c>
      <c r="I19" s="181"/>
      <c r="J19" s="182"/>
      <c r="K19" s="181"/>
      <c r="L19" s="181" t="s">
        <v>139</v>
      </c>
      <c r="M19" s="181" t="s">
        <v>146</v>
      </c>
      <c r="N19" s="213" t="s">
        <v>147</v>
      </c>
      <c r="O19" s="189"/>
      <c r="P19" s="190"/>
      <c r="Q19" s="190"/>
      <c r="R19" s="190"/>
      <c r="S19" s="190"/>
      <c r="T19" s="190"/>
      <c r="U19" s="190"/>
      <c r="V19" s="190"/>
      <c r="W19" s="190"/>
      <c r="X19" s="190"/>
      <c r="Y19" s="190"/>
      <c r="Z19" s="190"/>
      <c r="AA19" s="191">
        <f>IF(OR(J19="Fail",ISBLANK(J19)),INDEX('Issue Code Table'!C:C,MATCH(M:M,'Issue Code Table'!A:A,0)),IF(L19="Critical",6,IF(L19="Significant",5,IF(L19="Moderate",3,2))))</f>
        <v>4</v>
      </c>
    </row>
    <row r="20" spans="1:27" ht="37.5" x14ac:dyDescent="0.25">
      <c r="A20" s="184" t="s">
        <v>468</v>
      </c>
      <c r="B20" s="235" t="s">
        <v>143</v>
      </c>
      <c r="C20" s="235" t="s">
        <v>144</v>
      </c>
      <c r="D20" s="184" t="s">
        <v>117</v>
      </c>
      <c r="E20" s="184" t="s">
        <v>118</v>
      </c>
      <c r="F20" s="184" t="s">
        <v>469</v>
      </c>
      <c r="G20" s="184" t="s">
        <v>470</v>
      </c>
      <c r="H20" s="184" t="s">
        <v>471</v>
      </c>
      <c r="I20" s="184"/>
      <c r="J20" s="185"/>
      <c r="K20" s="184"/>
      <c r="L20" s="184" t="s">
        <v>139</v>
      </c>
      <c r="M20" s="184" t="s">
        <v>472</v>
      </c>
      <c r="N20" s="218" t="s">
        <v>473</v>
      </c>
      <c r="O20" s="192"/>
      <c r="P20" s="193"/>
      <c r="Q20" s="193"/>
      <c r="R20" s="193"/>
      <c r="S20" s="193"/>
      <c r="T20" s="193"/>
      <c r="U20" s="193"/>
      <c r="V20" s="193"/>
      <c r="W20" s="193"/>
      <c r="X20" s="193"/>
      <c r="Y20" s="193"/>
      <c r="Z20" s="193"/>
      <c r="AA20" s="194">
        <f>IF(OR(J20="Fail",ISBLANK(J20)),INDEX('Issue Code Table'!C:C,MATCH(M:M,'Issue Code Table'!A:A,0)),IF(L20="Critical",6,IF(L20="Significant",5,IF(L20="Moderate",3,2))))</f>
        <v>4</v>
      </c>
    </row>
    <row r="21" spans="1:27" ht="87.5" x14ac:dyDescent="0.25">
      <c r="A21" s="181" t="s">
        <v>208</v>
      </c>
      <c r="B21" s="181" t="s">
        <v>209</v>
      </c>
      <c r="C21" s="181" t="s">
        <v>210</v>
      </c>
      <c r="D21" s="181" t="s">
        <v>127</v>
      </c>
      <c r="E21" s="181" t="s">
        <v>118</v>
      </c>
      <c r="F21" s="181" t="s">
        <v>211</v>
      </c>
      <c r="G21" s="181" t="s">
        <v>212</v>
      </c>
      <c r="H21" s="181" t="s">
        <v>213</v>
      </c>
      <c r="I21" s="181"/>
      <c r="J21" s="182"/>
      <c r="K21" s="181"/>
      <c r="L21" s="181" t="s">
        <v>130</v>
      </c>
      <c r="M21" s="181" t="s">
        <v>214</v>
      </c>
      <c r="N21" s="215" t="s">
        <v>215</v>
      </c>
      <c r="O21" s="189"/>
      <c r="P21" s="190"/>
      <c r="Q21" s="190"/>
      <c r="R21" s="190"/>
      <c r="S21" s="190"/>
      <c r="T21" s="190"/>
      <c r="U21" s="190"/>
      <c r="V21" s="190"/>
      <c r="W21" s="190"/>
      <c r="X21" s="190"/>
      <c r="Y21" s="190"/>
      <c r="Z21" s="190"/>
      <c r="AA21" s="191">
        <f>IF(OR(J21="Fail",ISBLANK(J21)),INDEX('Issue Code Table'!C:C,MATCH(M:M,'Issue Code Table'!A:A,0)),IF(L21="Critical",6,IF(L21="Significant",5,IF(L21="Moderate",3,2))))</f>
        <v>7</v>
      </c>
    </row>
    <row r="22" spans="1:27" ht="400" x14ac:dyDescent="0.25">
      <c r="A22" s="184" t="s">
        <v>224</v>
      </c>
      <c r="B22" s="184" t="s">
        <v>225</v>
      </c>
      <c r="C22" s="184" t="s">
        <v>226</v>
      </c>
      <c r="D22" s="184" t="s">
        <v>127</v>
      </c>
      <c r="E22" s="184" t="s">
        <v>118</v>
      </c>
      <c r="F22" s="184" t="s">
        <v>1812</v>
      </c>
      <c r="G22" s="184" t="s">
        <v>227</v>
      </c>
      <c r="H22" s="184" t="s">
        <v>228</v>
      </c>
      <c r="I22" s="184"/>
      <c r="J22" s="185"/>
      <c r="K22" s="184"/>
      <c r="L22" s="184" t="s">
        <v>130</v>
      </c>
      <c r="M22" s="184" t="s">
        <v>229</v>
      </c>
      <c r="N22" s="214" t="s">
        <v>230</v>
      </c>
      <c r="O22" s="189"/>
      <c r="P22" s="190"/>
      <c r="Q22" s="190"/>
      <c r="R22" s="190"/>
      <c r="S22" s="190"/>
      <c r="T22" s="190"/>
      <c r="U22" s="190"/>
      <c r="V22" s="190"/>
      <c r="W22" s="190"/>
      <c r="X22" s="190"/>
      <c r="Y22" s="190"/>
      <c r="Z22" s="190"/>
      <c r="AA22" s="191" t="e">
        <f>IF(OR(J22="Fail",ISBLANK(J22)),INDEX('Issue Code Table'!C:C,MATCH(M:M,'Issue Code Table'!A:A,0)),IF(L22="Critical",6,IF(L22="Significant",5,IF(L22="Moderate",3,2))))</f>
        <v>#N/A</v>
      </c>
    </row>
    <row r="23" spans="1:27" s="162" customFormat="1" ht="112.5" x14ac:dyDescent="0.25">
      <c r="A23" s="181" t="s">
        <v>334</v>
      </c>
      <c r="B23" s="181" t="s">
        <v>335</v>
      </c>
      <c r="C23" s="181" t="s">
        <v>336</v>
      </c>
      <c r="D23" s="181" t="s">
        <v>127</v>
      </c>
      <c r="E23" s="181" t="s">
        <v>118</v>
      </c>
      <c r="F23" s="181" t="s">
        <v>1813</v>
      </c>
      <c r="G23" s="181" t="s">
        <v>337</v>
      </c>
      <c r="H23" s="181" t="s">
        <v>338</v>
      </c>
      <c r="I23" s="181"/>
      <c r="J23" s="182"/>
      <c r="K23" s="181" t="s">
        <v>1698</v>
      </c>
      <c r="L23" s="181" t="s">
        <v>130</v>
      </c>
      <c r="M23" s="181" t="s">
        <v>339</v>
      </c>
      <c r="N23" s="213" t="s">
        <v>340</v>
      </c>
      <c r="O23" s="195"/>
      <c r="P23" s="196"/>
      <c r="Q23" s="196"/>
      <c r="R23" s="196"/>
      <c r="S23" s="196"/>
      <c r="T23" s="196"/>
      <c r="U23" s="196"/>
      <c r="V23" s="196"/>
      <c r="W23" s="196"/>
      <c r="X23" s="196"/>
      <c r="Y23" s="196"/>
      <c r="Z23" s="196"/>
      <c r="AA23" s="191">
        <f>IF(OR(J23="Fail",ISBLANK(J23)),INDEX('Issue Code Table'!C:C,MATCH(M:M,'Issue Code Table'!A:A,0)),IF(L23="Critical",6,IF(L23="Significant",5,IF(L23="Moderate",3,2))))</f>
        <v>7</v>
      </c>
    </row>
    <row r="24" spans="1:27" s="162" customFormat="1" ht="37.5" x14ac:dyDescent="0.25">
      <c r="A24" s="184" t="s">
        <v>341</v>
      </c>
      <c r="B24" s="184" t="s">
        <v>335</v>
      </c>
      <c r="C24" s="184" t="s">
        <v>336</v>
      </c>
      <c r="D24" s="184" t="s">
        <v>1730</v>
      </c>
      <c r="E24" s="184" t="s">
        <v>118</v>
      </c>
      <c r="F24" s="184" t="s">
        <v>1814</v>
      </c>
      <c r="G24" s="184" t="s">
        <v>342</v>
      </c>
      <c r="H24" s="184" t="s">
        <v>343</v>
      </c>
      <c r="I24" s="184"/>
      <c r="J24" s="185"/>
      <c r="K24" s="184"/>
      <c r="L24" s="184" t="s">
        <v>130</v>
      </c>
      <c r="M24" s="184" t="s">
        <v>344</v>
      </c>
      <c r="N24" s="214" t="s">
        <v>345</v>
      </c>
      <c r="O24" s="197"/>
      <c r="P24" s="198"/>
      <c r="Q24" s="198"/>
      <c r="R24" s="198"/>
      <c r="S24" s="198"/>
      <c r="T24" s="198"/>
      <c r="U24" s="198"/>
      <c r="V24" s="198"/>
      <c r="W24" s="198"/>
      <c r="X24" s="198"/>
      <c r="Y24" s="198"/>
      <c r="Z24" s="198"/>
      <c r="AA24" s="194">
        <f>IF(OR(J24="Fail",ISBLANK(J24)),INDEX('Issue Code Table'!C:C,MATCH(M:M,'Issue Code Table'!A:A,0)),IF(L24="Critical",6,IF(L24="Significant",5,IF(L24="Moderate",3,2))))</f>
        <v>7</v>
      </c>
    </row>
    <row r="25" spans="1:27" s="162" customFormat="1" ht="262.5" x14ac:dyDescent="0.25">
      <c r="A25" s="181" t="s">
        <v>346</v>
      </c>
      <c r="B25" s="181" t="s">
        <v>335</v>
      </c>
      <c r="C25" s="181" t="s">
        <v>336</v>
      </c>
      <c r="D25" s="181" t="s">
        <v>1730</v>
      </c>
      <c r="E25" s="181" t="s">
        <v>118</v>
      </c>
      <c r="F25" s="181" t="s">
        <v>347</v>
      </c>
      <c r="G25" s="181" t="s">
        <v>1797</v>
      </c>
      <c r="H25" s="181" t="s">
        <v>348</v>
      </c>
      <c r="I25" s="181"/>
      <c r="J25" s="182"/>
      <c r="K25" s="236" t="s">
        <v>354</v>
      </c>
      <c r="L25" s="219" t="s">
        <v>130</v>
      </c>
      <c r="M25" s="237" t="s">
        <v>1697</v>
      </c>
      <c r="N25" s="213" t="s">
        <v>1696</v>
      </c>
      <c r="O25" s="197"/>
      <c r="P25" s="198"/>
      <c r="Q25" s="198"/>
      <c r="R25" s="198"/>
      <c r="S25" s="198"/>
      <c r="T25" s="198"/>
      <c r="U25" s="198"/>
      <c r="V25" s="198"/>
      <c r="W25" s="198"/>
      <c r="X25" s="198"/>
      <c r="Y25" s="198"/>
      <c r="Z25" s="198"/>
      <c r="AA25" s="194" t="e">
        <f>IF(OR(J25="Fail",ISBLANK(J25)),INDEX('Issue Code Table'!C:C,MATCH(M:M,'Issue Code Table'!A:A,0)),IF(L25="Critical",6,IF(L25="Significant",5,IF(L25="Moderate",3,2))))</f>
        <v>#N/A</v>
      </c>
    </row>
    <row r="26" spans="1:27" s="79" customFormat="1" ht="250" x14ac:dyDescent="0.25">
      <c r="A26" s="184" t="s">
        <v>526</v>
      </c>
      <c r="B26" s="184" t="s">
        <v>1681</v>
      </c>
      <c r="C26" s="184" t="s">
        <v>1682</v>
      </c>
      <c r="D26" s="184" t="s">
        <v>1730</v>
      </c>
      <c r="E26" s="206" t="s">
        <v>1683</v>
      </c>
      <c r="F26" s="184" t="s">
        <v>1804</v>
      </c>
      <c r="G26" s="207" t="s">
        <v>1684</v>
      </c>
      <c r="H26" s="207" t="s">
        <v>1685</v>
      </c>
      <c r="I26" s="238"/>
      <c r="J26" s="238"/>
      <c r="K26" s="184" t="s">
        <v>1687</v>
      </c>
      <c r="L26" s="207" t="s">
        <v>130</v>
      </c>
      <c r="M26" s="208" t="s">
        <v>1085</v>
      </c>
      <c r="N26" s="220" t="s">
        <v>1686</v>
      </c>
      <c r="O26" s="199"/>
      <c r="P26" s="200"/>
      <c r="Q26" s="200"/>
      <c r="R26" s="200"/>
      <c r="S26" s="200"/>
      <c r="T26" s="200"/>
      <c r="U26" s="200"/>
      <c r="V26" s="200"/>
      <c r="W26" s="200"/>
      <c r="X26" s="200"/>
      <c r="Y26" s="200"/>
      <c r="Z26" s="200"/>
      <c r="AA26" s="191">
        <f>IF(OR(J26="Fail",ISBLANK(J26)),INDEX('Issue Code Table'!C:C,MATCH(M:M,'Issue Code Table'!A:A,0)),IF(L26="Critical",6,IF(L26="Significant",5,IF(L26="Moderate",3,2))))</f>
        <v>6</v>
      </c>
    </row>
    <row r="27" spans="1:27" ht="50" x14ac:dyDescent="0.25">
      <c r="A27" s="181" t="s">
        <v>355</v>
      </c>
      <c r="B27" s="181" t="s">
        <v>356</v>
      </c>
      <c r="C27" s="181" t="s">
        <v>357</v>
      </c>
      <c r="D27" s="181" t="s">
        <v>1730</v>
      </c>
      <c r="E27" s="181" t="s">
        <v>176</v>
      </c>
      <c r="F27" s="181" t="s">
        <v>1815</v>
      </c>
      <c r="G27" s="181" t="s">
        <v>358</v>
      </c>
      <c r="H27" s="181" t="s">
        <v>359</v>
      </c>
      <c r="I27" s="181"/>
      <c r="J27" s="182"/>
      <c r="K27" s="181"/>
      <c r="L27" s="181" t="s">
        <v>130</v>
      </c>
      <c r="M27" s="181" t="s">
        <v>360</v>
      </c>
      <c r="N27" s="213" t="s">
        <v>361</v>
      </c>
      <c r="O27" s="192"/>
      <c r="P27" s="193"/>
      <c r="Q27" s="193"/>
      <c r="R27" s="193"/>
      <c r="S27" s="193"/>
      <c r="T27" s="193"/>
      <c r="U27" s="193"/>
      <c r="V27" s="193"/>
      <c r="W27" s="193"/>
      <c r="X27" s="193"/>
      <c r="Y27" s="193"/>
      <c r="Z27" s="193"/>
      <c r="AA27" s="194">
        <f>IF(OR(J27="Fail",ISBLANK(J27)),INDEX('Issue Code Table'!C:C,MATCH(M:M,'Issue Code Table'!A:A,0)),IF(L27="Critical",6,IF(L27="Significant",5,IF(L27="Moderate",3,2))))</f>
        <v>6</v>
      </c>
    </row>
    <row r="28" spans="1:27" s="162" customFormat="1" ht="111.75" customHeight="1" x14ac:dyDescent="0.25">
      <c r="A28" s="184" t="s">
        <v>362</v>
      </c>
      <c r="B28" s="184" t="s">
        <v>356</v>
      </c>
      <c r="C28" s="184" t="s">
        <v>357</v>
      </c>
      <c r="D28" s="184" t="s">
        <v>1730</v>
      </c>
      <c r="E28" s="184" t="s">
        <v>118</v>
      </c>
      <c r="F28" s="184" t="s">
        <v>1688</v>
      </c>
      <c r="G28" s="184" t="s">
        <v>1870</v>
      </c>
      <c r="H28" s="184" t="s">
        <v>363</v>
      </c>
      <c r="I28" s="184"/>
      <c r="J28" s="185"/>
      <c r="K28" s="184"/>
      <c r="L28" s="184" t="s">
        <v>139</v>
      </c>
      <c r="M28" s="184" t="s">
        <v>364</v>
      </c>
      <c r="N28" s="214" t="s">
        <v>365</v>
      </c>
      <c r="O28" s="195"/>
      <c r="P28" s="196"/>
      <c r="Q28" s="196"/>
      <c r="R28" s="196"/>
      <c r="S28" s="196"/>
      <c r="T28" s="196"/>
      <c r="U28" s="196"/>
      <c r="V28" s="196"/>
      <c r="W28" s="196"/>
      <c r="X28" s="196"/>
      <c r="Y28" s="196"/>
      <c r="Z28" s="196"/>
      <c r="AA28" s="191" t="e">
        <f>IF(OR(J28="Fail",ISBLANK(J28)),INDEX('Issue Code Table'!C:C,MATCH(M:M,'Issue Code Table'!A:A,0)),IF(L28="Critical",6,IF(L28="Significant",5,IF(L28="Moderate",3,2))))</f>
        <v>#N/A</v>
      </c>
    </row>
    <row r="29" spans="1:27" s="162" customFormat="1" ht="137.5" x14ac:dyDescent="0.25">
      <c r="A29" s="181" t="s">
        <v>366</v>
      </c>
      <c r="B29" s="181" t="s">
        <v>356</v>
      </c>
      <c r="C29" s="181" t="s">
        <v>357</v>
      </c>
      <c r="D29" s="181" t="s">
        <v>1730</v>
      </c>
      <c r="E29" s="181" t="s">
        <v>118</v>
      </c>
      <c r="F29" s="181" t="s">
        <v>1689</v>
      </c>
      <c r="G29" s="181" t="s">
        <v>1692</v>
      </c>
      <c r="H29" s="181" t="s">
        <v>1690</v>
      </c>
      <c r="I29" s="181"/>
      <c r="J29" s="182"/>
      <c r="K29" s="181"/>
      <c r="L29" s="181" t="s">
        <v>130</v>
      </c>
      <c r="M29" s="181" t="s">
        <v>367</v>
      </c>
      <c r="N29" s="213" t="s">
        <v>368</v>
      </c>
      <c r="O29" s="197"/>
      <c r="P29" s="198"/>
      <c r="Q29" s="198"/>
      <c r="R29" s="198"/>
      <c r="S29" s="198"/>
      <c r="T29" s="198"/>
      <c r="U29" s="198"/>
      <c r="V29" s="198"/>
      <c r="W29" s="198"/>
      <c r="X29" s="198"/>
      <c r="Y29" s="198"/>
      <c r="Z29" s="198"/>
      <c r="AA29" s="194">
        <f>IF(OR(J29="Fail",ISBLANK(J29)),INDEX('Issue Code Table'!C:C,MATCH(M:M,'Issue Code Table'!A:A,0)),IF(L29="Critical",6,IF(L29="Significant",5,IF(L29="Moderate",3,2))))</f>
        <v>6</v>
      </c>
    </row>
    <row r="30" spans="1:27" ht="87.5" x14ac:dyDescent="0.25">
      <c r="A30" s="184" t="s">
        <v>369</v>
      </c>
      <c r="B30" s="184" t="s">
        <v>356</v>
      </c>
      <c r="C30" s="184" t="s">
        <v>357</v>
      </c>
      <c r="D30" s="184" t="s">
        <v>370</v>
      </c>
      <c r="E30" s="184" t="s">
        <v>118</v>
      </c>
      <c r="F30" s="184" t="s">
        <v>1691</v>
      </c>
      <c r="G30" s="184" t="s">
        <v>371</v>
      </c>
      <c r="H30" s="184" t="s">
        <v>372</v>
      </c>
      <c r="I30" s="184"/>
      <c r="J30" s="185"/>
      <c r="K30" s="184"/>
      <c r="L30" s="184" t="s">
        <v>130</v>
      </c>
      <c r="M30" s="184" t="s">
        <v>373</v>
      </c>
      <c r="N30" s="214" t="s">
        <v>374</v>
      </c>
      <c r="O30" s="189"/>
      <c r="P30" s="190"/>
      <c r="Q30" s="190"/>
      <c r="R30" s="190"/>
      <c r="S30" s="190"/>
      <c r="T30" s="190"/>
      <c r="U30" s="190"/>
      <c r="V30" s="190"/>
      <c r="W30" s="190"/>
      <c r="X30" s="190"/>
      <c r="Y30" s="190"/>
      <c r="Z30" s="190"/>
      <c r="AA30" s="191">
        <f>IF(OR(J30="Fail",ISBLANK(J30)),INDEX('Issue Code Table'!C:C,MATCH(M:M,'Issue Code Table'!A:A,0)),IF(L30="Critical",6,IF(L30="Significant",5,IF(L30="Moderate",3,2))))</f>
        <v>7</v>
      </c>
    </row>
    <row r="31" spans="1:27" ht="50" x14ac:dyDescent="0.25">
      <c r="A31" s="181" t="s">
        <v>1830</v>
      </c>
      <c r="B31" s="181" t="s">
        <v>356</v>
      </c>
      <c r="C31" s="181" t="s">
        <v>357</v>
      </c>
      <c r="D31" s="181" t="s">
        <v>370</v>
      </c>
      <c r="E31" s="181" t="s">
        <v>118</v>
      </c>
      <c r="F31" s="181" t="s">
        <v>1821</v>
      </c>
      <c r="G31" s="181" t="s">
        <v>1823</v>
      </c>
      <c r="H31" s="181"/>
      <c r="I31" s="181"/>
      <c r="J31" s="182"/>
      <c r="K31" s="181"/>
      <c r="L31" s="237" t="s">
        <v>130</v>
      </c>
      <c r="M31" s="239" t="s">
        <v>1825</v>
      </c>
      <c r="N31" s="213" t="s">
        <v>1824</v>
      </c>
      <c r="O31" s="189"/>
      <c r="P31" s="190"/>
      <c r="Q31" s="190"/>
      <c r="R31" s="190"/>
      <c r="S31" s="190"/>
      <c r="T31" s="190"/>
      <c r="U31" s="190"/>
      <c r="V31" s="190"/>
      <c r="W31" s="190"/>
      <c r="X31" s="190"/>
      <c r="Y31" s="190"/>
      <c r="Z31" s="190"/>
      <c r="AA31" s="191"/>
    </row>
    <row r="32" spans="1:27" ht="112.5" x14ac:dyDescent="0.25">
      <c r="A32" s="184" t="s">
        <v>1828</v>
      </c>
      <c r="B32" s="184" t="s">
        <v>356</v>
      </c>
      <c r="C32" s="184" t="s">
        <v>357</v>
      </c>
      <c r="D32" s="184" t="s">
        <v>370</v>
      </c>
      <c r="E32" s="184" t="s">
        <v>118</v>
      </c>
      <c r="F32" s="184" t="s">
        <v>376</v>
      </c>
      <c r="G32" s="184" t="s">
        <v>1822</v>
      </c>
      <c r="H32" s="184" t="s">
        <v>377</v>
      </c>
      <c r="I32" s="184"/>
      <c r="J32" s="185"/>
      <c r="K32" s="184" t="s">
        <v>1868</v>
      </c>
      <c r="L32" s="240" t="s">
        <v>130</v>
      </c>
      <c r="M32" s="241" t="s">
        <v>1826</v>
      </c>
      <c r="N32" s="214" t="s">
        <v>1827</v>
      </c>
      <c r="O32" s="192"/>
      <c r="P32" s="193"/>
      <c r="Q32" s="193"/>
      <c r="R32" s="193"/>
      <c r="S32" s="193"/>
      <c r="T32" s="193"/>
      <c r="U32" s="193"/>
      <c r="V32" s="193"/>
      <c r="W32" s="193"/>
      <c r="X32" s="193"/>
      <c r="Y32" s="193"/>
      <c r="Z32" s="193"/>
      <c r="AA32" s="194" t="e">
        <f>IF(OR(J32="Fail",ISBLANK(J32)),INDEX('Issue Code Table'!C:C,MATCH(M:M,'Issue Code Table'!A:A,0)),IF(L32="Critical",6,IF(L32="Significant",5,IF(L32="Moderate",3,2))))</f>
        <v>#N/A</v>
      </c>
    </row>
    <row r="33" spans="1:27" ht="42.75" customHeight="1" x14ac:dyDescent="0.25">
      <c r="A33" s="181" t="s">
        <v>378</v>
      </c>
      <c r="B33" s="181" t="s">
        <v>379</v>
      </c>
      <c r="C33" s="181" t="s">
        <v>380</v>
      </c>
      <c r="D33" s="181" t="s">
        <v>370</v>
      </c>
      <c r="E33" s="181" t="s">
        <v>118</v>
      </c>
      <c r="F33" s="181" t="s">
        <v>1693</v>
      </c>
      <c r="G33" s="181" t="s">
        <v>381</v>
      </c>
      <c r="H33" s="181" t="s">
        <v>382</v>
      </c>
      <c r="I33" s="181"/>
      <c r="J33" s="182"/>
      <c r="K33" s="181"/>
      <c r="L33" s="181" t="s">
        <v>130</v>
      </c>
      <c r="M33" s="181" t="s">
        <v>383</v>
      </c>
      <c r="N33" s="213" t="s">
        <v>384</v>
      </c>
      <c r="O33" s="189"/>
      <c r="P33" s="190"/>
      <c r="Q33" s="190"/>
      <c r="R33" s="190"/>
      <c r="S33" s="190"/>
      <c r="T33" s="190"/>
      <c r="U33" s="190"/>
      <c r="V33" s="190"/>
      <c r="W33" s="190"/>
      <c r="X33" s="190"/>
      <c r="Y33" s="190"/>
      <c r="Z33" s="190"/>
      <c r="AA33" s="191">
        <f>IF(OR(J33="Fail",ISBLANK(J33)),INDEX('Issue Code Table'!C:C,MATCH(M:M,'Issue Code Table'!A:A,0)),IF(L33="Critical",6,IF(L33="Significant",5,IF(L33="Moderate",3,2))))</f>
        <v>7</v>
      </c>
    </row>
    <row r="34" spans="1:27" ht="66" customHeight="1" x14ac:dyDescent="0.25">
      <c r="A34" s="184" t="s">
        <v>385</v>
      </c>
      <c r="B34" s="184" t="s">
        <v>386</v>
      </c>
      <c r="C34" s="184" t="s">
        <v>387</v>
      </c>
      <c r="D34" s="184" t="s">
        <v>127</v>
      </c>
      <c r="E34" s="184" t="s">
        <v>118</v>
      </c>
      <c r="F34" s="184" t="s">
        <v>388</v>
      </c>
      <c r="G34" s="184" t="s">
        <v>389</v>
      </c>
      <c r="H34" s="184" t="s">
        <v>390</v>
      </c>
      <c r="I34" s="184"/>
      <c r="J34" s="185"/>
      <c r="K34" s="184"/>
      <c r="L34" s="184" t="s">
        <v>130</v>
      </c>
      <c r="M34" s="184" t="s">
        <v>391</v>
      </c>
      <c r="N34" s="214" t="s">
        <v>392</v>
      </c>
      <c r="O34" s="192"/>
      <c r="P34" s="193"/>
      <c r="Q34" s="193"/>
      <c r="R34" s="193"/>
      <c r="S34" s="193"/>
      <c r="T34" s="193"/>
      <c r="U34" s="193"/>
      <c r="V34" s="193"/>
      <c r="W34" s="193"/>
      <c r="X34" s="193"/>
      <c r="Y34" s="193"/>
      <c r="Z34" s="193"/>
      <c r="AA34" s="194">
        <f>IF(OR(J34="Fail",ISBLANK(J34)),INDEX('Issue Code Table'!C:C,MATCH(M:M,'Issue Code Table'!A:A,0)),IF(L34="Critical",6,IF(L34="Significant",5,IF(L34="Moderate",3,2))))</f>
        <v>6</v>
      </c>
    </row>
    <row r="35" spans="1:27" ht="212.5" x14ac:dyDescent="0.25">
      <c r="A35" s="181" t="s">
        <v>402</v>
      </c>
      <c r="B35" s="181" t="s">
        <v>386</v>
      </c>
      <c r="C35" s="181" t="s">
        <v>387</v>
      </c>
      <c r="D35" s="181" t="s">
        <v>1730</v>
      </c>
      <c r="E35" s="181" t="s">
        <v>118</v>
      </c>
      <c r="F35" s="181" t="s">
        <v>403</v>
      </c>
      <c r="G35" s="181" t="s">
        <v>404</v>
      </c>
      <c r="H35" s="181" t="s">
        <v>405</v>
      </c>
      <c r="I35" s="181"/>
      <c r="J35" s="182"/>
      <c r="K35" s="181"/>
      <c r="L35" s="181" t="s">
        <v>130</v>
      </c>
      <c r="M35" s="181" t="s">
        <v>391</v>
      </c>
      <c r="N35" s="213" t="s">
        <v>392</v>
      </c>
      <c r="O35" s="189"/>
      <c r="P35" s="190"/>
      <c r="Q35" s="190"/>
      <c r="R35" s="190"/>
      <c r="S35" s="190"/>
      <c r="T35" s="190"/>
      <c r="U35" s="190"/>
      <c r="V35" s="190"/>
      <c r="W35" s="190"/>
      <c r="X35" s="190"/>
      <c r="Y35" s="190"/>
      <c r="Z35" s="190"/>
      <c r="AA35" s="191">
        <f>IF(OR(J35="Fail",ISBLANK(J35)),INDEX('Issue Code Table'!C:C,MATCH(M:M,'Issue Code Table'!A:A,0)),IF(L35="Critical",6,IF(L35="Significant",5,IF(L35="Moderate",3,2))))</f>
        <v>6</v>
      </c>
    </row>
    <row r="36" spans="1:27" ht="150" x14ac:dyDescent="0.25">
      <c r="A36" s="184" t="s">
        <v>216</v>
      </c>
      <c r="B36" s="184" t="s">
        <v>217</v>
      </c>
      <c r="C36" s="184" t="s">
        <v>218</v>
      </c>
      <c r="D36" s="184" t="s">
        <v>1730</v>
      </c>
      <c r="E36" s="184" t="s">
        <v>118</v>
      </c>
      <c r="F36" s="184" t="s">
        <v>219</v>
      </c>
      <c r="G36" s="184" t="s">
        <v>220</v>
      </c>
      <c r="H36" s="184" t="s">
        <v>221</v>
      </c>
      <c r="I36" s="184"/>
      <c r="J36" s="185"/>
      <c r="K36" s="184"/>
      <c r="L36" s="184" t="s">
        <v>139</v>
      </c>
      <c r="M36" s="184" t="s">
        <v>222</v>
      </c>
      <c r="N36" s="216" t="s">
        <v>223</v>
      </c>
      <c r="O36" s="192"/>
      <c r="P36" s="193"/>
      <c r="Q36" s="193"/>
      <c r="R36" s="193"/>
      <c r="S36" s="193"/>
      <c r="T36" s="193"/>
      <c r="U36" s="193"/>
      <c r="V36" s="193"/>
      <c r="W36" s="193"/>
      <c r="X36" s="193"/>
      <c r="Y36" s="193"/>
      <c r="Z36" s="193"/>
      <c r="AA36" s="194">
        <f>IF(OR(J36="Fail",ISBLANK(J36)),INDEX('Issue Code Table'!C:C,MATCH(M:M,'Issue Code Table'!A:A,0)),IF(L36="Critical",6,IF(L36="Significant",5,IF(L36="Moderate",3,2))))</f>
        <v>4</v>
      </c>
    </row>
    <row r="37" spans="1:27" ht="100" x14ac:dyDescent="0.25">
      <c r="A37" s="181" t="s">
        <v>231</v>
      </c>
      <c r="B37" s="181" t="s">
        <v>232</v>
      </c>
      <c r="C37" s="181" t="s">
        <v>233</v>
      </c>
      <c r="D37" s="181" t="s">
        <v>127</v>
      </c>
      <c r="E37" s="181" t="s">
        <v>118</v>
      </c>
      <c r="F37" s="181" t="s">
        <v>234</v>
      </c>
      <c r="G37" s="181" t="s">
        <v>235</v>
      </c>
      <c r="H37" s="181" t="s">
        <v>236</v>
      </c>
      <c r="I37" s="181"/>
      <c r="J37" s="182"/>
      <c r="K37" s="181"/>
      <c r="L37" s="181" t="s">
        <v>139</v>
      </c>
      <c r="M37" s="181" t="s">
        <v>237</v>
      </c>
      <c r="N37" s="213" t="s">
        <v>238</v>
      </c>
      <c r="O37" s="192"/>
      <c r="P37" s="193"/>
      <c r="Q37" s="193"/>
      <c r="R37" s="193"/>
      <c r="S37" s="193"/>
      <c r="T37" s="193"/>
      <c r="U37" s="193"/>
      <c r="V37" s="193"/>
      <c r="W37" s="193"/>
      <c r="X37" s="193"/>
      <c r="Y37" s="193"/>
      <c r="Z37" s="193"/>
      <c r="AA37" s="194">
        <f>IF(OR(J37="Fail",ISBLANK(J37)),INDEX('Issue Code Table'!C:C,MATCH(M:M,'Issue Code Table'!A:A,0)),IF(L37="Critical",6,IF(L37="Significant",5,IF(L37="Moderate",3,2))))</f>
        <v>4</v>
      </c>
    </row>
    <row r="38" spans="1:27" ht="210.75" customHeight="1" x14ac:dyDescent="0.25">
      <c r="A38" s="184" t="s">
        <v>271</v>
      </c>
      <c r="B38" s="184" t="s">
        <v>232</v>
      </c>
      <c r="C38" s="184" t="s">
        <v>233</v>
      </c>
      <c r="D38" s="184" t="s">
        <v>1730</v>
      </c>
      <c r="E38" s="184" t="s">
        <v>118</v>
      </c>
      <c r="F38" s="184" t="s">
        <v>272</v>
      </c>
      <c r="G38" s="184" t="s">
        <v>273</v>
      </c>
      <c r="H38" s="184" t="s">
        <v>274</v>
      </c>
      <c r="I38" s="184"/>
      <c r="J38" s="185"/>
      <c r="K38" s="184"/>
      <c r="L38" s="184" t="s">
        <v>139</v>
      </c>
      <c r="M38" s="184" t="s">
        <v>237</v>
      </c>
      <c r="N38" s="214" t="s">
        <v>238</v>
      </c>
      <c r="O38" s="189"/>
      <c r="P38" s="190"/>
      <c r="Q38" s="190"/>
      <c r="R38" s="190"/>
      <c r="S38" s="190"/>
      <c r="T38" s="190"/>
      <c r="U38" s="190"/>
      <c r="V38" s="190"/>
      <c r="W38" s="190"/>
      <c r="X38" s="190"/>
      <c r="Y38" s="190"/>
      <c r="Z38" s="190"/>
      <c r="AA38" s="191">
        <f>IF(OR(J38="Fail",ISBLANK(J38)),INDEX('Issue Code Table'!C:C,MATCH(M:M,'Issue Code Table'!A:A,0)),IF(L38="Critical",6,IF(L38="Significant",5,IF(L38="Moderate",3,2))))</f>
        <v>4</v>
      </c>
    </row>
    <row r="39" spans="1:27" ht="87.5" x14ac:dyDescent="0.25">
      <c r="A39" s="181" t="s">
        <v>239</v>
      </c>
      <c r="B39" s="181" t="s">
        <v>240</v>
      </c>
      <c r="C39" s="181" t="s">
        <v>241</v>
      </c>
      <c r="D39" s="181" t="s">
        <v>127</v>
      </c>
      <c r="E39" s="181" t="s">
        <v>118</v>
      </c>
      <c r="F39" s="181" t="s">
        <v>242</v>
      </c>
      <c r="G39" s="181" t="s">
        <v>243</v>
      </c>
      <c r="H39" s="181" t="s">
        <v>244</v>
      </c>
      <c r="I39" s="181"/>
      <c r="J39" s="182"/>
      <c r="K39" s="181"/>
      <c r="L39" s="181" t="s">
        <v>139</v>
      </c>
      <c r="M39" s="181" t="s">
        <v>245</v>
      </c>
      <c r="N39" s="213" t="s">
        <v>246</v>
      </c>
      <c r="O39" s="189"/>
      <c r="P39" s="190"/>
      <c r="Q39" s="190"/>
      <c r="R39" s="190"/>
      <c r="S39" s="190"/>
      <c r="T39" s="190"/>
      <c r="U39" s="190"/>
      <c r="V39" s="190"/>
      <c r="W39" s="190"/>
      <c r="X39" s="190"/>
      <c r="Y39" s="190"/>
      <c r="Z39" s="190"/>
      <c r="AA39" s="191" t="e">
        <f>IF(OR(J39="Fail",ISBLANK(J39)),INDEX('Issue Code Table'!C:C,MATCH(M:M,'Issue Code Table'!A:A,0)),IF(L39="Critical",6,IF(L39="Significant",5,IF(L39="Moderate",3,2))))</f>
        <v>#N/A</v>
      </c>
    </row>
    <row r="40" spans="1:27" ht="62.5" x14ac:dyDescent="0.25">
      <c r="A40" s="184" t="s">
        <v>247</v>
      </c>
      <c r="B40" s="184" t="s">
        <v>248</v>
      </c>
      <c r="C40" s="184" t="s">
        <v>249</v>
      </c>
      <c r="D40" s="184" t="s">
        <v>127</v>
      </c>
      <c r="E40" s="184" t="s">
        <v>118</v>
      </c>
      <c r="F40" s="184" t="s">
        <v>250</v>
      </c>
      <c r="G40" s="184" t="s">
        <v>251</v>
      </c>
      <c r="H40" s="184" t="s">
        <v>252</v>
      </c>
      <c r="I40" s="184"/>
      <c r="J40" s="185"/>
      <c r="K40" s="184"/>
      <c r="L40" s="184" t="s">
        <v>139</v>
      </c>
      <c r="M40" s="184" t="s">
        <v>253</v>
      </c>
      <c r="N40" s="214" t="s">
        <v>254</v>
      </c>
      <c r="O40" s="192"/>
      <c r="P40" s="193"/>
      <c r="Q40" s="193"/>
      <c r="R40" s="193"/>
      <c r="S40" s="193"/>
      <c r="T40" s="193"/>
      <c r="U40" s="193"/>
      <c r="V40" s="193"/>
      <c r="W40" s="193"/>
      <c r="X40" s="193"/>
      <c r="Y40" s="193"/>
      <c r="Z40" s="193"/>
      <c r="AA40" s="194" t="e">
        <f>IF(OR(J40="Fail",ISBLANK(J40)),INDEX('Issue Code Table'!C:C,MATCH(M:M,'Issue Code Table'!A:A,0)),IF(L40="Critical",6,IF(L40="Significant",5,IF(L40="Moderate",3,2))))</f>
        <v>#N/A</v>
      </c>
    </row>
    <row r="41" spans="1:27" ht="75" x14ac:dyDescent="0.25">
      <c r="A41" s="181" t="s">
        <v>255</v>
      </c>
      <c r="B41" s="181" t="s">
        <v>256</v>
      </c>
      <c r="C41" s="181" t="s">
        <v>257</v>
      </c>
      <c r="D41" s="181" t="s">
        <v>127</v>
      </c>
      <c r="E41" s="181" t="s">
        <v>118</v>
      </c>
      <c r="F41" s="181" t="s">
        <v>258</v>
      </c>
      <c r="G41" s="181" t="s">
        <v>259</v>
      </c>
      <c r="H41" s="181" t="s">
        <v>260</v>
      </c>
      <c r="I41" s="181"/>
      <c r="J41" s="182"/>
      <c r="K41" s="181"/>
      <c r="L41" s="181" t="s">
        <v>130</v>
      </c>
      <c r="M41" s="181" t="s">
        <v>261</v>
      </c>
      <c r="N41" s="213" t="s">
        <v>262</v>
      </c>
      <c r="O41" s="189"/>
      <c r="P41" s="190"/>
      <c r="Q41" s="190"/>
      <c r="R41" s="190"/>
      <c r="S41" s="190"/>
      <c r="T41" s="190"/>
      <c r="U41" s="190"/>
      <c r="V41" s="190"/>
      <c r="W41" s="190"/>
      <c r="X41" s="190"/>
      <c r="Y41" s="190"/>
      <c r="Z41" s="190"/>
      <c r="AA41" s="191" t="e">
        <f>IF(OR(J41="Fail",ISBLANK(J41)),INDEX('Issue Code Table'!C:C,MATCH(M:M,'Issue Code Table'!A:A,0)),IF(L41="Critical",6,IF(L41="Significant",5,IF(L41="Moderate",3,2))))</f>
        <v>#N/A</v>
      </c>
    </row>
    <row r="42" spans="1:27" ht="50" x14ac:dyDescent="0.25">
      <c r="A42" s="184" t="s">
        <v>263</v>
      </c>
      <c r="B42" s="184" t="s">
        <v>264</v>
      </c>
      <c r="C42" s="184" t="s">
        <v>265</v>
      </c>
      <c r="D42" s="184" t="s">
        <v>117</v>
      </c>
      <c r="E42" s="184" t="s">
        <v>118</v>
      </c>
      <c r="F42" s="184" t="s">
        <v>266</v>
      </c>
      <c r="G42" s="184" t="s">
        <v>267</v>
      </c>
      <c r="H42" s="184" t="s">
        <v>268</v>
      </c>
      <c r="I42" s="184"/>
      <c r="J42" s="185"/>
      <c r="K42" s="184"/>
      <c r="L42" s="184" t="s">
        <v>139</v>
      </c>
      <c r="M42" s="184" t="s">
        <v>269</v>
      </c>
      <c r="N42" s="214" t="s">
        <v>270</v>
      </c>
      <c r="O42" s="192"/>
      <c r="P42" s="193"/>
      <c r="Q42" s="193"/>
      <c r="R42" s="193"/>
      <c r="S42" s="193"/>
      <c r="T42" s="193"/>
      <c r="U42" s="193"/>
      <c r="V42" s="193"/>
      <c r="W42" s="193"/>
      <c r="X42" s="193"/>
      <c r="Y42" s="193"/>
      <c r="Z42" s="193"/>
      <c r="AA42" s="194" t="e">
        <f>IF(OR(J42="Fail",ISBLANK(J42)),INDEX('Issue Code Table'!C:C,MATCH(M:M,'Issue Code Table'!A:A,0)),IF(L42="Critical",6,IF(L42="Significant",5,IF(L42="Moderate",3,2))))</f>
        <v>#N/A</v>
      </c>
    </row>
    <row r="43" spans="1:27" ht="237.5" x14ac:dyDescent="0.25">
      <c r="A43" s="181" t="s">
        <v>275</v>
      </c>
      <c r="B43" s="181" t="s">
        <v>276</v>
      </c>
      <c r="C43" s="181" t="s">
        <v>277</v>
      </c>
      <c r="D43" s="181" t="s">
        <v>127</v>
      </c>
      <c r="E43" s="181" t="s">
        <v>118</v>
      </c>
      <c r="F43" s="181" t="s">
        <v>1694</v>
      </c>
      <c r="G43" s="181" t="s">
        <v>278</v>
      </c>
      <c r="H43" s="181" t="s">
        <v>279</v>
      </c>
      <c r="I43" s="181"/>
      <c r="J43" s="182"/>
      <c r="K43" s="181"/>
      <c r="L43" s="181" t="s">
        <v>139</v>
      </c>
      <c r="M43" s="181" t="s">
        <v>280</v>
      </c>
      <c r="N43" s="213" t="s">
        <v>281</v>
      </c>
      <c r="O43" s="192"/>
      <c r="P43" s="193"/>
      <c r="Q43" s="193"/>
      <c r="R43" s="193"/>
      <c r="S43" s="193"/>
      <c r="T43" s="193"/>
      <c r="U43" s="193"/>
      <c r="V43" s="193"/>
      <c r="W43" s="193"/>
      <c r="X43" s="193"/>
      <c r="Y43" s="193"/>
      <c r="Z43" s="193"/>
      <c r="AA43" s="194">
        <f>IF(OR(J43="Fail",ISBLANK(J43)),INDEX('Issue Code Table'!C:C,MATCH(M:M,'Issue Code Table'!A:A,0)),IF(L43="Critical",6,IF(L43="Significant",5,IF(L43="Moderate",3,2))))</f>
        <v>3</v>
      </c>
    </row>
    <row r="44" spans="1:27" ht="212.5" x14ac:dyDescent="0.25">
      <c r="A44" s="184" t="s">
        <v>290</v>
      </c>
      <c r="B44" s="184" t="s">
        <v>291</v>
      </c>
      <c r="C44" s="184" t="s">
        <v>292</v>
      </c>
      <c r="D44" s="184" t="s">
        <v>1730</v>
      </c>
      <c r="E44" s="184" t="s">
        <v>118</v>
      </c>
      <c r="F44" s="184" t="s">
        <v>1695</v>
      </c>
      <c r="G44" s="184" t="s">
        <v>293</v>
      </c>
      <c r="H44" s="184" t="s">
        <v>294</v>
      </c>
      <c r="I44" s="184"/>
      <c r="J44" s="185"/>
      <c r="K44" s="184"/>
      <c r="L44" s="184" t="s">
        <v>130</v>
      </c>
      <c r="M44" s="184" t="s">
        <v>295</v>
      </c>
      <c r="N44" s="214" t="s">
        <v>296</v>
      </c>
      <c r="O44" s="192"/>
      <c r="P44" s="193"/>
      <c r="Q44" s="193"/>
      <c r="R44" s="193"/>
      <c r="S44" s="193"/>
      <c r="T44" s="193"/>
      <c r="U44" s="193"/>
      <c r="V44" s="193"/>
      <c r="W44" s="193"/>
      <c r="X44" s="193"/>
      <c r="Y44" s="193"/>
      <c r="Z44" s="193"/>
      <c r="AA44" s="194" t="e">
        <f>IF(OR(J44="Fail",ISBLANK(J44)),INDEX('Issue Code Table'!C:C,MATCH(M:M,'Issue Code Table'!A:A,0)),IF(L44="Critical",6,IF(L44="Significant",5,IF(L44="Moderate",3,2))))</f>
        <v>#N/A</v>
      </c>
    </row>
    <row r="45" spans="1:27" ht="75" x14ac:dyDescent="0.25">
      <c r="A45" s="181" t="s">
        <v>297</v>
      </c>
      <c r="B45" s="181" t="s">
        <v>298</v>
      </c>
      <c r="C45" s="181" t="s">
        <v>299</v>
      </c>
      <c r="D45" s="181" t="s">
        <v>127</v>
      </c>
      <c r="E45" s="181" t="s">
        <v>118</v>
      </c>
      <c r="F45" s="181" t="s">
        <v>1816</v>
      </c>
      <c r="G45" s="181" t="s">
        <v>300</v>
      </c>
      <c r="H45" s="181" t="s">
        <v>301</v>
      </c>
      <c r="I45" s="181"/>
      <c r="J45" s="182"/>
      <c r="K45" s="181"/>
      <c r="L45" s="181" t="s">
        <v>130</v>
      </c>
      <c r="M45" s="181" t="s">
        <v>302</v>
      </c>
      <c r="N45" s="213" t="s">
        <v>303</v>
      </c>
      <c r="O45" s="189"/>
      <c r="P45" s="190"/>
      <c r="Q45" s="190"/>
      <c r="R45" s="190"/>
      <c r="S45" s="190"/>
      <c r="T45" s="190"/>
      <c r="U45" s="190"/>
      <c r="V45" s="190"/>
      <c r="W45" s="190"/>
      <c r="X45" s="190"/>
      <c r="Y45" s="190"/>
      <c r="Z45" s="190"/>
      <c r="AA45" s="191" t="e">
        <f>IF(OR(J45="Fail",ISBLANK(J45)),INDEX('Issue Code Table'!C:C,MATCH(M:M,'Issue Code Table'!A:A,0)),IF(L45="Critical",6,IF(L45="Significant",5,IF(L45="Moderate",3,2))))</f>
        <v>#N/A</v>
      </c>
    </row>
    <row r="46" spans="1:27" ht="100" x14ac:dyDescent="0.25">
      <c r="A46" s="184" t="s">
        <v>304</v>
      </c>
      <c r="B46" s="184" t="s">
        <v>305</v>
      </c>
      <c r="C46" s="184" t="s">
        <v>306</v>
      </c>
      <c r="D46" s="184" t="s">
        <v>1730</v>
      </c>
      <c r="E46" s="184" t="s">
        <v>118</v>
      </c>
      <c r="F46" s="184" t="s">
        <v>1817</v>
      </c>
      <c r="G46" s="184" t="s">
        <v>307</v>
      </c>
      <c r="H46" s="184" t="s">
        <v>308</v>
      </c>
      <c r="I46" s="184"/>
      <c r="J46" s="185"/>
      <c r="K46" s="184"/>
      <c r="L46" s="184" t="s">
        <v>139</v>
      </c>
      <c r="M46" s="184" t="s">
        <v>309</v>
      </c>
      <c r="N46" s="214" t="s">
        <v>310</v>
      </c>
      <c r="O46" s="192"/>
      <c r="P46" s="193"/>
      <c r="Q46" s="193"/>
      <c r="R46" s="193"/>
      <c r="S46" s="193"/>
      <c r="T46" s="193"/>
      <c r="U46" s="193"/>
      <c r="V46" s="193"/>
      <c r="W46" s="193"/>
      <c r="X46" s="193"/>
      <c r="Y46" s="193"/>
      <c r="Z46" s="193"/>
      <c r="AA46" s="194">
        <f>IF(OR(J46="Fail",ISBLANK(J46)),INDEX('Issue Code Table'!C:C,MATCH(M:M,'Issue Code Table'!A:A,0)),IF(L46="Critical",6,IF(L46="Significant",5,IF(L46="Moderate",3,2))))</f>
        <v>5</v>
      </c>
    </row>
    <row r="47" spans="1:27" ht="25" x14ac:dyDescent="0.25">
      <c r="A47" s="181" t="s">
        <v>311</v>
      </c>
      <c r="B47" s="181" t="s">
        <v>305</v>
      </c>
      <c r="C47" s="181" t="s">
        <v>306</v>
      </c>
      <c r="D47" s="181" t="s">
        <v>127</v>
      </c>
      <c r="E47" s="181" t="s">
        <v>118</v>
      </c>
      <c r="F47" s="181" t="s">
        <v>312</v>
      </c>
      <c r="G47" s="181" t="s">
        <v>313</v>
      </c>
      <c r="H47" s="181" t="s">
        <v>314</v>
      </c>
      <c r="I47" s="181"/>
      <c r="J47" s="182"/>
      <c r="K47" s="181"/>
      <c r="L47" s="181" t="s">
        <v>139</v>
      </c>
      <c r="M47" s="181" t="s">
        <v>309</v>
      </c>
      <c r="N47" s="213" t="s">
        <v>310</v>
      </c>
      <c r="O47" s="189"/>
      <c r="P47" s="190"/>
      <c r="Q47" s="190"/>
      <c r="R47" s="190"/>
      <c r="S47" s="190"/>
      <c r="T47" s="190"/>
      <c r="U47" s="190"/>
      <c r="V47" s="190"/>
      <c r="W47" s="190"/>
      <c r="X47" s="190"/>
      <c r="Y47" s="190"/>
      <c r="Z47" s="190"/>
      <c r="AA47" s="191">
        <f>IF(OR(J47="Fail",ISBLANK(J47)),INDEX('Issue Code Table'!C:C,MATCH(M:M,'Issue Code Table'!A:A,0)),IF(L47="Critical",6,IF(L47="Significant",5,IF(L47="Moderate",3,2))))</f>
        <v>5</v>
      </c>
    </row>
    <row r="48" spans="1:27" ht="75" x14ac:dyDescent="0.25">
      <c r="A48" s="184" t="s">
        <v>315</v>
      </c>
      <c r="B48" s="184" t="s">
        <v>316</v>
      </c>
      <c r="C48" s="184" t="s">
        <v>317</v>
      </c>
      <c r="D48" s="184" t="s">
        <v>127</v>
      </c>
      <c r="E48" s="184" t="s">
        <v>118</v>
      </c>
      <c r="F48" s="184" t="s">
        <v>318</v>
      </c>
      <c r="G48" s="184" t="s">
        <v>319</v>
      </c>
      <c r="H48" s="184" t="s">
        <v>320</v>
      </c>
      <c r="I48" s="184"/>
      <c r="J48" s="185"/>
      <c r="K48" s="184"/>
      <c r="L48" s="184" t="s">
        <v>139</v>
      </c>
      <c r="M48" s="184" t="s">
        <v>321</v>
      </c>
      <c r="N48" s="214" t="s">
        <v>322</v>
      </c>
      <c r="O48" s="192"/>
      <c r="P48" s="193"/>
      <c r="Q48" s="193"/>
      <c r="R48" s="193"/>
      <c r="S48" s="193"/>
      <c r="T48" s="193"/>
      <c r="U48" s="193"/>
      <c r="V48" s="193"/>
      <c r="W48" s="193"/>
      <c r="X48" s="193"/>
      <c r="Y48" s="193"/>
      <c r="Z48" s="193"/>
      <c r="AA48" s="194">
        <f>IF(OR(J48="Fail",ISBLANK(J48)),INDEX('Issue Code Table'!C:C,MATCH(M:M,'Issue Code Table'!A:A,0)),IF(L48="Critical",6,IF(L48="Significant",5,IF(L48="Moderate",3,2))))</f>
        <v>3</v>
      </c>
    </row>
    <row r="49" spans="1:27" ht="62.5" x14ac:dyDescent="0.25">
      <c r="A49" s="181" t="s">
        <v>323</v>
      </c>
      <c r="B49" s="181" t="s">
        <v>316</v>
      </c>
      <c r="C49" s="181" t="s">
        <v>317</v>
      </c>
      <c r="D49" s="181" t="s">
        <v>127</v>
      </c>
      <c r="E49" s="181" t="s">
        <v>324</v>
      </c>
      <c r="F49" s="181" t="s">
        <v>1818</v>
      </c>
      <c r="G49" s="181" t="s">
        <v>325</v>
      </c>
      <c r="H49" s="181" t="s">
        <v>326</v>
      </c>
      <c r="I49" s="181"/>
      <c r="J49" s="182"/>
      <c r="K49" s="181"/>
      <c r="L49" s="181" t="s">
        <v>139</v>
      </c>
      <c r="M49" s="181" t="s">
        <v>321</v>
      </c>
      <c r="N49" s="213" t="s">
        <v>322</v>
      </c>
      <c r="O49" s="189"/>
      <c r="P49" s="190"/>
      <c r="Q49" s="190"/>
      <c r="R49" s="190"/>
      <c r="S49" s="190"/>
      <c r="T49" s="190"/>
      <c r="U49" s="190"/>
      <c r="V49" s="190"/>
      <c r="W49" s="190"/>
      <c r="X49" s="190"/>
      <c r="Y49" s="190"/>
      <c r="Z49" s="190"/>
      <c r="AA49" s="191">
        <f>IF(OR(J49="Fail",ISBLANK(J49)),INDEX('Issue Code Table'!C:C,MATCH(M:M,'Issue Code Table'!A:A,0)),IF(L49="Critical",6,IF(L49="Significant",5,IF(L49="Moderate",3,2))))</f>
        <v>3</v>
      </c>
    </row>
    <row r="50" spans="1:27" ht="125" x14ac:dyDescent="0.25">
      <c r="A50" s="184" t="s">
        <v>327</v>
      </c>
      <c r="B50" s="184" t="s">
        <v>328</v>
      </c>
      <c r="C50" s="184" t="s">
        <v>329</v>
      </c>
      <c r="D50" s="184" t="s">
        <v>1730</v>
      </c>
      <c r="E50" s="184" t="s">
        <v>324</v>
      </c>
      <c r="F50" s="184" t="s">
        <v>330</v>
      </c>
      <c r="G50" s="184" t="s">
        <v>331</v>
      </c>
      <c r="H50" s="184" t="s">
        <v>332</v>
      </c>
      <c r="I50" s="184"/>
      <c r="J50" s="185"/>
      <c r="K50" s="184" t="s">
        <v>333</v>
      </c>
      <c r="L50" s="184" t="s">
        <v>130</v>
      </c>
      <c r="M50" s="184" t="s">
        <v>160</v>
      </c>
      <c r="N50" s="214" t="s">
        <v>161</v>
      </c>
      <c r="O50" s="192"/>
      <c r="P50" s="193"/>
      <c r="Q50" s="193"/>
      <c r="R50" s="193"/>
      <c r="S50" s="193"/>
      <c r="T50" s="193"/>
      <c r="U50" s="193"/>
      <c r="V50" s="193"/>
      <c r="W50" s="193"/>
      <c r="X50" s="193"/>
      <c r="Y50" s="193"/>
      <c r="Z50" s="193"/>
      <c r="AA50" s="194">
        <f>IF(OR(J50="Fail",ISBLANK(J50)),INDEX('Issue Code Table'!C:C,MATCH(M:M,'Issue Code Table'!A:A,0)),IF(L50="Critical",6,IF(L50="Significant",5,IF(L50="Moderate",3,2))))</f>
        <v>5</v>
      </c>
    </row>
    <row r="51" spans="1:27" ht="162.5" x14ac:dyDescent="0.25">
      <c r="A51" s="181" t="s">
        <v>282</v>
      </c>
      <c r="B51" s="181" t="s">
        <v>283</v>
      </c>
      <c r="C51" s="181" t="s">
        <v>284</v>
      </c>
      <c r="D51" s="181" t="s">
        <v>127</v>
      </c>
      <c r="E51" s="181" t="s">
        <v>118</v>
      </c>
      <c r="F51" s="181" t="s">
        <v>1819</v>
      </c>
      <c r="G51" s="181" t="s">
        <v>285</v>
      </c>
      <c r="H51" s="181" t="s">
        <v>286</v>
      </c>
      <c r="I51" s="181"/>
      <c r="J51" s="182"/>
      <c r="K51" s="181"/>
      <c r="L51" s="181" t="s">
        <v>287</v>
      </c>
      <c r="M51" s="181" t="s">
        <v>288</v>
      </c>
      <c r="N51" s="213" t="s">
        <v>289</v>
      </c>
      <c r="O51" s="189"/>
      <c r="P51" s="190"/>
      <c r="Q51" s="190"/>
      <c r="R51" s="190"/>
      <c r="S51" s="190"/>
      <c r="T51" s="190"/>
      <c r="U51" s="190"/>
      <c r="V51" s="190"/>
      <c r="W51" s="190"/>
      <c r="X51" s="190"/>
      <c r="Y51" s="190"/>
      <c r="Z51" s="190"/>
      <c r="AA51" s="191">
        <f>IF(OR(J51="Fail",ISBLANK(J51)),INDEX('Issue Code Table'!C:C,MATCH(M:M,'Issue Code Table'!A:A,0)),IF(L51="Critical",6,IF(L51="Significant",5,IF(L51="Moderate",3,2))))</f>
        <v>3</v>
      </c>
    </row>
    <row r="52" spans="1:27" ht="150" x14ac:dyDescent="0.25">
      <c r="A52" s="184" t="s">
        <v>406</v>
      </c>
      <c r="B52" s="184" t="s">
        <v>407</v>
      </c>
      <c r="C52" s="184" t="s">
        <v>408</v>
      </c>
      <c r="D52" s="184" t="s">
        <v>1730</v>
      </c>
      <c r="E52" s="184" t="s">
        <v>118</v>
      </c>
      <c r="F52" s="184" t="s">
        <v>1699</v>
      </c>
      <c r="G52" s="184" t="s">
        <v>409</v>
      </c>
      <c r="H52" s="184" t="s">
        <v>410</v>
      </c>
      <c r="I52" s="184"/>
      <c r="J52" s="185"/>
      <c r="K52" s="184"/>
      <c r="L52" s="184" t="s">
        <v>130</v>
      </c>
      <c r="M52" s="184" t="s">
        <v>411</v>
      </c>
      <c r="N52" s="214" t="s">
        <v>412</v>
      </c>
      <c r="O52" s="192"/>
      <c r="P52" s="193"/>
      <c r="Q52" s="193"/>
      <c r="R52" s="193"/>
      <c r="S52" s="193"/>
      <c r="T52" s="193"/>
      <c r="U52" s="193"/>
      <c r="V52" s="193"/>
      <c r="W52" s="193"/>
      <c r="X52" s="193"/>
      <c r="Y52" s="193"/>
      <c r="Z52" s="193"/>
      <c r="AA52" s="194" t="e">
        <f>IF(OR(J52="Fail",ISBLANK(J52)),INDEX('Issue Code Table'!C:C,MATCH(M:M,'Issue Code Table'!A:A,0)),IF(L52="Critical",6,IF(L52="Significant",5,IF(L52="Moderate",3,2))))</f>
        <v>#N/A</v>
      </c>
    </row>
    <row r="53" spans="1:27" ht="112.5" x14ac:dyDescent="0.25">
      <c r="A53" s="181" t="s">
        <v>413</v>
      </c>
      <c r="B53" s="181" t="s">
        <v>407</v>
      </c>
      <c r="C53" s="181" t="s">
        <v>408</v>
      </c>
      <c r="D53" s="181" t="s">
        <v>127</v>
      </c>
      <c r="E53" s="181" t="s">
        <v>176</v>
      </c>
      <c r="F53" s="181" t="s">
        <v>1700</v>
      </c>
      <c r="G53" s="181" t="s">
        <v>414</v>
      </c>
      <c r="H53" s="181" t="s">
        <v>415</v>
      </c>
      <c r="I53" s="181"/>
      <c r="J53" s="182"/>
      <c r="K53" s="181"/>
      <c r="L53" s="181" t="s">
        <v>130</v>
      </c>
      <c r="M53" s="181" t="s">
        <v>416</v>
      </c>
      <c r="N53" s="213" t="s">
        <v>417</v>
      </c>
      <c r="O53" s="189"/>
      <c r="P53" s="190"/>
      <c r="Q53" s="190"/>
      <c r="R53" s="190"/>
      <c r="S53" s="190"/>
      <c r="T53" s="190"/>
      <c r="U53" s="190"/>
      <c r="V53" s="190"/>
      <c r="W53" s="190"/>
      <c r="X53" s="190"/>
      <c r="Y53" s="190"/>
      <c r="Z53" s="190"/>
      <c r="AA53" s="191" t="e">
        <f>IF(OR(J53="Fail",ISBLANK(J53)),INDEX('Issue Code Table'!C:C,MATCH(M:M,'Issue Code Table'!A:A,0)),IF(L53="Critical",6,IF(L53="Significant",5,IF(L53="Moderate",3,2))))</f>
        <v>#N/A</v>
      </c>
    </row>
    <row r="54" spans="1:27" ht="50" x14ac:dyDescent="0.25">
      <c r="A54" s="184" t="s">
        <v>418</v>
      </c>
      <c r="B54" s="184" t="s">
        <v>419</v>
      </c>
      <c r="C54" s="184" t="s">
        <v>420</v>
      </c>
      <c r="D54" s="184" t="s">
        <v>127</v>
      </c>
      <c r="E54" s="184" t="s">
        <v>118</v>
      </c>
      <c r="F54" s="184" t="s">
        <v>1701</v>
      </c>
      <c r="G54" s="184" t="s">
        <v>421</v>
      </c>
      <c r="H54" s="184" t="s">
        <v>422</v>
      </c>
      <c r="I54" s="184"/>
      <c r="J54" s="185"/>
      <c r="K54" s="184"/>
      <c r="L54" s="184" t="s">
        <v>287</v>
      </c>
      <c r="M54" s="184" t="s">
        <v>423</v>
      </c>
      <c r="N54" s="214" t="s">
        <v>424</v>
      </c>
      <c r="O54" s="192"/>
      <c r="P54" s="193"/>
      <c r="Q54" s="193"/>
      <c r="R54" s="193"/>
      <c r="S54" s="193"/>
      <c r="T54" s="193"/>
      <c r="U54" s="193"/>
      <c r="V54" s="193"/>
      <c r="W54" s="193"/>
      <c r="X54" s="193"/>
      <c r="Y54" s="193"/>
      <c r="Z54" s="193"/>
      <c r="AA54" s="194" t="e">
        <f>IF(OR(J54="Fail",ISBLANK(J54)),INDEX('Issue Code Table'!C:C,MATCH(M:M,'Issue Code Table'!A:A,0)),IF(L54="Critical",6,IF(L54="Significant",5,IF(L54="Moderate",3,2))))</f>
        <v>#N/A</v>
      </c>
    </row>
    <row r="55" spans="1:27" ht="150.5" x14ac:dyDescent="0.25">
      <c r="A55" s="181" t="s">
        <v>425</v>
      </c>
      <c r="B55" s="181" t="s">
        <v>426</v>
      </c>
      <c r="C55" s="181" t="s">
        <v>427</v>
      </c>
      <c r="D55" s="181" t="s">
        <v>117</v>
      </c>
      <c r="E55" s="181" t="s">
        <v>118</v>
      </c>
      <c r="F55" s="181" t="s">
        <v>1702</v>
      </c>
      <c r="G55" s="181" t="s">
        <v>428</v>
      </c>
      <c r="H55" s="181" t="s">
        <v>429</v>
      </c>
      <c r="I55" s="181"/>
      <c r="J55" s="182"/>
      <c r="K55" s="181" t="s">
        <v>1798</v>
      </c>
      <c r="L55" s="181" t="s">
        <v>130</v>
      </c>
      <c r="M55" s="181" t="s">
        <v>391</v>
      </c>
      <c r="N55" s="213" t="s">
        <v>392</v>
      </c>
      <c r="O55" s="189"/>
      <c r="P55" s="190"/>
      <c r="Q55" s="190"/>
      <c r="R55" s="190"/>
      <c r="S55" s="190"/>
      <c r="T55" s="190"/>
      <c r="U55" s="190"/>
      <c r="V55" s="190"/>
      <c r="W55" s="190"/>
      <c r="X55" s="190"/>
      <c r="Y55" s="190"/>
      <c r="Z55" s="190"/>
      <c r="AA55" s="191">
        <f>IF(OR(J55="Fail",ISBLANK(J55)),INDEX('Issue Code Table'!C:C,MATCH(M:M,'Issue Code Table'!A:A,0)),IF(L55="Critical",6,IF(L55="Significant",5,IF(L55="Moderate",3,2))))</f>
        <v>6</v>
      </c>
    </row>
    <row r="56" spans="1:27" ht="150.5" x14ac:dyDescent="0.25">
      <c r="A56" s="184" t="s">
        <v>430</v>
      </c>
      <c r="B56" s="184" t="s">
        <v>426</v>
      </c>
      <c r="C56" s="184" t="s">
        <v>427</v>
      </c>
      <c r="D56" s="184" t="s">
        <v>127</v>
      </c>
      <c r="E56" s="184" t="s">
        <v>118</v>
      </c>
      <c r="F56" s="184" t="s">
        <v>1703</v>
      </c>
      <c r="G56" s="184" t="s">
        <v>431</v>
      </c>
      <c r="H56" s="184" t="s">
        <v>1704</v>
      </c>
      <c r="I56" s="184"/>
      <c r="J56" s="185"/>
      <c r="K56" s="209" t="s">
        <v>1799</v>
      </c>
      <c r="L56" s="184" t="s">
        <v>130</v>
      </c>
      <c r="M56" s="184" t="s">
        <v>391</v>
      </c>
      <c r="N56" s="214" t="s">
        <v>392</v>
      </c>
      <c r="O56" s="192"/>
      <c r="P56" s="193"/>
      <c r="Q56" s="193"/>
      <c r="R56" s="193"/>
      <c r="S56" s="193"/>
      <c r="T56" s="193"/>
      <c r="U56" s="193"/>
      <c r="V56" s="193"/>
      <c r="W56" s="193"/>
      <c r="X56" s="193"/>
      <c r="Y56" s="193"/>
      <c r="Z56" s="193"/>
      <c r="AA56" s="194">
        <f>IF(OR(J56="Fail",ISBLANK(J56)),INDEX('Issue Code Table'!C:C,MATCH(M:M,'Issue Code Table'!A:A,0)),IF(L56="Critical",6,IF(L56="Significant",5,IF(L56="Moderate",3,2))))</f>
        <v>6</v>
      </c>
    </row>
    <row r="57" spans="1:27" ht="354.75" customHeight="1" x14ac:dyDescent="0.25">
      <c r="A57" s="181" t="s">
        <v>432</v>
      </c>
      <c r="B57" s="181" t="s">
        <v>433</v>
      </c>
      <c r="C57" s="181" t="s">
        <v>434</v>
      </c>
      <c r="D57" s="181" t="s">
        <v>1766</v>
      </c>
      <c r="E57" s="181" t="s">
        <v>118</v>
      </c>
      <c r="F57" s="181" t="s">
        <v>1873</v>
      </c>
      <c r="G57" s="181" t="s">
        <v>1787</v>
      </c>
      <c r="H57" s="181" t="s">
        <v>1872</v>
      </c>
      <c r="I57" s="181"/>
      <c r="J57" s="182"/>
      <c r="K57" s="181"/>
      <c r="L57" s="181" t="s">
        <v>287</v>
      </c>
      <c r="M57" s="181" t="s">
        <v>435</v>
      </c>
      <c r="N57" s="183" t="s">
        <v>436</v>
      </c>
      <c r="AA57" s="69">
        <f>IF(OR(J57="Fail",ISBLANK(J57)),INDEX('Issue Code Table'!C:C,MATCH(M$57:M$57,'Issue Code Table'!A:A,0)),IF(L57="Critical",6,IF(L57="Significant",5,IF(L57="Moderate",3,2))))</f>
        <v>2</v>
      </c>
    </row>
    <row r="58" spans="1:27" ht="62.5" x14ac:dyDescent="0.25">
      <c r="A58" s="184" t="s">
        <v>437</v>
      </c>
      <c r="B58" s="184" t="s">
        <v>438</v>
      </c>
      <c r="C58" s="184" t="s">
        <v>439</v>
      </c>
      <c r="D58" s="184" t="s">
        <v>1730</v>
      </c>
      <c r="E58" s="184" t="s">
        <v>118</v>
      </c>
      <c r="F58" s="184" t="s">
        <v>440</v>
      </c>
      <c r="G58" s="184" t="s">
        <v>441</v>
      </c>
      <c r="H58" s="184" t="s">
        <v>442</v>
      </c>
      <c r="I58" s="184"/>
      <c r="J58" s="185"/>
      <c r="K58" s="184"/>
      <c r="L58" s="184" t="s">
        <v>130</v>
      </c>
      <c r="M58" s="184" t="s">
        <v>443</v>
      </c>
      <c r="N58" s="214" t="s">
        <v>444</v>
      </c>
      <c r="O58" s="189"/>
      <c r="P58" s="190"/>
      <c r="Q58" s="190"/>
      <c r="R58" s="190"/>
      <c r="S58" s="190"/>
      <c r="T58" s="190"/>
      <c r="U58" s="190"/>
      <c r="V58" s="190"/>
      <c r="W58" s="190"/>
      <c r="X58" s="190"/>
      <c r="Y58" s="190"/>
      <c r="Z58" s="190"/>
      <c r="AA58" s="191">
        <f>IF(OR(J58="Fail",ISBLANK(J58)),INDEX('Issue Code Table'!C:C,MATCH(M:M,'Issue Code Table'!A:A,0)),IF(L58="Critical",6,IF(L58="Significant",5,IF(L58="Moderate",3,2))))</f>
        <v>4</v>
      </c>
    </row>
    <row r="59" spans="1:27" ht="112.5" x14ac:dyDescent="0.25">
      <c r="A59" s="181" t="s">
        <v>445</v>
      </c>
      <c r="B59" s="181" t="s">
        <v>438</v>
      </c>
      <c r="C59" s="181" t="s">
        <v>439</v>
      </c>
      <c r="D59" s="181" t="s">
        <v>1730</v>
      </c>
      <c r="E59" s="181" t="s">
        <v>118</v>
      </c>
      <c r="F59" s="181" t="s">
        <v>1820</v>
      </c>
      <c r="G59" s="181" t="s">
        <v>446</v>
      </c>
      <c r="H59" s="181" t="s">
        <v>447</v>
      </c>
      <c r="I59" s="181"/>
      <c r="J59" s="182"/>
      <c r="K59" s="181"/>
      <c r="L59" s="181" t="s">
        <v>130</v>
      </c>
      <c r="M59" s="181" t="s">
        <v>448</v>
      </c>
      <c r="N59" s="213" t="s">
        <v>449</v>
      </c>
      <c r="O59" s="192"/>
      <c r="P59" s="193"/>
      <c r="Q59" s="193"/>
      <c r="R59" s="193"/>
      <c r="S59" s="193"/>
      <c r="T59" s="193"/>
      <c r="U59" s="193"/>
      <c r="V59" s="193"/>
      <c r="W59" s="193"/>
      <c r="X59" s="193"/>
      <c r="Y59" s="193"/>
      <c r="Z59" s="193"/>
      <c r="AA59" s="194">
        <f>IF(OR(J59="Fail",ISBLANK(J59)),INDEX('Issue Code Table'!C:C,MATCH(M:M,'Issue Code Table'!A:A,0)),IF(L59="Critical",6,IF(L59="Significant",5,IF(L59="Moderate",3,2))))</f>
        <v>5</v>
      </c>
    </row>
    <row r="60" spans="1:27" ht="111" customHeight="1" x14ac:dyDescent="0.25">
      <c r="A60" s="184" t="s">
        <v>603</v>
      </c>
      <c r="B60" s="184" t="s">
        <v>438</v>
      </c>
      <c r="C60" s="184" t="s">
        <v>439</v>
      </c>
      <c r="D60" s="184" t="s">
        <v>1730</v>
      </c>
      <c r="E60" s="184" t="s">
        <v>118</v>
      </c>
      <c r="F60" s="184" t="s">
        <v>604</v>
      </c>
      <c r="G60" s="184" t="s">
        <v>605</v>
      </c>
      <c r="H60" s="184" t="s">
        <v>606</v>
      </c>
      <c r="I60" s="184"/>
      <c r="J60" s="185"/>
      <c r="K60" s="184"/>
      <c r="L60" s="184" t="s">
        <v>130</v>
      </c>
      <c r="M60" s="184" t="s">
        <v>180</v>
      </c>
      <c r="N60" s="214" t="s">
        <v>181</v>
      </c>
      <c r="O60" s="189"/>
      <c r="P60" s="190"/>
      <c r="Q60" s="190"/>
      <c r="R60" s="190"/>
      <c r="S60" s="190"/>
      <c r="T60" s="190"/>
      <c r="U60" s="190"/>
      <c r="V60" s="190"/>
      <c r="W60" s="190"/>
      <c r="X60" s="190"/>
      <c r="Y60" s="190"/>
      <c r="Z60" s="190"/>
      <c r="AA60" s="191">
        <f>IF(OR(J60="Fail",ISBLANK(J60)),INDEX('Issue Code Table'!C:C,MATCH(M:M,'Issue Code Table'!A:A,0)),IF(L60="Critical",6,IF(L60="Significant",5,IF(L60="Moderate",3,2))))</f>
        <v>5</v>
      </c>
    </row>
    <row r="61" spans="1:27" s="165" customFormat="1" ht="48.75" customHeight="1" x14ac:dyDescent="0.25">
      <c r="A61" s="181" t="s">
        <v>450</v>
      </c>
      <c r="B61" s="181" t="s">
        <v>451</v>
      </c>
      <c r="C61" s="181" t="s">
        <v>452</v>
      </c>
      <c r="D61" s="181" t="s">
        <v>1730</v>
      </c>
      <c r="E61" s="181" t="s">
        <v>118</v>
      </c>
      <c r="F61" s="181" t="s">
        <v>1705</v>
      </c>
      <c r="G61" s="181" t="s">
        <v>453</v>
      </c>
      <c r="H61" s="181" t="s">
        <v>454</v>
      </c>
      <c r="I61" s="181"/>
      <c r="J61" s="182"/>
      <c r="K61" s="181"/>
      <c r="L61" s="181" t="s">
        <v>139</v>
      </c>
      <c r="M61" s="181" t="s">
        <v>455</v>
      </c>
      <c r="N61" s="213" t="s">
        <v>456</v>
      </c>
      <c r="O61" s="197"/>
      <c r="P61" s="198"/>
      <c r="Q61" s="198"/>
      <c r="R61" s="198"/>
      <c r="S61" s="198"/>
      <c r="T61" s="198"/>
      <c r="U61" s="198"/>
      <c r="V61" s="198"/>
      <c r="W61" s="198"/>
      <c r="X61" s="198"/>
      <c r="Y61" s="198"/>
      <c r="Z61" s="198"/>
      <c r="AA61" s="194">
        <f>IF(OR(J61="Fail",ISBLANK(J61)),INDEX('Issue Code Table'!C:C,MATCH(M:M,'Issue Code Table'!A:A,0)),IF(L61="Critical",6,IF(L61="Significant",5,IF(L61="Moderate",3,2))))</f>
        <v>4</v>
      </c>
    </row>
    <row r="62" spans="1:27" ht="50" x14ac:dyDescent="0.25">
      <c r="A62" s="184" t="s">
        <v>461</v>
      </c>
      <c r="B62" s="184" t="s">
        <v>462</v>
      </c>
      <c r="C62" s="184" t="s">
        <v>463</v>
      </c>
      <c r="D62" s="184" t="s">
        <v>117</v>
      </c>
      <c r="E62" s="184" t="s">
        <v>118</v>
      </c>
      <c r="F62" s="184" t="s">
        <v>1731</v>
      </c>
      <c r="G62" s="184" t="s">
        <v>464</v>
      </c>
      <c r="H62" s="184" t="s">
        <v>465</v>
      </c>
      <c r="I62" s="184"/>
      <c r="J62" s="185"/>
      <c r="K62" s="184"/>
      <c r="L62" s="184" t="s">
        <v>287</v>
      </c>
      <c r="M62" s="184" t="s">
        <v>466</v>
      </c>
      <c r="N62" s="214" t="s">
        <v>467</v>
      </c>
      <c r="O62" s="189"/>
      <c r="P62" s="190"/>
      <c r="Q62" s="190"/>
      <c r="R62" s="190"/>
      <c r="S62" s="190"/>
      <c r="T62" s="190"/>
      <c r="U62" s="190"/>
      <c r="V62" s="190"/>
      <c r="W62" s="190"/>
      <c r="X62" s="190"/>
      <c r="Y62" s="190"/>
      <c r="Z62" s="190"/>
      <c r="AA62" s="191">
        <f>IF(OR(J62="Fail",ISBLANK(J62)),INDEX('Issue Code Table'!C:C,MATCH(M:M,'Issue Code Table'!A:A,0)),IF(L62="Critical",6,IF(L62="Significant",5,IF(L62="Moderate",3,2))))</f>
        <v>2</v>
      </c>
    </row>
    <row r="63" spans="1:27" ht="125" x14ac:dyDescent="0.25">
      <c r="A63" s="181" t="s">
        <v>133</v>
      </c>
      <c r="B63" s="181" t="s">
        <v>134</v>
      </c>
      <c r="C63" s="181" t="s">
        <v>135</v>
      </c>
      <c r="D63" s="181" t="s">
        <v>1730</v>
      </c>
      <c r="E63" s="181" t="s">
        <v>118</v>
      </c>
      <c r="F63" s="181" t="s">
        <v>136</v>
      </c>
      <c r="G63" s="181" t="s">
        <v>137</v>
      </c>
      <c r="H63" s="181" t="s">
        <v>138</v>
      </c>
      <c r="I63" s="181"/>
      <c r="J63" s="182"/>
      <c r="K63" s="181"/>
      <c r="L63" s="181" t="s">
        <v>139</v>
      </c>
      <c r="M63" s="181" t="s">
        <v>140</v>
      </c>
      <c r="N63" s="213" t="s">
        <v>141</v>
      </c>
      <c r="O63" s="192"/>
      <c r="P63" s="193"/>
      <c r="Q63" s="193"/>
      <c r="R63" s="193"/>
      <c r="S63" s="193"/>
      <c r="T63" s="193"/>
      <c r="U63" s="193"/>
      <c r="V63" s="193"/>
      <c r="W63" s="193"/>
      <c r="X63" s="193"/>
      <c r="Y63" s="193"/>
      <c r="Z63" s="193"/>
      <c r="AA63" s="194">
        <f>IF(OR(J63="Fail",ISBLANK(J63)),INDEX('Issue Code Table'!C:C,MATCH(M:M,'Issue Code Table'!A:A,0)),IF(L63="Critical",6,IF(L63="Significant",5,IF(L63="Moderate",3,2))))</f>
        <v>4</v>
      </c>
    </row>
    <row r="64" spans="1:27" ht="37.5" x14ac:dyDescent="0.25">
      <c r="A64" s="184" t="s">
        <v>474</v>
      </c>
      <c r="B64" s="184" t="s">
        <v>475</v>
      </c>
      <c r="C64" s="184" t="s">
        <v>476</v>
      </c>
      <c r="D64" s="184" t="s">
        <v>477</v>
      </c>
      <c r="E64" s="184" t="s">
        <v>118</v>
      </c>
      <c r="F64" s="184" t="s">
        <v>1732</v>
      </c>
      <c r="G64" s="184" t="s">
        <v>1714</v>
      </c>
      <c r="H64" s="184" t="s">
        <v>478</v>
      </c>
      <c r="I64" s="184"/>
      <c r="J64" s="185"/>
      <c r="K64" s="184"/>
      <c r="L64" s="184" t="s">
        <v>287</v>
      </c>
      <c r="M64" s="184" t="s">
        <v>466</v>
      </c>
      <c r="N64" s="214" t="s">
        <v>467</v>
      </c>
      <c r="O64" s="189"/>
      <c r="P64" s="190"/>
      <c r="Q64" s="190"/>
      <c r="R64" s="190"/>
      <c r="S64" s="190"/>
      <c r="T64" s="190"/>
      <c r="U64" s="190"/>
      <c r="V64" s="190"/>
      <c r="W64" s="190"/>
      <c r="X64" s="190"/>
      <c r="Y64" s="190"/>
      <c r="Z64" s="190"/>
      <c r="AA64" s="191">
        <f>IF(OR(J64="Fail",ISBLANK(J64)),INDEX('Issue Code Table'!C:C,MATCH(M:M,'Issue Code Table'!A:A,0)),IF(L64="Critical",6,IF(L64="Significant",5,IF(L64="Moderate",3,2))))</f>
        <v>2</v>
      </c>
    </row>
    <row r="65" spans="1:27" ht="111" customHeight="1" x14ac:dyDescent="0.25">
      <c r="A65" s="181" t="s">
        <v>607</v>
      </c>
      <c r="B65" s="181" t="s">
        <v>487</v>
      </c>
      <c r="C65" s="181" t="s">
        <v>488</v>
      </c>
      <c r="D65" s="181" t="s">
        <v>127</v>
      </c>
      <c r="E65" s="181" t="s">
        <v>118</v>
      </c>
      <c r="F65" s="181" t="s">
        <v>1734</v>
      </c>
      <c r="G65" s="181" t="s">
        <v>608</v>
      </c>
      <c r="H65" s="181" t="s">
        <v>609</v>
      </c>
      <c r="I65" s="181"/>
      <c r="J65" s="182"/>
      <c r="K65" s="181" t="s">
        <v>1713</v>
      </c>
      <c r="L65" s="181" t="s">
        <v>139</v>
      </c>
      <c r="M65" s="181" t="s">
        <v>610</v>
      </c>
      <c r="N65" s="213" t="s">
        <v>611</v>
      </c>
      <c r="O65" s="189"/>
      <c r="P65" s="190"/>
      <c r="Q65" s="190"/>
      <c r="R65" s="190"/>
      <c r="S65" s="190"/>
      <c r="T65" s="190"/>
      <c r="U65" s="190"/>
      <c r="V65" s="190"/>
      <c r="W65" s="190"/>
      <c r="X65" s="190"/>
      <c r="Y65" s="190"/>
      <c r="Z65" s="190"/>
      <c r="AA65" s="191">
        <f>IF(OR(J65="Fail",ISBLANK(J65)),INDEX('Issue Code Table'!C:C,MATCH(M:M,'Issue Code Table'!A:A,0)),IF(L65="Critical",6,IF(L65="Significant",5,IF(L65="Moderate",3,2))))</f>
        <v>3</v>
      </c>
    </row>
    <row r="66" spans="1:27" ht="111.75" customHeight="1" x14ac:dyDescent="0.25">
      <c r="A66" s="184" t="s">
        <v>486</v>
      </c>
      <c r="B66" s="184" t="s">
        <v>487</v>
      </c>
      <c r="C66" s="184" t="s">
        <v>488</v>
      </c>
      <c r="D66" s="184" t="s">
        <v>127</v>
      </c>
      <c r="E66" s="184" t="s">
        <v>118</v>
      </c>
      <c r="F66" s="184" t="s">
        <v>1735</v>
      </c>
      <c r="G66" s="184" t="s">
        <v>489</v>
      </c>
      <c r="H66" s="184" t="s">
        <v>490</v>
      </c>
      <c r="I66" s="184"/>
      <c r="J66" s="185"/>
      <c r="K66" s="184" t="s">
        <v>491</v>
      </c>
      <c r="L66" s="184" t="s">
        <v>139</v>
      </c>
      <c r="M66" s="184" t="s">
        <v>492</v>
      </c>
      <c r="N66" s="214" t="s">
        <v>493</v>
      </c>
      <c r="O66" s="192"/>
      <c r="P66" s="193"/>
      <c r="Q66" s="193"/>
      <c r="R66" s="193"/>
      <c r="S66" s="193"/>
      <c r="T66" s="193"/>
      <c r="U66" s="193"/>
      <c r="V66" s="193"/>
      <c r="W66" s="193"/>
      <c r="X66" s="193"/>
      <c r="Y66" s="193"/>
      <c r="Z66" s="193"/>
      <c r="AA66" s="194">
        <f>IF(OR(J66="Fail",ISBLANK(J66)),INDEX('Issue Code Table'!C:C,MATCH(M:M,'Issue Code Table'!A:A,0)),IF(L66="Critical",6,IF(L66="Significant",5,IF(L66="Moderate",3,2))))</f>
        <v>4</v>
      </c>
    </row>
    <row r="67" spans="1:27" ht="150" x14ac:dyDescent="0.25">
      <c r="A67" s="181" t="s">
        <v>479</v>
      </c>
      <c r="B67" s="181" t="s">
        <v>480</v>
      </c>
      <c r="C67" s="181" t="s">
        <v>481</v>
      </c>
      <c r="D67" s="181" t="s">
        <v>127</v>
      </c>
      <c r="E67" s="181" t="s">
        <v>118</v>
      </c>
      <c r="F67" s="181" t="s">
        <v>1733</v>
      </c>
      <c r="G67" s="181" t="s">
        <v>482</v>
      </c>
      <c r="H67" s="181" t="s">
        <v>483</v>
      </c>
      <c r="I67" s="181"/>
      <c r="J67" s="182"/>
      <c r="K67" s="181"/>
      <c r="L67" s="181" t="s">
        <v>130</v>
      </c>
      <c r="M67" s="181" t="s">
        <v>484</v>
      </c>
      <c r="N67" s="213" t="s">
        <v>485</v>
      </c>
      <c r="O67" s="192"/>
      <c r="P67" s="193"/>
      <c r="Q67" s="193"/>
      <c r="R67" s="193"/>
      <c r="S67" s="193"/>
      <c r="T67" s="193"/>
      <c r="U67" s="193"/>
      <c r="V67" s="193"/>
      <c r="W67" s="193"/>
      <c r="X67" s="193"/>
      <c r="Y67" s="193"/>
      <c r="Z67" s="193"/>
      <c r="AA67" s="194">
        <f>IF(OR(J67="Fail",ISBLANK(J67)),INDEX('Issue Code Table'!C:C,MATCH(M:M,'Issue Code Table'!A:A,0)),IF(L67="Critical",6,IF(L67="Significant",5,IF(L67="Moderate",3,2))))</f>
        <v>6</v>
      </c>
    </row>
    <row r="68" spans="1:27" ht="111.75" customHeight="1" x14ac:dyDescent="0.25">
      <c r="A68" s="184" t="s">
        <v>513</v>
      </c>
      <c r="B68" s="184" t="s">
        <v>1739</v>
      </c>
      <c r="C68" s="184" t="s">
        <v>1738</v>
      </c>
      <c r="D68" s="184" t="s">
        <v>1730</v>
      </c>
      <c r="E68" s="184" t="s">
        <v>118</v>
      </c>
      <c r="F68" s="184" t="s">
        <v>1760</v>
      </c>
      <c r="G68" s="184" t="s">
        <v>1869</v>
      </c>
      <c r="H68" s="184" t="s">
        <v>1761</v>
      </c>
      <c r="I68" s="184"/>
      <c r="J68" s="185"/>
      <c r="K68" s="184"/>
      <c r="L68" s="184" t="s">
        <v>139</v>
      </c>
      <c r="M68" s="184" t="s">
        <v>1854</v>
      </c>
      <c r="N68" s="214" t="s">
        <v>1855</v>
      </c>
      <c r="O68" s="189"/>
      <c r="P68" s="190"/>
      <c r="Q68" s="190"/>
      <c r="R68" s="190"/>
      <c r="S68" s="190"/>
      <c r="T68" s="190"/>
      <c r="U68" s="190"/>
      <c r="V68" s="190"/>
      <c r="W68" s="190"/>
      <c r="X68" s="190"/>
      <c r="Y68" s="190"/>
      <c r="Z68" s="190"/>
      <c r="AA68" s="191">
        <f>IF(OR(J68="Fail",ISBLANK(J68)),INDEX('Issue Code Table'!C:C,MATCH(M:M,'Issue Code Table'!A:A,0)),IF(L68="Critical",6,IF(L68="Significant",5,IF(L68="Moderate",3,2))))</f>
        <v>4</v>
      </c>
    </row>
    <row r="69" spans="1:27" ht="62.5" x14ac:dyDescent="0.25">
      <c r="A69" s="181" t="s">
        <v>494</v>
      </c>
      <c r="B69" s="181" t="s">
        <v>495</v>
      </c>
      <c r="C69" s="181" t="s">
        <v>496</v>
      </c>
      <c r="D69" s="181" t="s">
        <v>127</v>
      </c>
      <c r="E69" s="181" t="s">
        <v>118</v>
      </c>
      <c r="F69" s="181" t="s">
        <v>497</v>
      </c>
      <c r="G69" s="181" t="s">
        <v>498</v>
      </c>
      <c r="H69" s="181" t="s">
        <v>499</v>
      </c>
      <c r="I69" s="181"/>
      <c r="J69" s="182"/>
      <c r="K69" s="181"/>
      <c r="L69" s="181" t="s">
        <v>130</v>
      </c>
      <c r="M69" s="181" t="s">
        <v>500</v>
      </c>
      <c r="N69" s="215" t="s">
        <v>501</v>
      </c>
      <c r="O69" s="192"/>
      <c r="P69" s="193"/>
      <c r="Q69" s="193"/>
      <c r="R69" s="193"/>
      <c r="S69" s="193"/>
      <c r="T69" s="193"/>
      <c r="U69" s="193"/>
      <c r="V69" s="193"/>
      <c r="W69" s="193"/>
      <c r="X69" s="193"/>
      <c r="Y69" s="193"/>
      <c r="Z69" s="193"/>
      <c r="AA69" s="194">
        <f>IF(OR(J69="Fail",ISBLANK(J69)),INDEX('Issue Code Table'!C:C,MATCH(M:M,'Issue Code Table'!A:A,0)),IF(L69="Critical",6,IF(L69="Significant",5,IF(L69="Moderate",3,2))))</f>
        <v>5</v>
      </c>
    </row>
    <row r="70" spans="1:27" ht="87.5" x14ac:dyDescent="0.25">
      <c r="A70" s="184" t="s">
        <v>502</v>
      </c>
      <c r="B70" s="184" t="s">
        <v>125</v>
      </c>
      <c r="C70" s="184" t="s">
        <v>126</v>
      </c>
      <c r="D70" s="184" t="s">
        <v>127</v>
      </c>
      <c r="E70" s="184" t="s">
        <v>118</v>
      </c>
      <c r="F70" s="184" t="s">
        <v>1736</v>
      </c>
      <c r="G70" s="184" t="s">
        <v>503</v>
      </c>
      <c r="H70" s="184" t="s">
        <v>504</v>
      </c>
      <c r="I70" s="184"/>
      <c r="J70" s="185"/>
      <c r="K70" s="184"/>
      <c r="L70" s="184" t="s">
        <v>139</v>
      </c>
      <c r="M70" s="184" t="s">
        <v>505</v>
      </c>
      <c r="N70" s="214" t="s">
        <v>506</v>
      </c>
      <c r="O70" s="189"/>
      <c r="P70" s="190"/>
      <c r="Q70" s="190"/>
      <c r="R70" s="190"/>
      <c r="S70" s="190"/>
      <c r="T70" s="190"/>
      <c r="U70" s="190"/>
      <c r="V70" s="190"/>
      <c r="W70" s="190"/>
      <c r="X70" s="190"/>
      <c r="Y70" s="190"/>
      <c r="Z70" s="190"/>
      <c r="AA70" s="191">
        <f>IF(OR(J70="Fail",ISBLANK(J70)),INDEX('Issue Code Table'!C:C,MATCH(M:M,'Issue Code Table'!A:A,0)),IF(L70="Critical",6,IF(L70="Significant",5,IF(L70="Moderate",3,2))))</f>
        <v>4</v>
      </c>
    </row>
    <row r="71" spans="1:27" ht="87.5" x14ac:dyDescent="0.25">
      <c r="A71" s="181" t="s">
        <v>576</v>
      </c>
      <c r="B71" s="181" t="s">
        <v>507</v>
      </c>
      <c r="C71" s="181" t="s">
        <v>508</v>
      </c>
      <c r="D71" s="181" t="s">
        <v>1730</v>
      </c>
      <c r="E71" s="181" t="s">
        <v>118</v>
      </c>
      <c r="F71" s="181" t="s">
        <v>509</v>
      </c>
      <c r="G71" s="181" t="s">
        <v>510</v>
      </c>
      <c r="H71" s="181" t="s">
        <v>1677</v>
      </c>
      <c r="I71" s="181"/>
      <c r="J71" s="182"/>
      <c r="K71" s="181"/>
      <c r="L71" s="181" t="s">
        <v>130</v>
      </c>
      <c r="M71" s="181" t="s">
        <v>511</v>
      </c>
      <c r="N71" s="213" t="s">
        <v>512</v>
      </c>
      <c r="O71" s="192"/>
      <c r="P71" s="193"/>
      <c r="Q71" s="193"/>
      <c r="R71" s="193"/>
      <c r="S71" s="193"/>
      <c r="T71" s="193"/>
      <c r="U71" s="193"/>
      <c r="V71" s="193"/>
      <c r="W71" s="193"/>
      <c r="X71" s="193"/>
      <c r="Y71" s="193"/>
      <c r="Z71" s="193"/>
      <c r="AA71" s="194" t="e">
        <f>IF(OR(J71="Fail",ISBLANK(J71)),INDEX('Issue Code Table'!C:C,MATCH(M:M,'Issue Code Table'!A:A,0)),IF(L71="Critical",6,IF(L71="Significant",5,IF(L71="Moderate",3,2))))</f>
        <v>#N/A</v>
      </c>
    </row>
    <row r="72" spans="1:27" ht="66.650000000000006" customHeight="1" x14ac:dyDescent="0.25">
      <c r="A72" s="184" t="s">
        <v>1791</v>
      </c>
      <c r="B72" s="184" t="s">
        <v>514</v>
      </c>
      <c r="C72" s="184" t="s">
        <v>515</v>
      </c>
      <c r="D72" s="184" t="s">
        <v>117</v>
      </c>
      <c r="E72" s="184" t="s">
        <v>118</v>
      </c>
      <c r="F72" s="184" t="s">
        <v>516</v>
      </c>
      <c r="G72" s="184" t="s">
        <v>517</v>
      </c>
      <c r="H72" s="184" t="s">
        <v>518</v>
      </c>
      <c r="I72" s="184"/>
      <c r="J72" s="185"/>
      <c r="K72" s="184"/>
      <c r="L72" s="184" t="s">
        <v>130</v>
      </c>
      <c r="M72" s="184" t="s">
        <v>519</v>
      </c>
      <c r="N72" s="214" t="s">
        <v>520</v>
      </c>
      <c r="O72" s="189"/>
      <c r="P72" s="190"/>
      <c r="Q72" s="190"/>
      <c r="R72" s="190"/>
      <c r="S72" s="190"/>
      <c r="T72" s="190"/>
      <c r="U72" s="190"/>
      <c r="V72" s="190"/>
      <c r="W72" s="190"/>
      <c r="X72" s="190"/>
      <c r="Y72" s="190"/>
      <c r="Z72" s="190"/>
      <c r="AA72" s="191" t="e">
        <f>IF(OR(J72="Fail",ISBLANK(J72)),INDEX('Issue Code Table'!C:C,MATCH(M:M,'Issue Code Table'!A:A,0)),IF(L72="Critical",6,IF(L72="Significant",5,IF(L72="Moderate",3,2))))</f>
        <v>#N/A</v>
      </c>
    </row>
    <row r="73" spans="1:27" ht="87.65" customHeight="1" x14ac:dyDescent="0.25">
      <c r="A73" s="228" t="s">
        <v>1792</v>
      </c>
      <c r="B73" s="228" t="s">
        <v>527</v>
      </c>
      <c r="C73" s="228" t="s">
        <v>528</v>
      </c>
      <c r="D73" s="228" t="s">
        <v>1730</v>
      </c>
      <c r="E73" s="228" t="s">
        <v>118</v>
      </c>
      <c r="F73" s="228" t="s">
        <v>529</v>
      </c>
      <c r="G73" s="228" t="s">
        <v>530</v>
      </c>
      <c r="H73" s="228" t="s">
        <v>531</v>
      </c>
      <c r="I73" s="228"/>
      <c r="J73" s="242"/>
      <c r="K73" s="228"/>
      <c r="L73" s="228" t="s">
        <v>130</v>
      </c>
      <c r="M73" s="228" t="s">
        <v>532</v>
      </c>
      <c r="N73" s="243" t="s">
        <v>533</v>
      </c>
      <c r="O73" s="192"/>
      <c r="P73" s="193"/>
      <c r="Q73" s="193"/>
      <c r="R73" s="193"/>
      <c r="S73" s="193"/>
      <c r="T73" s="193"/>
      <c r="U73" s="193"/>
      <c r="V73" s="193"/>
      <c r="W73" s="193"/>
      <c r="X73" s="193"/>
      <c r="Y73" s="193"/>
      <c r="Z73" s="193"/>
      <c r="AA73" s="194">
        <f>IF(OR(J73="Fail",ISBLANK(J73)),INDEX('Issue Code Table'!C:C,MATCH(M:M,'Issue Code Table'!A:A,0)),IF(L73="Critical",6,IF(L73="Significant",5,IF(L73="Moderate",3,2))))</f>
        <v>6</v>
      </c>
    </row>
    <row r="74" spans="1:27" x14ac:dyDescent="0.25">
      <c r="A74" s="24"/>
      <c r="B74" s="84"/>
      <c r="C74" s="27"/>
      <c r="D74" s="24"/>
      <c r="E74" s="24"/>
      <c r="F74" s="24"/>
      <c r="G74" s="24"/>
      <c r="H74" s="24"/>
      <c r="I74" s="24"/>
      <c r="J74" s="24"/>
      <c r="K74" s="24"/>
      <c r="L74" s="24"/>
      <c r="M74" s="24"/>
      <c r="N74" s="24"/>
      <c r="O74" s="24"/>
      <c r="P74" s="24"/>
      <c r="Q74" s="24"/>
      <c r="R74" s="24"/>
      <c r="S74" s="24"/>
      <c r="T74" s="24"/>
      <c r="U74" s="24"/>
      <c r="V74" s="24"/>
      <c r="W74" s="24"/>
      <c r="X74" s="24"/>
      <c r="Y74" s="24"/>
      <c r="Z74" s="24"/>
      <c r="AA74" s="24"/>
    </row>
    <row r="77" spans="1:27" hidden="1" x14ac:dyDescent="0.25">
      <c r="I77" t="s">
        <v>545</v>
      </c>
    </row>
    <row r="78" spans="1:27" hidden="1" x14ac:dyDescent="0.25">
      <c r="I78" t="s">
        <v>54</v>
      </c>
    </row>
    <row r="79" spans="1:27" hidden="1" x14ac:dyDescent="0.25">
      <c r="I79" t="s">
        <v>55</v>
      </c>
    </row>
    <row r="80" spans="1:27" hidden="1" x14ac:dyDescent="0.25">
      <c r="I80" t="s">
        <v>43</v>
      </c>
    </row>
    <row r="81" spans="9:9" hidden="1" x14ac:dyDescent="0.25">
      <c r="I81" t="s">
        <v>546</v>
      </c>
    </row>
    <row r="84" spans="9:9" hidden="1" x14ac:dyDescent="0.25">
      <c r="I84" s="41" t="s">
        <v>547</v>
      </c>
    </row>
    <row r="85" spans="9:9" hidden="1" x14ac:dyDescent="0.25">
      <c r="I85" s="43" t="s">
        <v>121</v>
      </c>
    </row>
    <row r="86" spans="9:9" hidden="1" x14ac:dyDescent="0.25">
      <c r="I86" s="41" t="s">
        <v>130</v>
      </c>
    </row>
    <row r="87" spans="9:9" hidden="1" x14ac:dyDescent="0.25">
      <c r="I87" s="41" t="s">
        <v>139</v>
      </c>
    </row>
    <row r="88" spans="9:9" hidden="1" x14ac:dyDescent="0.25">
      <c r="I88" s="41" t="s">
        <v>287</v>
      </c>
    </row>
  </sheetData>
  <protectedRanges>
    <protectedRange password="E1A2" sqref="M19 M12:M14 M5 M8:M10 M16:M17 M63" name="Range1"/>
    <protectedRange password="E1A2" sqref="AA2" name="Range1_1_2"/>
    <protectedRange password="E1A2" sqref="M2:N2" name="Range1_5_1"/>
    <protectedRange password="E1A2" sqref="M3" name="Range1_1"/>
    <protectedRange password="E1A2" sqref="M6" name="Range1_4"/>
    <protectedRange password="E1A2" sqref="M11" name="Range1_2"/>
    <protectedRange password="E1A2" sqref="M41" name="Range1_7"/>
    <protectedRange password="E1A2" sqref="N25" name="Range1_1_2_1"/>
    <protectedRange password="E1A2" sqref="M31:M32" name="Range1_16"/>
    <protectedRange password="E1A2" sqref="N31:N32" name="Range1_13_1"/>
    <protectedRange password="E1A2" sqref="M18" name="Range1_8_1"/>
    <protectedRange password="E1A2" sqref="M21" name="Range1_6"/>
  </protectedRanges>
  <autoFilter ref="A2:N2" xr:uid="{00000000-0001-0000-0300-000000000000}"/>
  <phoneticPr fontId="4" type="noConversion"/>
  <conditionalFormatting sqref="E26:F26">
    <cfRule type="expression" dxfId="32" priority="41">
      <formula>AND($J26="Fail", $M26="Critical")</formula>
    </cfRule>
  </conditionalFormatting>
  <conditionalFormatting sqref="H4">
    <cfRule type="cellIs" dxfId="31" priority="29" stopIfTrue="1" operator="equal">
      <formula>"Pass"</formula>
    </cfRule>
    <cfRule type="cellIs" dxfId="30" priority="30" stopIfTrue="1" operator="equal">
      <formula>"Fail"</formula>
    </cfRule>
    <cfRule type="cellIs" dxfId="29" priority="31" stopIfTrue="1" operator="equal">
      <formula>"Info"</formula>
    </cfRule>
  </conditionalFormatting>
  <conditionalFormatting sqref="I28">
    <cfRule type="cellIs" dxfId="28" priority="5" operator="equal">
      <formula>"Fail"</formula>
    </cfRule>
  </conditionalFormatting>
  <conditionalFormatting sqref="J3:J15 J18:J25">
    <cfRule type="cellIs" dxfId="27" priority="11" operator="equal">
      <formula>"Pass"</formula>
    </cfRule>
    <cfRule type="cellIs" dxfId="26" priority="12" operator="equal">
      <formula>"Info"</formula>
    </cfRule>
  </conditionalFormatting>
  <conditionalFormatting sqref="J3:J15 J19 J63:J64">
    <cfRule type="cellIs" dxfId="25" priority="33" operator="equal">
      <formula>"Fail"</formula>
    </cfRule>
  </conditionalFormatting>
  <conditionalFormatting sqref="J25 J15:K15">
    <cfRule type="cellIs" dxfId="24" priority="128" operator="equal">
      <formula>"Fail"</formula>
    </cfRule>
  </conditionalFormatting>
  <conditionalFormatting sqref="J25">
    <cfRule type="cellIs" dxfId="23" priority="76" operator="equal">
      <formula>"Fail"</formula>
    </cfRule>
  </conditionalFormatting>
  <conditionalFormatting sqref="J27:J73">
    <cfRule type="cellIs" dxfId="22" priority="2" operator="equal">
      <formula>"Pass"</formula>
    </cfRule>
    <cfRule type="cellIs" dxfId="21" priority="3" operator="equal">
      <formula>"Info"</formula>
    </cfRule>
  </conditionalFormatting>
  <conditionalFormatting sqref="J27:K73">
    <cfRule type="cellIs" dxfId="20" priority="1" operator="equal">
      <formula>"Fail"</formula>
    </cfRule>
  </conditionalFormatting>
  <conditionalFormatting sqref="K3:K5 K63:K64">
    <cfRule type="cellIs" dxfId="19" priority="112" stopIfTrue="1" operator="equal">
      <formula>"Pass"</formula>
    </cfRule>
    <cfRule type="cellIs" dxfId="18" priority="113" stopIfTrue="1" operator="equal">
      <formula>"Fail"</formula>
    </cfRule>
    <cfRule type="cellIs" dxfId="17" priority="114" stopIfTrue="1" operator="equal">
      <formula>"Info"</formula>
    </cfRule>
  </conditionalFormatting>
  <conditionalFormatting sqref="K4">
    <cfRule type="expression" dxfId="16" priority="32" stopIfTrue="1">
      <formula>ISERROR(Z94)</formula>
    </cfRule>
  </conditionalFormatting>
  <conditionalFormatting sqref="K6:K15 J7:K8 J18:K24">
    <cfRule type="cellIs" dxfId="15" priority="25" operator="equal">
      <formula>"Fail"</formula>
    </cfRule>
  </conditionalFormatting>
  <conditionalFormatting sqref="K26:L26">
    <cfRule type="cellIs" dxfId="14" priority="35" stopIfTrue="1" operator="equal">
      <formula>"Pass"</formula>
    </cfRule>
    <cfRule type="cellIs" dxfId="13" priority="36" stopIfTrue="1" operator="equal">
      <formula>"Fail"</formula>
    </cfRule>
    <cfRule type="cellIs" dxfId="12" priority="37" stopIfTrue="1" operator="equal">
      <formula>"Info"</formula>
    </cfRule>
    <cfRule type="cellIs" dxfId="11" priority="38" stopIfTrue="1" operator="equal">
      <formula>"Pass"</formula>
    </cfRule>
    <cfRule type="cellIs" dxfId="10" priority="39" stopIfTrue="1" operator="equal">
      <formula>"Fail"</formula>
    </cfRule>
    <cfRule type="cellIs" dxfId="9" priority="40" stopIfTrue="1" operator="equal">
      <formula>"Info"</formula>
    </cfRule>
  </conditionalFormatting>
  <conditionalFormatting sqref="M3:M15 M18:M25">
    <cfRule type="expression" dxfId="8" priority="42" stopIfTrue="1">
      <formula>ISERROR(AA3)</formula>
    </cfRule>
  </conditionalFormatting>
  <conditionalFormatting sqref="M27:M73">
    <cfRule type="expression" dxfId="7" priority="4" stopIfTrue="1">
      <formula>ISERROR(AA27)</formula>
    </cfRule>
  </conditionalFormatting>
  <conditionalFormatting sqref="M26:N26">
    <cfRule type="expression" dxfId="6" priority="34" stopIfTrue="1">
      <formula>ISERROR(Y26)</formula>
    </cfRule>
  </conditionalFormatting>
  <dataValidations count="3">
    <dataValidation type="list" allowBlank="1" showInputMessage="1" showErrorMessage="1" sqref="H31 J3:J73" xr:uid="{00000000-0002-0000-0300-000001000000}">
      <formula1>$I$78:$I$81</formula1>
    </dataValidation>
    <dataValidation type="list" allowBlank="1" showInputMessage="1" showErrorMessage="1" sqref="N26:O26" xr:uid="{3586CD32-7158-41A8-B840-0DCFC7AA419C}">
      <formula1>$I$62:$I$64</formula1>
    </dataValidation>
    <dataValidation type="list" allowBlank="1" showInputMessage="1" showErrorMessage="1" sqref="L3:L73" xr:uid="{00000000-0002-0000-0300-000000000000}">
      <formula1>$I$85:$I$88</formula1>
    </dataValidation>
  </dataValidations>
  <printOptions horizontalCentered="1"/>
  <pageMargins left="0.25" right="0.25" top="0.75" bottom="0.75" header="0.3" footer="0.3"/>
  <pageSetup scale="71" orientation="landscape" horizontalDpi="1200" verticalDpi="1200" r:id="rId1"/>
  <headerFooter alignWithMargins="0">
    <oddHeader>&amp;CIRS Office of Safeguards SCSEM</oddHeader>
    <oddFooter>&amp;L&amp;F&amp;RPage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A49-B693-4CE8-A38A-640F30609582}">
  <dimension ref="A1:AB32"/>
  <sheetViews>
    <sheetView showGridLines="0" zoomScale="80" zoomScaleNormal="80" workbookViewId="0">
      <pane ySplit="2" topLeftCell="A3" activePane="bottomLeft" state="frozen"/>
      <selection pane="bottomLeft" activeCell="I17" sqref="I3:I17"/>
    </sheetView>
  </sheetViews>
  <sheetFormatPr defaultColWidth="0" defaultRowHeight="12.5" zeroHeight="1" x14ac:dyDescent="0.25"/>
  <cols>
    <col min="1" max="1" width="14.90625" customWidth="1"/>
    <col min="2" max="2" width="9.90625" customWidth="1"/>
    <col min="3" max="3" width="20.6328125" customWidth="1"/>
    <col min="4" max="4" width="15.08984375" customWidth="1"/>
    <col min="5" max="5" width="11.453125" customWidth="1"/>
    <col min="6" max="6" width="27.90625" customWidth="1"/>
    <col min="7" max="7" width="58.453125" customWidth="1"/>
    <col min="8" max="8" width="53.08984375" customWidth="1"/>
    <col min="9" max="9" width="29.90625" customWidth="1"/>
    <col min="10" max="10" width="9.08984375" customWidth="1"/>
    <col min="11" max="11" width="18.453125" customWidth="1"/>
    <col min="12" max="12" width="13.453125" style="41" bestFit="1" customWidth="1"/>
    <col min="13" max="13" width="15.453125" style="81" bestFit="1" customWidth="1"/>
    <col min="14" max="14" width="84.453125" style="82" customWidth="1"/>
    <col min="15" max="24" width="9.453125" hidden="1" customWidth="1"/>
    <col min="25" max="25" width="8.453125" hidden="1" customWidth="1"/>
    <col min="26" max="26" width="10.90625" hidden="1" customWidth="1"/>
    <col min="27" max="28" width="11.453125" hidden="1" customWidth="1"/>
    <col min="29" max="16384" width="10.90625" hidden="1"/>
  </cols>
  <sheetData>
    <row r="1" spans="1:27" s="79" customFormat="1" ht="13" x14ac:dyDescent="0.3">
      <c r="A1" s="173" t="s">
        <v>53</v>
      </c>
      <c r="B1" s="174"/>
      <c r="C1" s="174"/>
      <c r="D1" s="175"/>
      <c r="E1" s="175"/>
      <c r="F1" s="175"/>
      <c r="G1" s="175"/>
      <c r="H1" s="175"/>
      <c r="I1" s="175"/>
      <c r="J1" s="175"/>
      <c r="K1" s="175"/>
      <c r="L1" s="176"/>
      <c r="M1" s="177"/>
      <c r="N1" s="166"/>
      <c r="X1"/>
      <c r="Z1"/>
      <c r="AA1" s="120"/>
    </row>
    <row r="2" spans="1:27" ht="39" customHeight="1" x14ac:dyDescent="0.25">
      <c r="A2" s="178" t="s">
        <v>100</v>
      </c>
      <c r="B2" s="178" t="s">
        <v>101</v>
      </c>
      <c r="C2" s="178" t="s">
        <v>102</v>
      </c>
      <c r="D2" s="178" t="s">
        <v>103</v>
      </c>
      <c r="E2" s="178" t="s">
        <v>104</v>
      </c>
      <c r="F2" s="178" t="s">
        <v>105</v>
      </c>
      <c r="G2" s="178" t="s">
        <v>106</v>
      </c>
      <c r="H2" s="178" t="s">
        <v>107</v>
      </c>
      <c r="I2" s="178" t="s">
        <v>108</v>
      </c>
      <c r="J2" s="178" t="s">
        <v>109</v>
      </c>
      <c r="K2" s="178" t="s">
        <v>110</v>
      </c>
      <c r="L2" s="178" t="s">
        <v>111</v>
      </c>
      <c r="M2" s="179" t="s">
        <v>112</v>
      </c>
      <c r="N2" s="180" t="s">
        <v>1794</v>
      </c>
      <c r="AA2" s="42" t="s">
        <v>113</v>
      </c>
    </row>
    <row r="3" spans="1:27" ht="75" x14ac:dyDescent="0.25">
      <c r="A3" s="181" t="s">
        <v>1740</v>
      </c>
      <c r="B3" s="181" t="s">
        <v>163</v>
      </c>
      <c r="C3" s="181" t="s">
        <v>164</v>
      </c>
      <c r="D3" s="181" t="s">
        <v>1769</v>
      </c>
      <c r="E3" s="181" t="s">
        <v>118</v>
      </c>
      <c r="F3" s="181" t="s">
        <v>1767</v>
      </c>
      <c r="G3" s="181" t="s">
        <v>1768</v>
      </c>
      <c r="H3" s="181" t="s">
        <v>1720</v>
      </c>
      <c r="I3" s="181"/>
      <c r="J3" s="182"/>
      <c r="K3" s="181" t="s">
        <v>1719</v>
      </c>
      <c r="L3" s="181" t="s">
        <v>121</v>
      </c>
      <c r="M3" s="181" t="s">
        <v>400</v>
      </c>
      <c r="N3" s="183" t="s">
        <v>1183</v>
      </c>
      <c r="AA3" s="69">
        <f>IF(OR(J3="Fail",ISBLANK(J3)),INDEX('Issue Code Table'!C:C,MATCH(M:M,'Issue Code Table'!A:A,0)),IF(L3="Critical",6,IF(L3="Significant",5,IF(L3="Moderate",3,2))))</f>
        <v>7</v>
      </c>
    </row>
    <row r="4" spans="1:27" ht="96" customHeight="1" x14ac:dyDescent="0.25">
      <c r="A4" s="184" t="s">
        <v>1741</v>
      </c>
      <c r="B4" s="184" t="s">
        <v>149</v>
      </c>
      <c r="C4" s="184" t="s">
        <v>150</v>
      </c>
      <c r="D4" s="184" t="s">
        <v>1770</v>
      </c>
      <c r="E4" s="184" t="s">
        <v>118</v>
      </c>
      <c r="F4" s="184" t="s">
        <v>583</v>
      </c>
      <c r="G4" s="184" t="s">
        <v>1789</v>
      </c>
      <c r="H4" s="184" t="s">
        <v>584</v>
      </c>
      <c r="I4" s="184"/>
      <c r="J4" s="185"/>
      <c r="K4" s="184"/>
      <c r="L4" s="184" t="s">
        <v>130</v>
      </c>
      <c r="M4" s="184" t="s">
        <v>585</v>
      </c>
      <c r="N4" s="186" t="s">
        <v>586</v>
      </c>
      <c r="AA4" s="69" t="e">
        <f>IF(OR(J4="Fail",ISBLANK(J4)),INDEX('Issue Code Table'!C:C,MATCH(M:M,'Issue Code Table'!A:A,0)),IF(L4="Critical",6,IF(L4="Significant",5,IF(L4="Moderate",3,2))))</f>
        <v>#N/A</v>
      </c>
    </row>
    <row r="5" spans="1:27" s="79" customFormat="1" ht="262.5" x14ac:dyDescent="0.25">
      <c r="A5" s="181" t="s">
        <v>1743</v>
      </c>
      <c r="B5" s="181" t="s">
        <v>350</v>
      </c>
      <c r="C5" s="181" t="s">
        <v>351</v>
      </c>
      <c r="D5" s="181" t="s">
        <v>1769</v>
      </c>
      <c r="E5" s="181" t="s">
        <v>118</v>
      </c>
      <c r="F5" s="181" t="s">
        <v>352</v>
      </c>
      <c r="G5" s="181" t="s">
        <v>1795</v>
      </c>
      <c r="H5" s="181" t="s">
        <v>353</v>
      </c>
      <c r="I5" s="181"/>
      <c r="J5" s="182"/>
      <c r="K5" s="181" t="s">
        <v>1726</v>
      </c>
      <c r="L5" s="181" t="s">
        <v>130</v>
      </c>
      <c r="M5" s="181" t="s">
        <v>1135</v>
      </c>
      <c r="N5" s="183" t="s">
        <v>1725</v>
      </c>
      <c r="AA5" s="69">
        <f>IF(OR(J5="Fail",ISBLANK(J5)),INDEX('Issue Code Table'!C:C,MATCH(M$5:M$5,'Issue Code Table'!A:A,0)),IF(L5="Critical",6,IF(L5="Significant",5,IF(L5="Moderate",3,2))))</f>
        <v>7</v>
      </c>
    </row>
    <row r="6" spans="1:27" ht="111" customHeight="1" x14ac:dyDescent="0.25">
      <c r="A6" s="184" t="s">
        <v>1744</v>
      </c>
      <c r="B6" s="184" t="s">
        <v>577</v>
      </c>
      <c r="C6" s="184" t="s">
        <v>578</v>
      </c>
      <c r="D6" s="184" t="s">
        <v>1770</v>
      </c>
      <c r="E6" s="184" t="s">
        <v>118</v>
      </c>
      <c r="F6" s="184" t="s">
        <v>579</v>
      </c>
      <c r="G6" s="184" t="s">
        <v>1782</v>
      </c>
      <c r="H6" s="184" t="s">
        <v>580</v>
      </c>
      <c r="I6" s="184"/>
      <c r="J6" s="185"/>
      <c r="K6" s="184"/>
      <c r="L6" s="184" t="s">
        <v>139</v>
      </c>
      <c r="M6" s="184" t="s">
        <v>581</v>
      </c>
      <c r="N6" s="186" t="s">
        <v>582</v>
      </c>
      <c r="AA6" s="69">
        <f>IF(OR(J6="Fail",ISBLANK(J6)),INDEX('Issue Code Table'!C:C,MATCH(M:M,'Issue Code Table'!A:A,0)),IF(L6="Critical",6,IF(L6="Significant",5,IF(L6="Moderate",3,2))))</f>
        <v>6</v>
      </c>
    </row>
    <row r="7" spans="1:27" ht="111" customHeight="1" x14ac:dyDescent="0.25">
      <c r="A7" s="181" t="s">
        <v>1742</v>
      </c>
      <c r="B7" s="181" t="s">
        <v>552</v>
      </c>
      <c r="C7" s="181" t="s">
        <v>553</v>
      </c>
      <c r="D7" s="181" t="s">
        <v>127</v>
      </c>
      <c r="E7" s="181" t="s">
        <v>118</v>
      </c>
      <c r="F7" s="181" t="s">
        <v>1721</v>
      </c>
      <c r="G7" s="181" t="s">
        <v>1771</v>
      </c>
      <c r="H7" s="181" t="s">
        <v>1707</v>
      </c>
      <c r="I7" s="181"/>
      <c r="J7" s="182"/>
      <c r="K7" s="181"/>
      <c r="L7" s="181" t="s">
        <v>130</v>
      </c>
      <c r="M7" s="181" t="s">
        <v>1846</v>
      </c>
      <c r="N7" s="183" t="s">
        <v>1708</v>
      </c>
      <c r="AA7" s="69">
        <f>IF(OR(J7="Fail",ISBLANK(J7)),INDEX('Issue Code Table'!C:C,MATCH(M:M,'Issue Code Table'!A:A,0)),IF(L7="Critical",6,IF(L7="Significant",5,IF(L7="Moderate",3,2))))</f>
        <v>7</v>
      </c>
    </row>
    <row r="8" spans="1:27" ht="111" customHeight="1" x14ac:dyDescent="0.25">
      <c r="A8" s="184" t="s">
        <v>1745</v>
      </c>
      <c r="B8" s="184" t="s">
        <v>552</v>
      </c>
      <c r="C8" s="184" t="s">
        <v>566</v>
      </c>
      <c r="D8" s="184" t="s">
        <v>127</v>
      </c>
      <c r="E8" s="184" t="s">
        <v>118</v>
      </c>
      <c r="F8" s="184" t="s">
        <v>567</v>
      </c>
      <c r="G8" s="184" t="s">
        <v>568</v>
      </c>
      <c r="H8" s="184" t="s">
        <v>569</v>
      </c>
      <c r="I8" s="184"/>
      <c r="J8" s="185"/>
      <c r="K8" s="184"/>
      <c r="L8" s="184" t="s">
        <v>130</v>
      </c>
      <c r="M8" s="184" t="s">
        <v>570</v>
      </c>
      <c r="N8" s="186" t="s">
        <v>571</v>
      </c>
      <c r="AA8" s="69">
        <f>IF(OR(J8="Fail",ISBLANK(J8)),INDEX('Issue Code Table'!C:C,MATCH(M:M,'Issue Code Table'!A:A,0)),IF(L8="Critical",6,IF(L8="Significant",5,IF(L8="Moderate",3,2))))</f>
        <v>5</v>
      </c>
    </row>
    <row r="9" spans="1:27" ht="125" x14ac:dyDescent="0.25">
      <c r="A9" s="181" t="s">
        <v>1746</v>
      </c>
      <c r="B9" s="181" t="s">
        <v>572</v>
      </c>
      <c r="C9" s="181" t="s">
        <v>573</v>
      </c>
      <c r="D9" s="181" t="s">
        <v>127</v>
      </c>
      <c r="E9" s="181" t="s">
        <v>118</v>
      </c>
      <c r="F9" s="181" t="s">
        <v>574</v>
      </c>
      <c r="G9" s="181" t="s">
        <v>1783</v>
      </c>
      <c r="H9" s="181" t="s">
        <v>1716</v>
      </c>
      <c r="I9" s="181"/>
      <c r="J9" s="182"/>
      <c r="K9" s="181"/>
      <c r="L9" s="181" t="s">
        <v>130</v>
      </c>
      <c r="M9" s="181" t="s">
        <v>1680</v>
      </c>
      <c r="N9" s="183" t="s">
        <v>1679</v>
      </c>
      <c r="AA9" s="69" t="e">
        <f>IF(OR(J9="Fail",ISBLANK(J9)),INDEX('Issue Code Table'!C:C,MATCH(M:M,'Issue Code Table'!A:A,0)),IF(L9="Critical",6,IF(L9="Significant",5,IF(L9="Moderate",3,2))))</f>
        <v>#N/A</v>
      </c>
    </row>
    <row r="10" spans="1:27" s="162" customFormat="1" ht="212.5" x14ac:dyDescent="0.25">
      <c r="A10" s="184" t="s">
        <v>1747</v>
      </c>
      <c r="B10" s="184" t="s">
        <v>451</v>
      </c>
      <c r="C10" s="184" t="s">
        <v>1722</v>
      </c>
      <c r="D10" s="184" t="s">
        <v>1772</v>
      </c>
      <c r="E10" s="184" t="s">
        <v>118</v>
      </c>
      <c r="F10" s="184" t="s">
        <v>458</v>
      </c>
      <c r="G10" s="184" t="s">
        <v>1784</v>
      </c>
      <c r="H10" s="184" t="s">
        <v>1723</v>
      </c>
      <c r="I10" s="184"/>
      <c r="J10" s="185"/>
      <c r="K10" s="184"/>
      <c r="L10" s="184" t="s">
        <v>130</v>
      </c>
      <c r="M10" s="184" t="s">
        <v>459</v>
      </c>
      <c r="N10" s="186" t="s">
        <v>460</v>
      </c>
      <c r="AA10" s="164">
        <f>IF(OR(J10="Fail",ISBLANK(J10)),INDEX('Issue Code Table'!C:C,MATCH(M$10:M$10,'Issue Code Table'!A:A,0)),IF(L10="Critical",6,IF(L10="Significant",5,IF(L10="Moderate",3,2))))</f>
        <v>5</v>
      </c>
    </row>
    <row r="11" spans="1:27" ht="111" customHeight="1" x14ac:dyDescent="0.25">
      <c r="A11" s="181" t="s">
        <v>1748</v>
      </c>
      <c r="B11" s="181" t="s">
        <v>549</v>
      </c>
      <c r="C11" s="181" t="s">
        <v>550</v>
      </c>
      <c r="D11" s="181" t="s">
        <v>127</v>
      </c>
      <c r="E11" s="181" t="s">
        <v>118</v>
      </c>
      <c r="F11" s="181" t="s">
        <v>1831</v>
      </c>
      <c r="G11" s="181" t="s">
        <v>1777</v>
      </c>
      <c r="H11" s="181" t="s">
        <v>1776</v>
      </c>
      <c r="I11" s="181"/>
      <c r="J11" s="182"/>
      <c r="K11" s="181"/>
      <c r="L11" s="181" t="s">
        <v>130</v>
      </c>
      <c r="M11" s="181" t="s">
        <v>391</v>
      </c>
      <c r="N11" s="183" t="s">
        <v>392</v>
      </c>
      <c r="AA11" s="69">
        <f>IF(OR(J11="Fail",ISBLANK(J11)),INDEX('Issue Code Table'!C:C,MATCH(M:M,'Issue Code Table'!A:A,0)),IF(L11="Critical",6,IF(L11="Significant",5,IF(L11="Moderate",3,2))))</f>
        <v>6</v>
      </c>
    </row>
    <row r="12" spans="1:27" ht="111" customHeight="1" x14ac:dyDescent="0.25">
      <c r="A12" s="184" t="s">
        <v>1749</v>
      </c>
      <c r="B12" s="184" t="s">
        <v>462</v>
      </c>
      <c r="C12" s="184" t="s">
        <v>463</v>
      </c>
      <c r="D12" s="184" t="s">
        <v>1775</v>
      </c>
      <c r="E12" s="184" t="s">
        <v>118</v>
      </c>
      <c r="F12" s="184" t="s">
        <v>1709</v>
      </c>
      <c r="G12" s="184" t="s">
        <v>1786</v>
      </c>
      <c r="H12" s="184" t="s">
        <v>1710</v>
      </c>
      <c r="I12" s="184"/>
      <c r="J12" s="185"/>
      <c r="K12" s="184"/>
      <c r="L12" s="184" t="s">
        <v>130</v>
      </c>
      <c r="M12" s="184" t="s">
        <v>1712</v>
      </c>
      <c r="N12" s="186" t="s">
        <v>1711</v>
      </c>
      <c r="AA12" s="69" t="e">
        <f>IF(OR(J12="Fail",ISBLANK(J12)),INDEX('Issue Code Table'!C:C,MATCH(M:M,'Issue Code Table'!A:A,0)),IF(L12="Critical",6,IF(L12="Significant",5,IF(L12="Moderate",3,2))))</f>
        <v>#N/A</v>
      </c>
    </row>
    <row r="13" spans="1:27" ht="187.5" x14ac:dyDescent="0.25">
      <c r="A13" s="181" t="s">
        <v>1750</v>
      </c>
      <c r="B13" s="181" t="s">
        <v>556</v>
      </c>
      <c r="C13" s="181" t="s">
        <v>557</v>
      </c>
      <c r="D13" s="181" t="s">
        <v>561</v>
      </c>
      <c r="E13" s="181" t="s">
        <v>118</v>
      </c>
      <c r="F13" s="181" t="s">
        <v>562</v>
      </c>
      <c r="G13" s="181" t="s">
        <v>1780</v>
      </c>
      <c r="H13" s="226" t="s">
        <v>1796</v>
      </c>
      <c r="I13" s="181"/>
      <c r="J13" s="182"/>
      <c r="K13" s="181" t="s">
        <v>563</v>
      </c>
      <c r="L13" s="181" t="s">
        <v>139</v>
      </c>
      <c r="M13" s="181" t="s">
        <v>558</v>
      </c>
      <c r="N13" s="183" t="s">
        <v>559</v>
      </c>
      <c r="AA13" s="69">
        <f>IF(OR(J13="Fail",ISBLANK(J13)),INDEX('Issue Code Table'!C:C,MATCH(M:M,'Issue Code Table'!A:A,0)),IF(L13="Critical",6,IF(L13="Significant",5,IF(L13="Moderate",3,2))))</f>
        <v>4</v>
      </c>
    </row>
    <row r="14" spans="1:27" ht="162.5" x14ac:dyDescent="0.25">
      <c r="A14" s="184" t="s">
        <v>1751</v>
      </c>
      <c r="B14" s="184" t="s">
        <v>587</v>
      </c>
      <c r="C14" s="184" t="s">
        <v>588</v>
      </c>
      <c r="D14" s="184" t="s">
        <v>1774</v>
      </c>
      <c r="E14" s="184" t="s">
        <v>118</v>
      </c>
      <c r="F14" s="184" t="s">
        <v>1717</v>
      </c>
      <c r="G14" s="184" t="s">
        <v>1785</v>
      </c>
      <c r="H14" s="184" t="s">
        <v>1718</v>
      </c>
      <c r="I14" s="184"/>
      <c r="J14" s="185"/>
      <c r="K14" s="184" t="s">
        <v>1773</v>
      </c>
      <c r="L14" s="184" t="s">
        <v>130</v>
      </c>
      <c r="M14" s="184" t="s">
        <v>589</v>
      </c>
      <c r="N14" s="186" t="s">
        <v>590</v>
      </c>
      <c r="AA14" s="69" t="e">
        <f>IF(OR(J14="Fail",ISBLANK(J14)),INDEX('Issue Code Table'!C:C,MATCH(M:M,'Issue Code Table'!A:A,0)),IF(L14="Critical",6,IF(L14="Significant",5,IF(L14="Moderate",3,2))))</f>
        <v>#N/A</v>
      </c>
    </row>
    <row r="15" spans="1:27" ht="111" customHeight="1" x14ac:dyDescent="0.25">
      <c r="A15" s="181" t="s">
        <v>1752</v>
      </c>
      <c r="B15" s="181" t="s">
        <v>507</v>
      </c>
      <c r="C15" s="181" t="s">
        <v>591</v>
      </c>
      <c r="D15" s="181" t="s">
        <v>1779</v>
      </c>
      <c r="E15" s="181" t="s">
        <v>118</v>
      </c>
      <c r="F15" s="181" t="s">
        <v>592</v>
      </c>
      <c r="G15" s="181" t="s">
        <v>1874</v>
      </c>
      <c r="H15" s="181" t="s">
        <v>593</v>
      </c>
      <c r="I15" s="181"/>
      <c r="J15" s="182"/>
      <c r="K15" s="181"/>
      <c r="L15" s="181" t="s">
        <v>139</v>
      </c>
      <c r="M15" s="181" t="s">
        <v>594</v>
      </c>
      <c r="N15" s="227" t="s">
        <v>595</v>
      </c>
      <c r="AA15" s="69">
        <f>IF(OR(J15="Fail",ISBLANK(J15)),INDEX('Issue Code Table'!C:C,MATCH(M:M,'Issue Code Table'!A:A,0)),IF(L15="Critical",6,IF(L15="Significant",5,IF(L15="Moderate",3,2))))</f>
        <v>6</v>
      </c>
    </row>
    <row r="16" spans="1:27" ht="125" x14ac:dyDescent="0.25">
      <c r="A16" s="184" t="s">
        <v>1753</v>
      </c>
      <c r="B16" s="184" t="s">
        <v>475</v>
      </c>
      <c r="C16" s="184" t="s">
        <v>476</v>
      </c>
      <c r="D16" s="184" t="s">
        <v>1781</v>
      </c>
      <c r="E16" s="184" t="s">
        <v>118</v>
      </c>
      <c r="F16" s="184" t="s">
        <v>565</v>
      </c>
      <c r="G16" s="184" t="s">
        <v>1788</v>
      </c>
      <c r="H16" s="184" t="s">
        <v>1715</v>
      </c>
      <c r="I16" s="184"/>
      <c r="J16" s="185"/>
      <c r="K16" s="184"/>
      <c r="L16" s="184" t="s">
        <v>130</v>
      </c>
      <c r="M16" s="184" t="s">
        <v>466</v>
      </c>
      <c r="N16" s="186" t="s">
        <v>467</v>
      </c>
      <c r="AA16" s="69">
        <f>IF(OR(J16="Fail",ISBLANK(J16)),INDEX('Issue Code Table'!C:C,MATCH(M:M,'Issue Code Table'!A:A,0)),IF(L16="Critical",6,IF(L16="Significant",5,IF(L16="Moderate",3,2))))</f>
        <v>2</v>
      </c>
    </row>
    <row r="17" spans="1:27" ht="135" customHeight="1" x14ac:dyDescent="0.25">
      <c r="A17" s="228" t="s">
        <v>1676</v>
      </c>
      <c r="B17" s="229" t="s">
        <v>487</v>
      </c>
      <c r="C17" s="229" t="s">
        <v>488</v>
      </c>
      <c r="D17" s="229" t="s">
        <v>1775</v>
      </c>
      <c r="E17" s="229" t="s">
        <v>118</v>
      </c>
      <c r="F17" s="229" t="s">
        <v>521</v>
      </c>
      <c r="G17" s="229" t="s">
        <v>522</v>
      </c>
      <c r="H17" s="229" t="s">
        <v>523</v>
      </c>
      <c r="I17" s="229"/>
      <c r="J17" s="230"/>
      <c r="K17" s="229"/>
      <c r="L17" s="229" t="s">
        <v>139</v>
      </c>
      <c r="M17" s="229" t="s">
        <v>524</v>
      </c>
      <c r="N17" s="231" t="s">
        <v>525</v>
      </c>
      <c r="AA17" s="69">
        <f>IF(OR(J17="Fail",ISBLANK(J17)),INDEX('Issue Code Table'!C:C,MATCH(M$17:M$17,'Issue Code Table'!A:A,0)),IF(L17="Critical",6,IF(L17="Significant",5,IF(L17="Moderate",3,2))))</f>
        <v>4</v>
      </c>
    </row>
    <row r="18" spans="1:27" ht="12.75" customHeight="1" x14ac:dyDescent="0.25">
      <c r="A18" s="24"/>
      <c r="B18" s="84"/>
      <c r="C18" s="27"/>
      <c r="D18" s="24"/>
      <c r="E18" s="24"/>
      <c r="F18" s="24"/>
      <c r="G18" s="24"/>
      <c r="H18" s="24"/>
      <c r="I18" s="24"/>
      <c r="J18" s="24"/>
      <c r="K18" s="24"/>
      <c r="L18" s="24"/>
      <c r="M18" s="24"/>
      <c r="N18" s="24"/>
      <c r="AA18" s="24"/>
    </row>
    <row r="19" spans="1:27" ht="12.75" hidden="1" customHeight="1" x14ac:dyDescent="0.25"/>
    <row r="20" spans="1:27" ht="27" hidden="1" customHeight="1" x14ac:dyDescent="0.25"/>
    <row r="21" spans="1:27" ht="12.75" hidden="1" customHeight="1" x14ac:dyDescent="0.25">
      <c r="I21" t="s">
        <v>545</v>
      </c>
    </row>
    <row r="22" spans="1:27" ht="12.75" hidden="1" customHeight="1" x14ac:dyDescent="0.25">
      <c r="I22" t="s">
        <v>54</v>
      </c>
    </row>
    <row r="23" spans="1:27" ht="12.75" hidden="1" customHeight="1" x14ac:dyDescent="0.25">
      <c r="I23" t="s">
        <v>55</v>
      </c>
    </row>
    <row r="24" spans="1:27" ht="12.75" hidden="1" customHeight="1" x14ac:dyDescent="0.25">
      <c r="I24" t="s">
        <v>43</v>
      </c>
    </row>
    <row r="25" spans="1:27" ht="12.75" hidden="1" customHeight="1" x14ac:dyDescent="0.25">
      <c r="I25" t="s">
        <v>546</v>
      </c>
    </row>
    <row r="28" spans="1:27" hidden="1" x14ac:dyDescent="0.25">
      <c r="I28" s="41" t="s">
        <v>547</v>
      </c>
    </row>
    <row r="29" spans="1:27" hidden="1" x14ac:dyDescent="0.25">
      <c r="I29" s="43" t="s">
        <v>121</v>
      </c>
    </row>
    <row r="30" spans="1:27" hidden="1" x14ac:dyDescent="0.25">
      <c r="I30" s="41" t="s">
        <v>130</v>
      </c>
    </row>
    <row r="31" spans="1:27" hidden="1" x14ac:dyDescent="0.25">
      <c r="I31" s="41" t="s">
        <v>139</v>
      </c>
    </row>
    <row r="32" spans="1:27" hidden="1" x14ac:dyDescent="0.25">
      <c r="I32" s="41" t="s">
        <v>287</v>
      </c>
    </row>
  </sheetData>
  <protectedRanges>
    <protectedRange password="E1A2" sqref="AA2" name="Range1_1_2"/>
    <protectedRange password="E1A2" sqref="M2:N2" name="Range1_5_1"/>
    <protectedRange password="E1A2" sqref="M12" name="Range1_6"/>
    <protectedRange password="E1A2" sqref="L5 N5" name="Range1_14"/>
  </protectedRanges>
  <autoFilter ref="A2:N2" xr:uid="{4C3BEA49-B693-4CE8-A38A-640F30609582}"/>
  <phoneticPr fontId="4" type="noConversion"/>
  <conditionalFormatting sqref="J3:J6 J7:K17">
    <cfRule type="cellIs" dxfId="5" priority="2" operator="equal">
      <formula>"Fail"</formula>
    </cfRule>
  </conditionalFormatting>
  <conditionalFormatting sqref="J3:J17">
    <cfRule type="cellIs" dxfId="4" priority="4" operator="equal">
      <formula>"Pass"</formula>
    </cfRule>
    <cfRule type="cellIs" dxfId="3" priority="5" operator="equal">
      <formula>"Info"</formula>
    </cfRule>
  </conditionalFormatting>
  <conditionalFormatting sqref="K4:K6">
    <cfRule type="cellIs" dxfId="2" priority="42" operator="equal">
      <formula>"Fail"</formula>
    </cfRule>
  </conditionalFormatting>
  <conditionalFormatting sqref="M3:M4 M6:M17">
    <cfRule type="expression" dxfId="1" priority="39" stopIfTrue="1">
      <formula>ISERROR(AA3)</formula>
    </cfRule>
  </conditionalFormatting>
  <conditionalFormatting sqref="N7">
    <cfRule type="expression" dxfId="0" priority="1" stopIfTrue="1">
      <formula>ISERROR(AB7)</formula>
    </cfRule>
  </conditionalFormatting>
  <dataValidations count="2">
    <dataValidation type="list" allowBlank="1" showInputMessage="1" showErrorMessage="1" sqref="J3:J17" xr:uid="{FBF4CBD1-C3A6-4843-B975-CC84B1CC0F59}">
      <formula1>$I$22:$I$25</formula1>
    </dataValidation>
    <dataValidation type="list" allowBlank="1" showInputMessage="1" showErrorMessage="1" sqref="L3:L17" xr:uid="{2D3D63DD-6C6E-4D50-A935-25D86706045F}">
      <formula1>$I$29:$I$32</formula1>
    </dataValidation>
  </dataValidations>
  <printOptions horizontalCentered="1"/>
  <pageMargins left="0.25" right="0.25" top="0.75" bottom="0.75" header="0.3" footer="0.3"/>
  <pageSetup scale="71" orientation="landscape" horizontalDpi="1200" verticalDpi="1200"/>
  <headerFooter alignWithMargins="0">
    <oddHeader>&amp;CIRS Office of Safeguards SCSEM</oddHeader>
    <oddFooter>&amp;L&amp;F&amp;RPage &amp;P of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7"/>
  <sheetViews>
    <sheetView showGridLines="0" zoomScale="80" zoomScaleNormal="80" workbookViewId="0">
      <pane ySplit="1" topLeftCell="A2" activePane="bottomLeft" state="frozen"/>
      <selection pane="bottomLeft" activeCell="C14" sqref="C14"/>
    </sheetView>
  </sheetViews>
  <sheetFormatPr defaultColWidth="0" defaultRowHeight="12.5" zeroHeight="1" x14ac:dyDescent="0.25"/>
  <cols>
    <col min="1" max="1" width="12.453125" style="85" customWidth="1"/>
    <col min="2" max="2" width="13.453125" style="85" customWidth="1"/>
    <col min="3" max="3" width="84.453125" style="85" customWidth="1"/>
    <col min="4" max="4" width="46" style="85" customWidth="1"/>
    <col min="5" max="16384" width="8.453125" style="85" hidden="1"/>
  </cols>
  <sheetData>
    <row r="1" spans="1:4" ht="16.399999999999999" customHeight="1" x14ac:dyDescent="0.3">
      <c r="A1" s="86" t="s">
        <v>614</v>
      </c>
      <c r="B1" s="86"/>
      <c r="C1" s="86"/>
      <c r="D1" s="86"/>
    </row>
    <row r="2" spans="1:4" ht="12.75" customHeight="1" x14ac:dyDescent="0.25">
      <c r="A2" s="87" t="s">
        <v>615</v>
      </c>
      <c r="B2" s="87" t="s">
        <v>616</v>
      </c>
      <c r="C2" s="87" t="s">
        <v>617</v>
      </c>
      <c r="D2" s="87" t="s">
        <v>618</v>
      </c>
    </row>
    <row r="3" spans="1:4" x14ac:dyDescent="0.25">
      <c r="A3" s="88">
        <v>1</v>
      </c>
      <c r="B3" s="89">
        <v>39959</v>
      </c>
      <c r="C3" s="90" t="s">
        <v>619</v>
      </c>
      <c r="D3" s="35" t="s">
        <v>620</v>
      </c>
    </row>
    <row r="4" spans="1:4" ht="26.25" customHeight="1" x14ac:dyDescent="0.25">
      <c r="A4" s="88">
        <v>1</v>
      </c>
      <c r="B4" s="89">
        <v>40127</v>
      </c>
      <c r="C4" s="90" t="s">
        <v>621</v>
      </c>
      <c r="D4" s="35" t="s">
        <v>620</v>
      </c>
    </row>
    <row r="5" spans="1:4" ht="25" x14ac:dyDescent="0.25">
      <c r="A5" s="88">
        <v>1</v>
      </c>
      <c r="B5" s="89">
        <v>40389</v>
      </c>
      <c r="C5" s="90" t="s">
        <v>622</v>
      </c>
      <c r="D5" s="35" t="s">
        <v>620</v>
      </c>
    </row>
    <row r="6" spans="1:4" x14ac:dyDescent="0.25">
      <c r="A6" s="88">
        <v>1</v>
      </c>
      <c r="B6" s="89">
        <v>40814</v>
      </c>
      <c r="C6" s="90" t="s">
        <v>623</v>
      </c>
      <c r="D6" s="35" t="s">
        <v>620</v>
      </c>
    </row>
    <row r="7" spans="1:4" x14ac:dyDescent="0.25">
      <c r="A7" s="88">
        <v>1.1000000000000001</v>
      </c>
      <c r="B7" s="89">
        <v>41183</v>
      </c>
      <c r="C7" s="90" t="s">
        <v>624</v>
      </c>
      <c r="D7" s="35" t="s">
        <v>620</v>
      </c>
    </row>
    <row r="8" spans="1:4" ht="24" customHeight="1" x14ac:dyDescent="0.25">
      <c r="A8" s="88">
        <v>1.2</v>
      </c>
      <c r="B8" s="89">
        <v>41317</v>
      </c>
      <c r="C8" s="35" t="s">
        <v>625</v>
      </c>
      <c r="D8" s="35" t="s">
        <v>620</v>
      </c>
    </row>
    <row r="9" spans="1:4" x14ac:dyDescent="0.25">
      <c r="A9" s="88">
        <v>1.3</v>
      </c>
      <c r="B9" s="89">
        <v>41543</v>
      </c>
      <c r="C9" s="90" t="s">
        <v>626</v>
      </c>
      <c r="D9" s="35" t="s">
        <v>620</v>
      </c>
    </row>
    <row r="10" spans="1:4" x14ac:dyDescent="0.25">
      <c r="A10" s="88">
        <v>1.4</v>
      </c>
      <c r="B10" s="89">
        <v>41740</v>
      </c>
      <c r="C10" s="90" t="s">
        <v>627</v>
      </c>
      <c r="D10" s="35" t="s">
        <v>620</v>
      </c>
    </row>
    <row r="11" spans="1:4" x14ac:dyDescent="0.25">
      <c r="A11" s="88">
        <v>1.4</v>
      </c>
      <c r="B11" s="89">
        <v>41859</v>
      </c>
      <c r="C11" s="90" t="s">
        <v>628</v>
      </c>
      <c r="D11" s="35" t="s">
        <v>620</v>
      </c>
    </row>
    <row r="12" spans="1:4" ht="25" x14ac:dyDescent="0.25">
      <c r="A12" s="88">
        <v>1.5</v>
      </c>
      <c r="B12" s="89">
        <v>42034</v>
      </c>
      <c r="C12" s="35" t="s">
        <v>629</v>
      </c>
      <c r="D12" s="35" t="s">
        <v>620</v>
      </c>
    </row>
    <row r="13" spans="1:4" ht="30" customHeight="1" x14ac:dyDescent="0.25">
      <c r="A13" s="88">
        <v>2</v>
      </c>
      <c r="B13" s="89">
        <v>42454</v>
      </c>
      <c r="C13" s="90" t="s">
        <v>630</v>
      </c>
      <c r="D13" s="35" t="s">
        <v>620</v>
      </c>
    </row>
    <row r="14" spans="1:4" ht="25" x14ac:dyDescent="0.25">
      <c r="A14" s="88">
        <v>2.1</v>
      </c>
      <c r="B14" s="89">
        <v>42735</v>
      </c>
      <c r="C14" s="90" t="s">
        <v>631</v>
      </c>
      <c r="D14" s="35" t="s">
        <v>620</v>
      </c>
    </row>
    <row r="15" spans="1:4" ht="25" x14ac:dyDescent="0.25">
      <c r="A15" s="88">
        <v>2.1</v>
      </c>
      <c r="B15" s="89">
        <v>42766</v>
      </c>
      <c r="C15" s="90" t="s">
        <v>632</v>
      </c>
      <c r="D15" s="35" t="s">
        <v>620</v>
      </c>
    </row>
    <row r="16" spans="1:4" x14ac:dyDescent="0.25">
      <c r="A16" s="88">
        <v>2.1</v>
      </c>
      <c r="B16" s="89">
        <v>43008</v>
      </c>
      <c r="C16" s="90" t="s">
        <v>633</v>
      </c>
      <c r="D16" s="35" t="s">
        <v>620</v>
      </c>
    </row>
    <row r="17" spans="1:4" x14ac:dyDescent="0.25">
      <c r="A17" s="88">
        <v>2.1</v>
      </c>
      <c r="B17" s="89">
        <v>43131</v>
      </c>
      <c r="C17" s="35" t="s">
        <v>634</v>
      </c>
      <c r="D17" s="35" t="s">
        <v>620</v>
      </c>
    </row>
    <row r="18" spans="1:4" x14ac:dyDescent="0.25">
      <c r="A18" s="88">
        <v>2.1</v>
      </c>
      <c r="B18" s="89">
        <v>43373</v>
      </c>
      <c r="C18" s="35" t="s">
        <v>635</v>
      </c>
      <c r="D18" s="35" t="s">
        <v>620</v>
      </c>
    </row>
    <row r="19" spans="1:4" x14ac:dyDescent="0.25">
      <c r="A19" s="93">
        <v>2.1</v>
      </c>
      <c r="B19" s="94" t="s">
        <v>636</v>
      </c>
      <c r="C19" s="35" t="s">
        <v>637</v>
      </c>
      <c r="D19" s="35" t="s">
        <v>620</v>
      </c>
    </row>
    <row r="20" spans="1:4" x14ac:dyDescent="0.25">
      <c r="A20" s="93">
        <v>2.2000000000000002</v>
      </c>
      <c r="B20" s="94" t="s">
        <v>638</v>
      </c>
      <c r="C20" s="35" t="s">
        <v>637</v>
      </c>
      <c r="D20" s="35" t="s">
        <v>620</v>
      </c>
    </row>
    <row r="21" spans="1:4" x14ac:dyDescent="0.25">
      <c r="A21" s="88">
        <v>2.2999999999999998</v>
      </c>
      <c r="B21" s="89">
        <v>44104</v>
      </c>
      <c r="C21" s="35" t="s">
        <v>639</v>
      </c>
      <c r="D21" s="35" t="s">
        <v>620</v>
      </c>
    </row>
    <row r="22" spans="1:4" ht="37.5" x14ac:dyDescent="0.25">
      <c r="A22" s="88">
        <v>3</v>
      </c>
      <c r="B22" s="89">
        <v>44469</v>
      </c>
      <c r="C22" s="35" t="s">
        <v>640</v>
      </c>
      <c r="D22" s="35" t="s">
        <v>620</v>
      </c>
    </row>
    <row r="23" spans="1:4" ht="27" customHeight="1" x14ac:dyDescent="0.25">
      <c r="A23" s="88">
        <v>3.1</v>
      </c>
      <c r="B23" s="89">
        <v>44469</v>
      </c>
      <c r="C23" s="35" t="s">
        <v>635</v>
      </c>
      <c r="D23" s="35" t="s">
        <v>620</v>
      </c>
    </row>
    <row r="24" spans="1:4" ht="27.65" customHeight="1" x14ac:dyDescent="0.25">
      <c r="A24" s="88">
        <v>3.2</v>
      </c>
      <c r="B24" s="89">
        <v>44834</v>
      </c>
      <c r="C24" s="90" t="s">
        <v>633</v>
      </c>
      <c r="D24" s="35" t="s">
        <v>620</v>
      </c>
    </row>
    <row r="25" spans="1:4" x14ac:dyDescent="0.25">
      <c r="A25" s="88">
        <v>3.3</v>
      </c>
      <c r="B25" s="89">
        <v>45174</v>
      </c>
      <c r="C25" s="161" t="s">
        <v>635</v>
      </c>
      <c r="D25" s="35" t="s">
        <v>620</v>
      </c>
    </row>
    <row r="26" spans="1:4" x14ac:dyDescent="0.25">
      <c r="A26" s="88">
        <v>3.4</v>
      </c>
      <c r="B26" s="89">
        <v>45199</v>
      </c>
      <c r="C26" s="35" t="s">
        <v>633</v>
      </c>
      <c r="D26" s="35" t="s">
        <v>620</v>
      </c>
    </row>
    <row r="27" spans="1:4" ht="25" x14ac:dyDescent="0.25">
      <c r="A27" s="88">
        <v>4</v>
      </c>
      <c r="B27" s="89">
        <v>45626</v>
      </c>
      <c r="C27" s="35" t="s">
        <v>641</v>
      </c>
      <c r="D27" s="35"/>
    </row>
    <row r="28" spans="1:4" x14ac:dyDescent="0.25">
      <c r="A28" s="88"/>
      <c r="B28" s="89"/>
      <c r="C28" s="35"/>
      <c r="D28" s="35"/>
    </row>
    <row r="29" spans="1:4" x14ac:dyDescent="0.25">
      <c r="A29" s="88"/>
      <c r="B29" s="89"/>
      <c r="C29" s="35"/>
      <c r="D29" s="35"/>
    </row>
    <row r="30" spans="1:4" x14ac:dyDescent="0.25">
      <c r="A30" s="88"/>
      <c r="B30" s="89"/>
      <c r="C30" s="35"/>
      <c r="D30" s="35"/>
    </row>
    <row r="31" spans="1:4" x14ac:dyDescent="0.25">
      <c r="A31" s="88"/>
      <c r="B31" s="89"/>
      <c r="C31" s="35"/>
      <c r="D31" s="35"/>
    </row>
    <row r="32" spans="1:4" x14ac:dyDescent="0.25">
      <c r="A32" s="88"/>
      <c r="B32" s="89"/>
      <c r="C32" s="35"/>
      <c r="D32" s="35"/>
    </row>
    <row r="33" spans="1:4" x14ac:dyDescent="0.25">
      <c r="A33" s="88"/>
      <c r="B33" s="89"/>
      <c r="C33" s="35"/>
      <c r="D33" s="35"/>
    </row>
    <row r="34" spans="1:4" x14ac:dyDescent="0.25">
      <c r="A34" s="88"/>
      <c r="B34" s="89"/>
      <c r="C34" s="35"/>
      <c r="D34" s="35"/>
    </row>
    <row r="35" spans="1:4" x14ac:dyDescent="0.25">
      <c r="A35" s="88"/>
      <c r="B35" s="89"/>
      <c r="C35" s="35"/>
      <c r="D35" s="35"/>
    </row>
    <row r="36" spans="1:4" x14ac:dyDescent="0.25">
      <c r="A36" s="88"/>
      <c r="B36" s="89"/>
      <c r="C36" s="35"/>
      <c r="D36" s="35"/>
    </row>
    <row r="37" spans="1:4" x14ac:dyDescent="0.25">
      <c r="A37" s="88"/>
      <c r="B37" s="89"/>
      <c r="C37" s="35"/>
      <c r="D37" s="35"/>
    </row>
  </sheetData>
  <phoneticPr fontId="4"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0B2A0-5E38-4F54-95D4-F87A8B128389}">
  <sheetPr>
    <pageSetUpPr fitToPage="1"/>
  </sheetPr>
  <dimension ref="A1:D42"/>
  <sheetViews>
    <sheetView showGridLines="0" zoomScale="80" zoomScaleNormal="80" workbookViewId="0">
      <pane ySplit="1" topLeftCell="A2" activePane="bottomLeft" state="frozen"/>
      <selection pane="bottomLeft" activeCell="C16" sqref="C16"/>
    </sheetView>
  </sheetViews>
  <sheetFormatPr defaultColWidth="0" defaultRowHeight="12.5" zeroHeight="1" x14ac:dyDescent="0.25"/>
  <cols>
    <col min="1" max="1" width="8.90625" customWidth="1"/>
    <col min="2" max="2" width="18.453125" customWidth="1"/>
    <col min="3" max="3" width="103.453125" customWidth="1"/>
    <col min="4" max="4" width="22.453125" customWidth="1"/>
    <col min="5" max="16384" width="9.08984375" hidden="1"/>
  </cols>
  <sheetData>
    <row r="1" spans="1:4" ht="13" x14ac:dyDescent="0.3">
      <c r="A1" s="119" t="s">
        <v>614</v>
      </c>
      <c r="B1" s="120"/>
      <c r="C1" s="120"/>
      <c r="D1" s="120"/>
    </row>
    <row r="2" spans="1:4" ht="12.65" customHeight="1" x14ac:dyDescent="0.25">
      <c r="A2" s="160" t="s">
        <v>615</v>
      </c>
      <c r="B2" s="160" t="s">
        <v>642</v>
      </c>
      <c r="C2" s="160" t="s">
        <v>617</v>
      </c>
      <c r="D2" s="160" t="s">
        <v>643</v>
      </c>
    </row>
    <row r="3" spans="1:4" ht="12.65" customHeight="1" x14ac:dyDescent="0.25">
      <c r="A3" s="167">
        <v>4</v>
      </c>
      <c r="B3" s="80" t="s">
        <v>596</v>
      </c>
      <c r="C3" s="169" t="s">
        <v>1876</v>
      </c>
      <c r="D3" s="168">
        <v>45747</v>
      </c>
    </row>
    <row r="4" spans="1:4" ht="12.65" customHeight="1" x14ac:dyDescent="0.25">
      <c r="A4" s="167">
        <v>4</v>
      </c>
      <c r="B4" s="80" t="s">
        <v>362</v>
      </c>
      <c r="C4" s="169" t="s">
        <v>1876</v>
      </c>
      <c r="D4" s="168">
        <v>45747</v>
      </c>
    </row>
    <row r="5" spans="1:4" ht="12.65" customHeight="1" x14ac:dyDescent="0.25">
      <c r="A5" s="167">
        <v>4</v>
      </c>
      <c r="B5" s="80" t="s">
        <v>366</v>
      </c>
      <c r="C5" s="169" t="s">
        <v>1876</v>
      </c>
      <c r="D5" s="168">
        <v>45747</v>
      </c>
    </row>
    <row r="6" spans="1:4" ht="12.65" customHeight="1" x14ac:dyDescent="0.25">
      <c r="A6" s="167">
        <v>4</v>
      </c>
      <c r="B6" s="80" t="s">
        <v>375</v>
      </c>
      <c r="C6" s="169" t="s">
        <v>1876</v>
      </c>
      <c r="D6" s="168">
        <v>45747</v>
      </c>
    </row>
    <row r="7" spans="1:4" ht="12.65" customHeight="1" x14ac:dyDescent="0.25">
      <c r="A7" s="167">
        <v>4</v>
      </c>
      <c r="B7" s="80" t="s">
        <v>393</v>
      </c>
      <c r="C7" s="169" t="s">
        <v>1876</v>
      </c>
      <c r="D7" s="168">
        <v>45747</v>
      </c>
    </row>
    <row r="8" spans="1:4" ht="12.65" customHeight="1" x14ac:dyDescent="0.25">
      <c r="A8" s="167">
        <v>4</v>
      </c>
      <c r="B8" s="80" t="s">
        <v>551</v>
      </c>
      <c r="C8" s="169" t="s">
        <v>1876</v>
      </c>
      <c r="D8" s="168">
        <v>45747</v>
      </c>
    </row>
    <row r="9" spans="1:4" ht="12.65" customHeight="1" x14ac:dyDescent="0.25">
      <c r="A9" s="167">
        <v>4</v>
      </c>
      <c r="B9" s="80" t="s">
        <v>457</v>
      </c>
      <c r="C9" s="169" t="s">
        <v>1876</v>
      </c>
      <c r="D9" s="168">
        <v>45747</v>
      </c>
    </row>
    <row r="10" spans="1:4" ht="12.65" customHeight="1" x14ac:dyDescent="0.25">
      <c r="A10" s="167">
        <v>4</v>
      </c>
      <c r="B10" s="80" t="s">
        <v>551</v>
      </c>
      <c r="C10" s="169" t="s">
        <v>1727</v>
      </c>
      <c r="D10" s="168">
        <v>45747</v>
      </c>
    </row>
    <row r="11" spans="1:4" ht="12.65" customHeight="1" x14ac:dyDescent="0.25">
      <c r="A11" s="167">
        <v>4</v>
      </c>
      <c r="B11" s="80" t="s">
        <v>349</v>
      </c>
      <c r="C11" s="80" t="s">
        <v>1754</v>
      </c>
      <c r="D11" s="168">
        <v>45747</v>
      </c>
    </row>
    <row r="12" spans="1:4" ht="12.65" customHeight="1" x14ac:dyDescent="0.25">
      <c r="A12" s="167">
        <v>4</v>
      </c>
      <c r="B12" s="80" t="s">
        <v>551</v>
      </c>
      <c r="C12" s="80" t="s">
        <v>1755</v>
      </c>
      <c r="D12" s="168">
        <v>45747</v>
      </c>
    </row>
    <row r="13" spans="1:4" ht="12.65" customHeight="1" x14ac:dyDescent="0.25">
      <c r="A13" s="167">
        <v>4</v>
      </c>
      <c r="B13" s="80" t="s">
        <v>457</v>
      </c>
      <c r="C13" s="80" t="s">
        <v>1756</v>
      </c>
      <c r="D13" s="168">
        <v>45747</v>
      </c>
    </row>
    <row r="14" spans="1:4" ht="12.65" customHeight="1" x14ac:dyDescent="0.25">
      <c r="A14" s="167">
        <v>4</v>
      </c>
      <c r="B14" s="80" t="s">
        <v>548</v>
      </c>
      <c r="C14" s="80" t="s">
        <v>1803</v>
      </c>
      <c r="D14" s="168">
        <v>45747</v>
      </c>
    </row>
    <row r="15" spans="1:4" ht="12.65" customHeight="1" x14ac:dyDescent="0.25">
      <c r="A15" s="167">
        <v>4</v>
      </c>
      <c r="B15" s="80" t="s">
        <v>432</v>
      </c>
      <c r="C15" s="169" t="s">
        <v>1876</v>
      </c>
      <c r="D15" s="168">
        <v>45747</v>
      </c>
    </row>
    <row r="16" spans="1:4" ht="12.65" customHeight="1" x14ac:dyDescent="0.25">
      <c r="A16" s="167">
        <v>4</v>
      </c>
      <c r="B16" s="80" t="s">
        <v>555</v>
      </c>
      <c r="C16" s="80" t="s">
        <v>1757</v>
      </c>
      <c r="D16" s="168">
        <v>45747</v>
      </c>
    </row>
    <row r="17" spans="1:4" ht="12.65" customHeight="1" x14ac:dyDescent="0.25">
      <c r="A17" s="167">
        <v>4</v>
      </c>
      <c r="B17" s="80" t="s">
        <v>560</v>
      </c>
      <c r="C17" s="80" t="s">
        <v>1758</v>
      </c>
      <c r="D17" s="168">
        <v>45747</v>
      </c>
    </row>
    <row r="18" spans="1:4" ht="12.65" customHeight="1" x14ac:dyDescent="0.25">
      <c r="A18" s="167">
        <v>4</v>
      </c>
      <c r="B18" s="80" t="s">
        <v>1740</v>
      </c>
      <c r="C18" s="169" t="s">
        <v>1759</v>
      </c>
      <c r="D18" s="168">
        <v>45747</v>
      </c>
    </row>
    <row r="19" spans="1:4" ht="12.65" customHeight="1" x14ac:dyDescent="0.25">
      <c r="A19" s="167">
        <v>4</v>
      </c>
      <c r="B19" s="80" t="s">
        <v>1741</v>
      </c>
      <c r="C19" s="169" t="s">
        <v>1759</v>
      </c>
      <c r="D19" s="168">
        <v>45747</v>
      </c>
    </row>
    <row r="20" spans="1:4" ht="12.65" customHeight="1" x14ac:dyDescent="0.25">
      <c r="A20" s="167">
        <v>4</v>
      </c>
      <c r="B20" s="80" t="s">
        <v>1743</v>
      </c>
      <c r="C20" s="169" t="s">
        <v>1875</v>
      </c>
      <c r="D20" s="168">
        <v>45747</v>
      </c>
    </row>
    <row r="21" spans="1:4" ht="12.65" customHeight="1" x14ac:dyDescent="0.25">
      <c r="A21" s="167">
        <v>4</v>
      </c>
      <c r="B21" s="80" t="s">
        <v>1744</v>
      </c>
      <c r="C21" s="169" t="s">
        <v>1759</v>
      </c>
      <c r="D21" s="168">
        <v>45747</v>
      </c>
    </row>
    <row r="22" spans="1:4" ht="12.65" customHeight="1" x14ac:dyDescent="0.25">
      <c r="A22" s="167">
        <v>4</v>
      </c>
      <c r="B22" s="80" t="s">
        <v>1742</v>
      </c>
      <c r="C22" s="169" t="s">
        <v>1875</v>
      </c>
      <c r="D22" s="168">
        <v>45747</v>
      </c>
    </row>
    <row r="23" spans="1:4" ht="12.65" customHeight="1" x14ac:dyDescent="0.25">
      <c r="A23" s="167">
        <v>4</v>
      </c>
      <c r="B23" s="80" t="s">
        <v>1745</v>
      </c>
      <c r="C23" s="169" t="s">
        <v>1759</v>
      </c>
      <c r="D23" s="168">
        <v>45747</v>
      </c>
    </row>
    <row r="24" spans="1:4" ht="12.65" customHeight="1" x14ac:dyDescent="0.25">
      <c r="A24" s="167">
        <v>4</v>
      </c>
      <c r="B24" s="80" t="s">
        <v>1746</v>
      </c>
      <c r="C24" s="169" t="s">
        <v>1759</v>
      </c>
      <c r="D24" s="168">
        <v>45747</v>
      </c>
    </row>
    <row r="25" spans="1:4" ht="12.65" customHeight="1" x14ac:dyDescent="0.25">
      <c r="A25" s="167">
        <v>4</v>
      </c>
      <c r="B25" s="80" t="s">
        <v>1747</v>
      </c>
      <c r="C25" s="169" t="s">
        <v>1875</v>
      </c>
      <c r="D25" s="168">
        <v>45747</v>
      </c>
    </row>
    <row r="26" spans="1:4" ht="12.65" customHeight="1" x14ac:dyDescent="0.25">
      <c r="A26" s="167">
        <v>4</v>
      </c>
      <c r="B26" s="80" t="s">
        <v>1748</v>
      </c>
      <c r="C26" s="169" t="s">
        <v>1875</v>
      </c>
      <c r="D26" s="168">
        <v>45747</v>
      </c>
    </row>
    <row r="27" spans="1:4" ht="12.65" customHeight="1" x14ac:dyDescent="0.25">
      <c r="A27" s="167">
        <v>4</v>
      </c>
      <c r="B27" s="80" t="s">
        <v>1749</v>
      </c>
      <c r="C27" s="169" t="s">
        <v>1759</v>
      </c>
      <c r="D27" s="168">
        <v>45747</v>
      </c>
    </row>
    <row r="28" spans="1:4" ht="12.65" customHeight="1" x14ac:dyDescent="0.25">
      <c r="A28" s="167">
        <v>4</v>
      </c>
      <c r="B28" s="80" t="s">
        <v>1750</v>
      </c>
      <c r="C28" s="169" t="s">
        <v>1875</v>
      </c>
      <c r="D28" s="168">
        <v>45747</v>
      </c>
    </row>
    <row r="29" spans="1:4" ht="12.65" customHeight="1" x14ac:dyDescent="0.25">
      <c r="A29" s="167">
        <v>4</v>
      </c>
      <c r="B29" s="80" t="s">
        <v>1751</v>
      </c>
      <c r="C29" s="169" t="s">
        <v>1875</v>
      </c>
      <c r="D29" s="168">
        <v>45747</v>
      </c>
    </row>
    <row r="30" spans="1:4" ht="12.65" customHeight="1" x14ac:dyDescent="0.25">
      <c r="A30" s="167">
        <v>4</v>
      </c>
      <c r="B30" s="80" t="s">
        <v>1752</v>
      </c>
      <c r="C30" s="169" t="s">
        <v>1875</v>
      </c>
      <c r="D30" s="168">
        <v>45747</v>
      </c>
    </row>
    <row r="31" spans="1:4" ht="12.65" customHeight="1" x14ac:dyDescent="0.25">
      <c r="A31" s="167">
        <v>4</v>
      </c>
      <c r="B31" s="80" t="s">
        <v>1753</v>
      </c>
      <c r="C31" s="169" t="s">
        <v>1759</v>
      </c>
      <c r="D31" s="168">
        <v>45747</v>
      </c>
    </row>
    <row r="32" spans="1:4" ht="12.65" customHeight="1" x14ac:dyDescent="0.25">
      <c r="A32" s="167">
        <v>4</v>
      </c>
      <c r="B32" s="80" t="s">
        <v>1676</v>
      </c>
      <c r="C32" s="169" t="s">
        <v>1759</v>
      </c>
      <c r="D32" s="168">
        <v>45747</v>
      </c>
    </row>
    <row r="33" spans="1:4" ht="12.65" customHeight="1" x14ac:dyDescent="0.25">
      <c r="A33" s="167">
        <v>4</v>
      </c>
      <c r="B33" s="80" t="s">
        <v>555</v>
      </c>
      <c r="C33" s="169" t="s">
        <v>1778</v>
      </c>
      <c r="D33" s="168">
        <v>45747</v>
      </c>
    </row>
    <row r="34" spans="1:4" x14ac:dyDescent="0.25">
      <c r="A34" s="167">
        <v>4</v>
      </c>
      <c r="B34" s="80" t="s">
        <v>564</v>
      </c>
      <c r="C34" s="169" t="s">
        <v>1793</v>
      </c>
      <c r="D34" s="168">
        <v>45747</v>
      </c>
    </row>
    <row r="35" spans="1:4" x14ac:dyDescent="0.25">
      <c r="A35" s="167">
        <v>4</v>
      </c>
      <c r="B35" s="80" t="s">
        <v>526</v>
      </c>
      <c r="C35" s="169" t="s">
        <v>1793</v>
      </c>
      <c r="D35" s="168">
        <v>45747</v>
      </c>
    </row>
    <row r="36" spans="1:4" x14ac:dyDescent="0.25">
      <c r="A36" s="167">
        <v>4</v>
      </c>
      <c r="B36" s="80" t="s">
        <v>513</v>
      </c>
      <c r="C36" s="169" t="s">
        <v>1793</v>
      </c>
      <c r="D36" s="168">
        <v>45747</v>
      </c>
    </row>
    <row r="37" spans="1:4" x14ac:dyDescent="0.25">
      <c r="A37" s="167">
        <v>4</v>
      </c>
      <c r="B37" s="80" t="s">
        <v>576</v>
      </c>
      <c r="C37" s="169" t="s">
        <v>1793</v>
      </c>
      <c r="D37" s="168">
        <v>45747</v>
      </c>
    </row>
    <row r="38" spans="1:4" x14ac:dyDescent="0.25">
      <c r="A38" s="167">
        <v>4</v>
      </c>
      <c r="B38" s="80" t="s">
        <v>1791</v>
      </c>
      <c r="C38" s="169" t="s">
        <v>1793</v>
      </c>
      <c r="D38" s="168">
        <v>45747</v>
      </c>
    </row>
    <row r="39" spans="1:4" x14ac:dyDescent="0.25">
      <c r="A39" s="167">
        <v>4</v>
      </c>
      <c r="B39" s="80" t="s">
        <v>1792</v>
      </c>
      <c r="C39" s="169" t="s">
        <v>1793</v>
      </c>
      <c r="D39" s="168">
        <v>45747</v>
      </c>
    </row>
    <row r="40" spans="1:4" x14ac:dyDescent="0.25">
      <c r="A40" s="167">
        <v>4</v>
      </c>
      <c r="B40" s="80" t="s">
        <v>534</v>
      </c>
      <c r="C40" s="169" t="s">
        <v>1829</v>
      </c>
      <c r="D40" s="168">
        <v>45747</v>
      </c>
    </row>
    <row r="41" spans="1:4" x14ac:dyDescent="0.25">
      <c r="A41" s="167">
        <v>4</v>
      </c>
      <c r="B41" s="80" t="s">
        <v>1828</v>
      </c>
      <c r="C41" s="169" t="s">
        <v>1793</v>
      </c>
      <c r="D41" s="168">
        <v>45747</v>
      </c>
    </row>
    <row r="42" spans="1:4" x14ac:dyDescent="0.25"/>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T567"/>
  <sheetViews>
    <sheetView zoomScale="80" zoomScaleNormal="80" workbookViewId="0">
      <pane ySplit="1" topLeftCell="A557" activePane="bottomLeft" state="frozen"/>
      <selection pane="bottomLeft" activeCell="B566" sqref="B566"/>
    </sheetView>
  </sheetViews>
  <sheetFormatPr defaultColWidth="9.08984375" defaultRowHeight="12.5" zeroHeight="1" x14ac:dyDescent="0.25"/>
  <cols>
    <col min="1" max="1" width="10.453125" customWidth="1"/>
    <col min="2" max="2" width="69.453125" customWidth="1"/>
    <col min="3" max="3" width="11.08984375" customWidth="1"/>
    <col min="4" max="4" width="22.453125" style="91" customWidth="1"/>
    <col min="5" max="20" width="9.08984375" style="91" customWidth="1"/>
    <col min="21" max="16369" width="9.08984375" style="92"/>
    <col min="16370" max="16370" width="5.453125" style="92" customWidth="1"/>
    <col min="16371" max="16384" width="7.08984375" style="92" customWidth="1"/>
  </cols>
  <sheetData>
    <row r="1" spans="1:4" ht="14.5" x14ac:dyDescent="0.35">
      <c r="A1" s="221" t="s">
        <v>112</v>
      </c>
      <c r="B1" s="222" t="s">
        <v>644</v>
      </c>
      <c r="C1" s="222" t="s">
        <v>56</v>
      </c>
      <c r="D1" s="223">
        <v>45709</v>
      </c>
    </row>
    <row r="2" spans="1:4" ht="15.5" x14ac:dyDescent="0.35">
      <c r="A2" s="224" t="s">
        <v>645</v>
      </c>
      <c r="B2" s="225" t="s">
        <v>646</v>
      </c>
      <c r="C2" s="225">
        <v>6</v>
      </c>
      <c r="D2"/>
    </row>
    <row r="3" spans="1:4" ht="15.5" x14ac:dyDescent="0.35">
      <c r="A3" s="224" t="s">
        <v>661</v>
      </c>
      <c r="B3" s="225" t="s">
        <v>662</v>
      </c>
      <c r="C3" s="225">
        <v>5</v>
      </c>
      <c r="D3"/>
    </row>
    <row r="4" spans="1:4" ht="15.5" x14ac:dyDescent="0.35">
      <c r="A4" s="224" t="s">
        <v>663</v>
      </c>
      <c r="B4" s="225" t="s">
        <v>664</v>
      </c>
      <c r="C4" s="225">
        <v>2</v>
      </c>
      <c r="D4"/>
    </row>
    <row r="5" spans="1:4" ht="15.5" x14ac:dyDescent="0.35">
      <c r="A5" s="224" t="s">
        <v>180</v>
      </c>
      <c r="B5" s="225" t="s">
        <v>665</v>
      </c>
      <c r="C5" s="225">
        <v>5</v>
      </c>
      <c r="D5"/>
    </row>
    <row r="6" spans="1:4" ht="15.5" x14ac:dyDescent="0.35">
      <c r="A6" s="224" t="s">
        <v>188</v>
      </c>
      <c r="B6" s="225" t="s">
        <v>666</v>
      </c>
      <c r="C6" s="225">
        <v>4</v>
      </c>
      <c r="D6"/>
    </row>
    <row r="7" spans="1:4" ht="15.5" x14ac:dyDescent="0.35">
      <c r="A7" s="224" t="s">
        <v>667</v>
      </c>
      <c r="B7" s="225" t="s">
        <v>668</v>
      </c>
      <c r="C7" s="225">
        <v>4</v>
      </c>
      <c r="D7"/>
    </row>
    <row r="8" spans="1:4" ht="15.5" x14ac:dyDescent="0.35">
      <c r="A8" s="224" t="s">
        <v>669</v>
      </c>
      <c r="B8" s="225" t="s">
        <v>670</v>
      </c>
      <c r="C8" s="225">
        <v>1</v>
      </c>
      <c r="D8"/>
    </row>
    <row r="9" spans="1:4" ht="15.5" x14ac:dyDescent="0.35">
      <c r="A9" s="224" t="s">
        <v>203</v>
      </c>
      <c r="B9" s="225" t="s">
        <v>671</v>
      </c>
      <c r="C9" s="225">
        <v>5</v>
      </c>
      <c r="D9"/>
    </row>
    <row r="10" spans="1:4" ht="15.5" x14ac:dyDescent="0.35">
      <c r="A10" s="224" t="s">
        <v>672</v>
      </c>
      <c r="B10" s="225" t="s">
        <v>673</v>
      </c>
      <c r="C10" s="225">
        <v>8</v>
      </c>
      <c r="D10"/>
    </row>
    <row r="11" spans="1:4" ht="15.5" x14ac:dyDescent="0.35">
      <c r="A11" s="224" t="s">
        <v>206</v>
      </c>
      <c r="B11" s="225" t="s">
        <v>674</v>
      </c>
      <c r="C11" s="225">
        <v>1</v>
      </c>
      <c r="D11"/>
    </row>
    <row r="12" spans="1:4" ht="15.5" x14ac:dyDescent="0.35">
      <c r="A12" s="224" t="s">
        <v>675</v>
      </c>
      <c r="B12" s="225" t="s">
        <v>676</v>
      </c>
      <c r="C12" s="225">
        <v>8</v>
      </c>
      <c r="D12"/>
    </row>
    <row r="13" spans="1:4" ht="15.5" x14ac:dyDescent="0.35">
      <c r="A13" s="224" t="s">
        <v>677</v>
      </c>
      <c r="B13" s="225" t="s">
        <v>678</v>
      </c>
      <c r="C13" s="225">
        <v>6</v>
      </c>
      <c r="D13"/>
    </row>
    <row r="14" spans="1:4" ht="15.5" x14ac:dyDescent="0.35">
      <c r="A14" s="224" t="s">
        <v>601</v>
      </c>
      <c r="B14" s="225" t="s">
        <v>647</v>
      </c>
      <c r="C14" s="225">
        <v>4</v>
      </c>
      <c r="D14"/>
    </row>
    <row r="15" spans="1:4" ht="15.5" x14ac:dyDescent="0.35">
      <c r="A15" s="224" t="s">
        <v>339</v>
      </c>
      <c r="B15" s="225" t="s">
        <v>679</v>
      </c>
      <c r="C15" s="225">
        <v>7</v>
      </c>
      <c r="D15"/>
    </row>
    <row r="16" spans="1:4" ht="15.5" x14ac:dyDescent="0.35">
      <c r="A16" s="224" t="s">
        <v>680</v>
      </c>
      <c r="B16" s="225" t="s">
        <v>681</v>
      </c>
      <c r="C16" s="225">
        <v>7</v>
      </c>
      <c r="D16"/>
    </row>
    <row r="17" spans="1:4" ht="15.5" x14ac:dyDescent="0.35">
      <c r="A17" s="224" t="s">
        <v>613</v>
      </c>
      <c r="B17" s="225" t="s">
        <v>682</v>
      </c>
      <c r="C17" s="225">
        <v>7</v>
      </c>
      <c r="D17"/>
    </row>
    <row r="18" spans="1:4" ht="15.5" x14ac:dyDescent="0.35">
      <c r="A18" s="224" t="s">
        <v>683</v>
      </c>
      <c r="B18" s="225" t="s">
        <v>684</v>
      </c>
      <c r="C18" s="225">
        <v>5</v>
      </c>
      <c r="D18"/>
    </row>
    <row r="19" spans="1:4" ht="15.5" x14ac:dyDescent="0.35">
      <c r="A19" s="224" t="s">
        <v>685</v>
      </c>
      <c r="B19" s="225" t="s">
        <v>686</v>
      </c>
      <c r="C19" s="225">
        <v>5</v>
      </c>
      <c r="D19"/>
    </row>
    <row r="20" spans="1:4" ht="15.5" x14ac:dyDescent="0.35">
      <c r="A20" s="224" t="s">
        <v>500</v>
      </c>
      <c r="B20" s="225" t="s">
        <v>687</v>
      </c>
      <c r="C20" s="225">
        <v>5</v>
      </c>
      <c r="D20"/>
    </row>
    <row r="21" spans="1:4" ht="15.5" x14ac:dyDescent="0.35">
      <c r="A21" s="224" t="s">
        <v>688</v>
      </c>
      <c r="B21" s="225" t="s">
        <v>689</v>
      </c>
      <c r="C21" s="225">
        <v>6</v>
      </c>
      <c r="D21"/>
    </row>
    <row r="22" spans="1:4" ht="15.5" x14ac:dyDescent="0.35">
      <c r="A22" s="224" t="s">
        <v>367</v>
      </c>
      <c r="B22" s="225" t="s">
        <v>690</v>
      </c>
      <c r="C22" s="225">
        <v>6</v>
      </c>
      <c r="D22"/>
    </row>
    <row r="23" spans="1:4" ht="15.5" x14ac:dyDescent="0.35">
      <c r="A23" s="224" t="s">
        <v>691</v>
      </c>
      <c r="B23" s="225" t="s">
        <v>692</v>
      </c>
      <c r="C23" s="225">
        <v>4</v>
      </c>
      <c r="D23"/>
    </row>
    <row r="24" spans="1:4" ht="15.5" x14ac:dyDescent="0.35">
      <c r="A24" s="224" t="s">
        <v>214</v>
      </c>
      <c r="B24" s="225" t="s">
        <v>693</v>
      </c>
      <c r="C24" s="225">
        <v>7</v>
      </c>
      <c r="D24"/>
    </row>
    <row r="25" spans="1:4" ht="15.5" x14ac:dyDescent="0.35">
      <c r="A25" s="224" t="s">
        <v>648</v>
      </c>
      <c r="B25" s="225" t="s">
        <v>649</v>
      </c>
      <c r="C25" s="225">
        <v>1</v>
      </c>
      <c r="D25"/>
    </row>
    <row r="26" spans="1:4" ht="15.5" x14ac:dyDescent="0.35">
      <c r="A26" s="224" t="s">
        <v>694</v>
      </c>
      <c r="B26" s="225" t="s">
        <v>695</v>
      </c>
      <c r="C26" s="225">
        <v>5</v>
      </c>
      <c r="D26"/>
    </row>
    <row r="27" spans="1:4" ht="15.5" x14ac:dyDescent="0.35">
      <c r="A27" s="224" t="s">
        <v>696</v>
      </c>
      <c r="B27" s="225" t="s">
        <v>697</v>
      </c>
      <c r="C27" s="225">
        <v>5</v>
      </c>
      <c r="D27"/>
    </row>
    <row r="28" spans="1:4" ht="15.5" x14ac:dyDescent="0.35">
      <c r="A28" s="224" t="s">
        <v>698</v>
      </c>
      <c r="B28" s="225" t="s">
        <v>699</v>
      </c>
      <c r="C28" s="225">
        <v>8</v>
      </c>
      <c r="D28"/>
    </row>
    <row r="29" spans="1:4" ht="15.5" x14ac:dyDescent="0.35">
      <c r="A29" s="224" t="s">
        <v>700</v>
      </c>
      <c r="B29" s="225" t="s">
        <v>701</v>
      </c>
      <c r="C29" s="225">
        <v>1</v>
      </c>
      <c r="D29"/>
    </row>
    <row r="30" spans="1:4" ht="15.5" x14ac:dyDescent="0.35">
      <c r="A30" s="224" t="s">
        <v>702</v>
      </c>
      <c r="B30" s="225" t="s">
        <v>703</v>
      </c>
      <c r="C30" s="225">
        <v>5</v>
      </c>
      <c r="D30"/>
    </row>
    <row r="31" spans="1:4" ht="15.5" x14ac:dyDescent="0.35">
      <c r="A31" s="224" t="s">
        <v>704</v>
      </c>
      <c r="B31" s="225" t="s">
        <v>705</v>
      </c>
      <c r="C31" s="225">
        <v>8</v>
      </c>
      <c r="D31"/>
    </row>
    <row r="32" spans="1:4" ht="15.5" x14ac:dyDescent="0.35">
      <c r="A32" s="224" t="s">
        <v>706</v>
      </c>
      <c r="B32" s="225" t="s">
        <v>707</v>
      </c>
      <c r="C32" s="225">
        <v>5</v>
      </c>
      <c r="D32"/>
    </row>
    <row r="33" spans="1:4" ht="15.5" x14ac:dyDescent="0.35">
      <c r="A33" s="224" t="s">
        <v>708</v>
      </c>
      <c r="B33" s="225" t="s">
        <v>709</v>
      </c>
      <c r="C33" s="225">
        <v>5</v>
      </c>
      <c r="D33"/>
    </row>
    <row r="34" spans="1:4" ht="15.5" x14ac:dyDescent="0.35">
      <c r="A34" s="224" t="s">
        <v>710</v>
      </c>
      <c r="B34" s="225" t="s">
        <v>711</v>
      </c>
      <c r="C34" s="225">
        <v>2</v>
      </c>
      <c r="D34"/>
    </row>
    <row r="35" spans="1:4" ht="15.5" x14ac:dyDescent="0.35">
      <c r="A35" s="224" t="s">
        <v>712</v>
      </c>
      <c r="B35" s="225" t="s">
        <v>713</v>
      </c>
      <c r="C35" s="225">
        <v>4</v>
      </c>
      <c r="D35"/>
    </row>
    <row r="36" spans="1:4" ht="15.5" x14ac:dyDescent="0.35">
      <c r="A36" s="224" t="s">
        <v>650</v>
      </c>
      <c r="B36" s="225" t="s">
        <v>651</v>
      </c>
      <c r="C36" s="225">
        <v>2</v>
      </c>
      <c r="D36"/>
    </row>
    <row r="37" spans="1:4" ht="15.5" x14ac:dyDescent="0.35">
      <c r="A37" s="224" t="s">
        <v>714</v>
      </c>
      <c r="B37" s="225" t="s">
        <v>715</v>
      </c>
      <c r="C37" s="225">
        <v>5</v>
      </c>
      <c r="D37"/>
    </row>
    <row r="38" spans="1:4" ht="15.5" x14ac:dyDescent="0.35">
      <c r="A38" s="224" t="s">
        <v>716</v>
      </c>
      <c r="B38" s="225" t="s">
        <v>717</v>
      </c>
      <c r="C38" s="225">
        <v>5</v>
      </c>
      <c r="D38"/>
    </row>
    <row r="39" spans="1:4" ht="15.5" x14ac:dyDescent="0.35">
      <c r="A39" s="224" t="s">
        <v>718</v>
      </c>
      <c r="B39" s="225" t="s">
        <v>719</v>
      </c>
      <c r="C39" s="225">
        <v>6</v>
      </c>
      <c r="D39"/>
    </row>
    <row r="40" spans="1:4" ht="15.5" x14ac:dyDescent="0.35">
      <c r="A40" s="224" t="s">
        <v>720</v>
      </c>
      <c r="B40" s="225" t="s">
        <v>721</v>
      </c>
      <c r="C40" s="225">
        <v>5</v>
      </c>
      <c r="D40"/>
    </row>
    <row r="41" spans="1:4" ht="15.5" x14ac:dyDescent="0.35">
      <c r="A41" s="224" t="s">
        <v>146</v>
      </c>
      <c r="B41" s="225" t="s">
        <v>722</v>
      </c>
      <c r="C41" s="225">
        <v>4</v>
      </c>
      <c r="D41"/>
    </row>
    <row r="42" spans="1:4" ht="15.5" x14ac:dyDescent="0.35">
      <c r="A42" s="224" t="s">
        <v>723</v>
      </c>
      <c r="B42" s="225" t="s">
        <v>724</v>
      </c>
      <c r="C42" s="225">
        <v>5</v>
      </c>
      <c r="D42"/>
    </row>
    <row r="43" spans="1:4" ht="15.5" x14ac:dyDescent="0.35">
      <c r="A43" s="224" t="s">
        <v>725</v>
      </c>
      <c r="B43" s="225" t="s">
        <v>726</v>
      </c>
      <c r="C43" s="225">
        <v>6</v>
      </c>
      <c r="D43"/>
    </row>
    <row r="44" spans="1:4" ht="15.5" x14ac:dyDescent="0.35">
      <c r="A44" s="224" t="s">
        <v>727</v>
      </c>
      <c r="B44" s="225" t="s">
        <v>728</v>
      </c>
      <c r="C44" s="225">
        <v>7</v>
      </c>
      <c r="D44"/>
    </row>
    <row r="45" spans="1:4" ht="15.5" x14ac:dyDescent="0.35">
      <c r="A45" s="224" t="s">
        <v>729</v>
      </c>
      <c r="B45" s="225" t="s">
        <v>730</v>
      </c>
      <c r="C45" s="225">
        <v>3</v>
      </c>
      <c r="D45"/>
    </row>
    <row r="46" spans="1:4" ht="15.5" x14ac:dyDescent="0.35">
      <c r="A46" s="224" t="s">
        <v>731</v>
      </c>
      <c r="B46" s="225" t="s">
        <v>732</v>
      </c>
      <c r="C46" s="225">
        <v>6</v>
      </c>
      <c r="D46"/>
    </row>
    <row r="47" spans="1:4" ht="15.5" x14ac:dyDescent="0.35">
      <c r="A47" s="224" t="s">
        <v>652</v>
      </c>
      <c r="B47" s="225" t="s">
        <v>653</v>
      </c>
      <c r="C47" s="225">
        <v>2</v>
      </c>
      <c r="D47"/>
    </row>
    <row r="48" spans="1:4" ht="15.5" x14ac:dyDescent="0.35">
      <c r="A48" s="224" t="s">
        <v>733</v>
      </c>
      <c r="B48" s="225" t="s">
        <v>734</v>
      </c>
      <c r="C48" s="225">
        <v>4</v>
      </c>
      <c r="D48"/>
    </row>
    <row r="49" spans="1:4" ht="15.5" x14ac:dyDescent="0.35">
      <c r="A49" s="224" t="s">
        <v>735</v>
      </c>
      <c r="B49" s="225" t="s">
        <v>736</v>
      </c>
      <c r="C49" s="225">
        <v>5</v>
      </c>
      <c r="D49"/>
    </row>
    <row r="50" spans="1:4" ht="15.5" x14ac:dyDescent="0.35">
      <c r="A50" s="224" t="s">
        <v>737</v>
      </c>
      <c r="B50" s="225" t="s">
        <v>738</v>
      </c>
      <c r="C50" s="225">
        <v>2</v>
      </c>
      <c r="D50"/>
    </row>
    <row r="51" spans="1:4" ht="15.5" x14ac:dyDescent="0.35">
      <c r="A51" s="224" t="s">
        <v>739</v>
      </c>
      <c r="B51" s="225" t="s">
        <v>740</v>
      </c>
      <c r="C51" s="225">
        <v>2</v>
      </c>
      <c r="D51"/>
    </row>
    <row r="52" spans="1:4" ht="15.5" x14ac:dyDescent="0.35">
      <c r="A52" s="224" t="s">
        <v>741</v>
      </c>
      <c r="B52" s="225" t="s">
        <v>742</v>
      </c>
      <c r="C52" s="225">
        <v>5</v>
      </c>
      <c r="D52"/>
    </row>
    <row r="53" spans="1:4" ht="15.5" x14ac:dyDescent="0.35">
      <c r="A53" s="224" t="s">
        <v>743</v>
      </c>
      <c r="B53" s="225" t="s">
        <v>744</v>
      </c>
      <c r="C53" s="225">
        <v>5</v>
      </c>
      <c r="D53"/>
    </row>
    <row r="54" spans="1:4" ht="31" x14ac:dyDescent="0.35">
      <c r="A54" s="224" t="s">
        <v>745</v>
      </c>
      <c r="B54" s="225" t="s">
        <v>746</v>
      </c>
      <c r="C54" s="225">
        <v>5</v>
      </c>
      <c r="D54"/>
    </row>
    <row r="55" spans="1:4" ht="15.5" x14ac:dyDescent="0.35">
      <c r="A55" s="224" t="s">
        <v>747</v>
      </c>
      <c r="B55" s="225" t="s">
        <v>748</v>
      </c>
      <c r="C55" s="225">
        <v>5</v>
      </c>
      <c r="D55"/>
    </row>
    <row r="56" spans="1:4" ht="15.5" x14ac:dyDescent="0.35">
      <c r="A56" s="224" t="s">
        <v>749</v>
      </c>
      <c r="B56" s="225" t="s">
        <v>750</v>
      </c>
      <c r="C56" s="225">
        <v>3</v>
      </c>
      <c r="D56"/>
    </row>
    <row r="57" spans="1:4" ht="15.5" x14ac:dyDescent="0.35">
      <c r="A57" s="224" t="s">
        <v>751</v>
      </c>
      <c r="B57" s="225" t="s">
        <v>752</v>
      </c>
      <c r="C57" s="225">
        <v>6</v>
      </c>
      <c r="D57"/>
    </row>
    <row r="58" spans="1:4" ht="15.5" x14ac:dyDescent="0.35">
      <c r="A58" s="224" t="s">
        <v>654</v>
      </c>
      <c r="B58" s="225" t="s">
        <v>655</v>
      </c>
      <c r="C58" s="225">
        <v>4</v>
      </c>
      <c r="D58"/>
    </row>
    <row r="59" spans="1:4" ht="15.5" x14ac:dyDescent="0.35">
      <c r="A59" s="224" t="s">
        <v>753</v>
      </c>
      <c r="B59" s="225" t="s">
        <v>754</v>
      </c>
      <c r="C59" s="225">
        <v>3</v>
      </c>
      <c r="D59"/>
    </row>
    <row r="60" spans="1:4" ht="15.5" x14ac:dyDescent="0.35">
      <c r="A60" s="224" t="s">
        <v>755</v>
      </c>
      <c r="B60" s="225" t="s">
        <v>756</v>
      </c>
      <c r="C60" s="225">
        <v>4</v>
      </c>
      <c r="D60"/>
    </row>
    <row r="61" spans="1:4" ht="31" x14ac:dyDescent="0.35">
      <c r="A61" s="224" t="s">
        <v>757</v>
      </c>
      <c r="B61" s="225" t="s">
        <v>758</v>
      </c>
      <c r="C61" s="225">
        <v>3</v>
      </c>
      <c r="D61"/>
    </row>
    <row r="62" spans="1:4" ht="15.5" x14ac:dyDescent="0.35">
      <c r="A62" s="224" t="s">
        <v>759</v>
      </c>
      <c r="B62" s="225" t="s">
        <v>760</v>
      </c>
      <c r="C62" s="225">
        <v>3</v>
      </c>
      <c r="D62"/>
    </row>
    <row r="63" spans="1:4" ht="31" x14ac:dyDescent="0.35">
      <c r="A63" s="224" t="s">
        <v>761</v>
      </c>
      <c r="B63" s="225" t="s">
        <v>762</v>
      </c>
      <c r="C63" s="225">
        <v>6</v>
      </c>
      <c r="D63"/>
    </row>
    <row r="64" spans="1:4" ht="15.5" x14ac:dyDescent="0.35">
      <c r="A64" s="224" t="s">
        <v>763</v>
      </c>
      <c r="B64" s="225" t="s">
        <v>764</v>
      </c>
      <c r="C64" s="225">
        <v>6</v>
      </c>
      <c r="D64"/>
    </row>
    <row r="65" spans="1:4" ht="31" x14ac:dyDescent="0.35">
      <c r="A65" s="224" t="s">
        <v>765</v>
      </c>
      <c r="B65" s="225" t="s">
        <v>766</v>
      </c>
      <c r="C65" s="225">
        <v>5</v>
      </c>
      <c r="D65"/>
    </row>
    <row r="66" spans="1:4" ht="15.5" x14ac:dyDescent="0.35">
      <c r="A66" s="224" t="s">
        <v>1832</v>
      </c>
      <c r="B66" s="225" t="s">
        <v>1833</v>
      </c>
      <c r="C66" s="225">
        <v>4</v>
      </c>
      <c r="D66"/>
    </row>
    <row r="67" spans="1:4" ht="15.5" x14ac:dyDescent="0.35">
      <c r="A67" s="224" t="s">
        <v>1834</v>
      </c>
      <c r="B67" s="225" t="s">
        <v>1835</v>
      </c>
      <c r="C67" s="225">
        <v>4</v>
      </c>
      <c r="D67"/>
    </row>
    <row r="68" spans="1:4" ht="15.5" x14ac:dyDescent="0.35">
      <c r="A68" s="224" t="s">
        <v>1836</v>
      </c>
      <c r="B68" s="225" t="s">
        <v>1837</v>
      </c>
      <c r="C68" s="225">
        <v>5</v>
      </c>
      <c r="D68"/>
    </row>
    <row r="69" spans="1:4" ht="15.5" x14ac:dyDescent="0.35">
      <c r="A69" s="224" t="s">
        <v>656</v>
      </c>
      <c r="B69" s="225" t="s">
        <v>657</v>
      </c>
      <c r="C69" s="225">
        <v>2</v>
      </c>
      <c r="D69"/>
    </row>
    <row r="70" spans="1:4" ht="15.5" x14ac:dyDescent="0.35">
      <c r="A70" s="224" t="s">
        <v>543</v>
      </c>
      <c r="B70" s="225" t="s">
        <v>658</v>
      </c>
      <c r="C70" s="225">
        <v>5</v>
      </c>
      <c r="D70"/>
    </row>
    <row r="71" spans="1:4" ht="15.5" x14ac:dyDescent="0.35">
      <c r="A71" s="224" t="s">
        <v>659</v>
      </c>
      <c r="B71" s="225" t="s">
        <v>660</v>
      </c>
      <c r="C71" s="225">
        <v>5</v>
      </c>
      <c r="D71"/>
    </row>
    <row r="72" spans="1:4" ht="15.5" x14ac:dyDescent="0.35">
      <c r="A72" s="224" t="s">
        <v>767</v>
      </c>
      <c r="B72" s="225" t="s">
        <v>768</v>
      </c>
      <c r="C72" s="225">
        <v>3</v>
      </c>
      <c r="D72"/>
    </row>
    <row r="73" spans="1:4" ht="15.5" x14ac:dyDescent="0.35">
      <c r="A73" s="224" t="s">
        <v>769</v>
      </c>
      <c r="B73" s="225" t="s">
        <v>664</v>
      </c>
      <c r="C73" s="225">
        <v>2</v>
      </c>
      <c r="D73"/>
    </row>
    <row r="74" spans="1:4" ht="15.5" x14ac:dyDescent="0.35">
      <c r="A74" s="224" t="s">
        <v>770</v>
      </c>
      <c r="B74" s="225" t="s">
        <v>771</v>
      </c>
      <c r="C74" s="225">
        <v>3</v>
      </c>
      <c r="D74"/>
    </row>
    <row r="75" spans="1:4" ht="15.5" x14ac:dyDescent="0.35">
      <c r="A75" s="224" t="s">
        <v>772</v>
      </c>
      <c r="B75" s="225" t="s">
        <v>773</v>
      </c>
      <c r="C75" s="225">
        <v>3</v>
      </c>
      <c r="D75"/>
    </row>
    <row r="76" spans="1:4" ht="15.5" x14ac:dyDescent="0.35">
      <c r="A76" s="224" t="s">
        <v>774</v>
      </c>
      <c r="B76" s="225" t="s">
        <v>775</v>
      </c>
      <c r="C76" s="225">
        <v>3</v>
      </c>
      <c r="D76"/>
    </row>
    <row r="77" spans="1:4" ht="15.5" x14ac:dyDescent="0.35">
      <c r="A77" s="224" t="s">
        <v>790</v>
      </c>
      <c r="B77" s="225" t="s">
        <v>791</v>
      </c>
      <c r="C77" s="225">
        <v>7</v>
      </c>
      <c r="D77"/>
    </row>
    <row r="78" spans="1:4" ht="15.5" x14ac:dyDescent="0.35">
      <c r="A78" s="224" t="s">
        <v>222</v>
      </c>
      <c r="B78" s="225" t="s">
        <v>808</v>
      </c>
      <c r="C78" s="225">
        <v>4</v>
      </c>
      <c r="D78"/>
    </row>
    <row r="79" spans="1:4" ht="15.5" x14ac:dyDescent="0.35">
      <c r="A79" s="224" t="s">
        <v>809</v>
      </c>
      <c r="B79" s="225" t="s">
        <v>664</v>
      </c>
      <c r="C79" s="225">
        <v>2</v>
      </c>
      <c r="D79"/>
    </row>
    <row r="80" spans="1:4" ht="15.5" x14ac:dyDescent="0.35">
      <c r="A80" s="224" t="s">
        <v>810</v>
      </c>
      <c r="B80" s="225" t="s">
        <v>811</v>
      </c>
      <c r="C80" s="225">
        <v>3</v>
      </c>
      <c r="D80"/>
    </row>
    <row r="81" spans="1:4" ht="15.5" x14ac:dyDescent="0.35">
      <c r="A81" s="224" t="s">
        <v>812</v>
      </c>
      <c r="B81" s="225" t="s">
        <v>813</v>
      </c>
      <c r="C81" s="225">
        <v>6</v>
      </c>
      <c r="D81"/>
    </row>
    <row r="82" spans="1:4" ht="15.5" x14ac:dyDescent="0.35">
      <c r="A82" s="224" t="s">
        <v>814</v>
      </c>
      <c r="B82" s="225" t="s">
        <v>815</v>
      </c>
      <c r="C82" s="225">
        <v>3</v>
      </c>
      <c r="D82"/>
    </row>
    <row r="83" spans="1:4" ht="15.5" x14ac:dyDescent="0.35">
      <c r="A83" s="224" t="s">
        <v>816</v>
      </c>
      <c r="B83" s="225" t="s">
        <v>817</v>
      </c>
      <c r="C83" s="225">
        <v>6</v>
      </c>
      <c r="D83"/>
    </row>
    <row r="84" spans="1:4" ht="15.5" x14ac:dyDescent="0.35">
      <c r="A84" s="224" t="s">
        <v>818</v>
      </c>
      <c r="B84" s="225" t="s">
        <v>819</v>
      </c>
      <c r="C84" s="225">
        <v>5</v>
      </c>
      <c r="D84"/>
    </row>
    <row r="85" spans="1:4" ht="15.5" x14ac:dyDescent="0.35">
      <c r="A85" s="224" t="s">
        <v>820</v>
      </c>
      <c r="B85" s="225" t="s">
        <v>821</v>
      </c>
      <c r="C85" s="225">
        <v>5</v>
      </c>
      <c r="D85"/>
    </row>
    <row r="86" spans="1:4" ht="15.5" x14ac:dyDescent="0.35">
      <c r="A86" s="224" t="s">
        <v>822</v>
      </c>
      <c r="B86" s="225" t="s">
        <v>823</v>
      </c>
      <c r="C86" s="225">
        <v>5</v>
      </c>
      <c r="D86"/>
    </row>
    <row r="87" spans="1:4" ht="15.5" x14ac:dyDescent="0.35">
      <c r="A87" s="224" t="s">
        <v>824</v>
      </c>
      <c r="B87" s="225" t="s">
        <v>825</v>
      </c>
      <c r="C87" s="225">
        <v>3</v>
      </c>
      <c r="D87"/>
    </row>
    <row r="88" spans="1:4" ht="15.5" x14ac:dyDescent="0.35">
      <c r="A88" s="224" t="s">
        <v>826</v>
      </c>
      <c r="B88" s="225" t="s">
        <v>827</v>
      </c>
      <c r="C88" s="225">
        <v>5</v>
      </c>
      <c r="D88"/>
    </row>
    <row r="89" spans="1:4" ht="15.5" x14ac:dyDescent="0.35">
      <c r="A89" s="224" t="s">
        <v>792</v>
      </c>
      <c r="B89" s="225" t="s">
        <v>793</v>
      </c>
      <c r="C89" s="225">
        <v>6</v>
      </c>
      <c r="D89"/>
    </row>
    <row r="90" spans="1:4" ht="15.5" x14ac:dyDescent="0.35">
      <c r="A90" s="224" t="s">
        <v>828</v>
      </c>
      <c r="B90" s="225" t="s">
        <v>829</v>
      </c>
      <c r="C90" s="225">
        <v>2</v>
      </c>
      <c r="D90"/>
    </row>
    <row r="91" spans="1:4" ht="15.5" x14ac:dyDescent="0.35">
      <c r="A91" s="224" t="s">
        <v>830</v>
      </c>
      <c r="B91" s="225" t="s">
        <v>831</v>
      </c>
      <c r="C91" s="225">
        <v>5</v>
      </c>
      <c r="D91"/>
    </row>
    <row r="92" spans="1:4" ht="15.5" x14ac:dyDescent="0.35">
      <c r="A92" s="224" t="s">
        <v>237</v>
      </c>
      <c r="B92" s="225" t="s">
        <v>832</v>
      </c>
      <c r="C92" s="225">
        <v>4</v>
      </c>
      <c r="D92"/>
    </row>
    <row r="93" spans="1:4" ht="15.5" x14ac:dyDescent="0.35">
      <c r="A93" s="224" t="s">
        <v>833</v>
      </c>
      <c r="B93" s="225" t="s">
        <v>834</v>
      </c>
      <c r="C93" s="225">
        <v>2</v>
      </c>
      <c r="D93"/>
    </row>
    <row r="94" spans="1:4" ht="15.5" x14ac:dyDescent="0.35">
      <c r="A94" s="224" t="s">
        <v>835</v>
      </c>
      <c r="B94" s="225" t="s">
        <v>836</v>
      </c>
      <c r="C94" s="225">
        <v>2</v>
      </c>
      <c r="D94"/>
    </row>
    <row r="95" spans="1:4" ht="15.5" x14ac:dyDescent="0.35">
      <c r="A95" s="224" t="s">
        <v>837</v>
      </c>
      <c r="B95" s="225" t="s">
        <v>838</v>
      </c>
      <c r="C95" s="225">
        <v>4</v>
      </c>
      <c r="D95"/>
    </row>
    <row r="96" spans="1:4" ht="31" x14ac:dyDescent="0.35">
      <c r="A96" s="224" t="s">
        <v>839</v>
      </c>
      <c r="B96" s="225" t="s">
        <v>840</v>
      </c>
      <c r="C96" s="225">
        <v>5</v>
      </c>
      <c r="D96"/>
    </row>
    <row r="97" spans="1:4" ht="15.5" x14ac:dyDescent="0.35">
      <c r="A97" s="224" t="s">
        <v>841</v>
      </c>
      <c r="B97" s="225" t="s">
        <v>842</v>
      </c>
      <c r="C97" s="225">
        <v>4</v>
      </c>
      <c r="D97"/>
    </row>
    <row r="98" spans="1:4" ht="15.5" x14ac:dyDescent="0.35">
      <c r="A98" s="224" t="s">
        <v>794</v>
      </c>
      <c r="B98" s="225" t="s">
        <v>795</v>
      </c>
      <c r="C98" s="225">
        <v>5</v>
      </c>
      <c r="D98"/>
    </row>
    <row r="99" spans="1:4" ht="15.5" x14ac:dyDescent="0.35">
      <c r="A99" s="224" t="s">
        <v>796</v>
      </c>
      <c r="B99" s="225" t="s">
        <v>797</v>
      </c>
      <c r="C99" s="225">
        <v>3</v>
      </c>
      <c r="D99"/>
    </row>
    <row r="100" spans="1:4" ht="15.5" x14ac:dyDescent="0.35">
      <c r="A100" s="224" t="s">
        <v>798</v>
      </c>
      <c r="B100" s="225" t="s">
        <v>799</v>
      </c>
      <c r="C100" s="225">
        <v>5</v>
      </c>
      <c r="D100"/>
    </row>
    <row r="101" spans="1:4" ht="15.5" x14ac:dyDescent="0.35">
      <c r="A101" s="224" t="s">
        <v>800</v>
      </c>
      <c r="B101" s="225" t="s">
        <v>801</v>
      </c>
      <c r="C101" s="225">
        <v>4</v>
      </c>
      <c r="D101"/>
    </row>
    <row r="102" spans="1:4" ht="15.5" x14ac:dyDescent="0.35">
      <c r="A102" s="224" t="s">
        <v>802</v>
      </c>
      <c r="B102" s="225" t="s">
        <v>803</v>
      </c>
      <c r="C102" s="225">
        <v>2</v>
      </c>
      <c r="D102"/>
    </row>
    <row r="103" spans="1:4" ht="15.5" x14ac:dyDescent="0.35">
      <c r="A103" s="224" t="s">
        <v>804</v>
      </c>
      <c r="B103" s="225" t="s">
        <v>805</v>
      </c>
      <c r="C103" s="225">
        <v>4</v>
      </c>
      <c r="D103"/>
    </row>
    <row r="104" spans="1:4" ht="15.5" x14ac:dyDescent="0.35">
      <c r="A104" s="224" t="s">
        <v>806</v>
      </c>
      <c r="B104" s="225" t="s">
        <v>807</v>
      </c>
      <c r="C104" s="225">
        <v>4</v>
      </c>
      <c r="D104"/>
    </row>
    <row r="105" spans="1:4" ht="15.5" x14ac:dyDescent="0.35">
      <c r="A105" s="224" t="s">
        <v>843</v>
      </c>
      <c r="B105" s="225" t="s">
        <v>844</v>
      </c>
      <c r="C105" s="225">
        <v>4</v>
      </c>
      <c r="D105"/>
    </row>
    <row r="106" spans="1:4" ht="15.5" x14ac:dyDescent="0.35">
      <c r="A106" s="224" t="s">
        <v>862</v>
      </c>
      <c r="B106" s="225" t="s">
        <v>863</v>
      </c>
      <c r="C106" s="225">
        <v>2</v>
      </c>
      <c r="D106"/>
    </row>
    <row r="107" spans="1:4" ht="15.5" x14ac:dyDescent="0.35">
      <c r="A107" s="224" t="s">
        <v>845</v>
      </c>
      <c r="B107" s="225" t="s">
        <v>664</v>
      </c>
      <c r="C107" s="225">
        <v>2</v>
      </c>
      <c r="D107"/>
    </row>
    <row r="108" spans="1:4" ht="15.5" x14ac:dyDescent="0.35">
      <c r="A108" s="224" t="s">
        <v>864</v>
      </c>
      <c r="B108" s="225" t="s">
        <v>865</v>
      </c>
      <c r="C108" s="225">
        <v>2</v>
      </c>
      <c r="D108"/>
    </row>
    <row r="109" spans="1:4" ht="15.5" x14ac:dyDescent="0.35">
      <c r="A109" s="224" t="s">
        <v>866</v>
      </c>
      <c r="B109" s="225" t="s">
        <v>867</v>
      </c>
      <c r="C109" s="225">
        <v>3</v>
      </c>
      <c r="D109"/>
    </row>
    <row r="110" spans="1:4" ht="15.5" x14ac:dyDescent="0.35">
      <c r="A110" s="224" t="s">
        <v>868</v>
      </c>
      <c r="B110" s="225" t="s">
        <v>869</v>
      </c>
      <c r="C110" s="225">
        <v>3</v>
      </c>
      <c r="D110"/>
    </row>
    <row r="111" spans="1:4" ht="15.5" x14ac:dyDescent="0.35">
      <c r="A111" s="224" t="s">
        <v>870</v>
      </c>
      <c r="B111" s="225" t="s">
        <v>871</v>
      </c>
      <c r="C111" s="225">
        <v>5</v>
      </c>
      <c r="D111"/>
    </row>
    <row r="112" spans="1:4" ht="15.5" x14ac:dyDescent="0.35">
      <c r="A112" s="224" t="s">
        <v>872</v>
      </c>
      <c r="B112" s="225" t="s">
        <v>873</v>
      </c>
      <c r="C112" s="225">
        <v>4</v>
      </c>
      <c r="D112"/>
    </row>
    <row r="113" spans="1:4" ht="15.5" x14ac:dyDescent="0.35">
      <c r="A113" s="224" t="s">
        <v>874</v>
      </c>
      <c r="B113" s="225" t="s">
        <v>875</v>
      </c>
      <c r="C113" s="225">
        <v>6</v>
      </c>
      <c r="D113"/>
    </row>
    <row r="114" spans="1:4" ht="15.5" x14ac:dyDescent="0.35">
      <c r="A114" s="224" t="s">
        <v>876</v>
      </c>
      <c r="B114" s="225" t="s">
        <v>877</v>
      </c>
      <c r="C114" s="225">
        <v>6</v>
      </c>
      <c r="D114"/>
    </row>
    <row r="115" spans="1:4" ht="15.5" x14ac:dyDescent="0.35">
      <c r="A115" s="224" t="s">
        <v>575</v>
      </c>
      <c r="B115" s="225" t="s">
        <v>878</v>
      </c>
      <c r="C115" s="225">
        <v>6</v>
      </c>
      <c r="D115"/>
    </row>
    <row r="116" spans="1:4" ht="31" x14ac:dyDescent="0.35">
      <c r="A116" s="224" t="s">
        <v>879</v>
      </c>
      <c r="B116" s="225" t="s">
        <v>880</v>
      </c>
      <c r="C116" s="225">
        <v>5</v>
      </c>
      <c r="D116"/>
    </row>
    <row r="117" spans="1:4" ht="15.5" x14ac:dyDescent="0.35">
      <c r="A117" s="224" t="s">
        <v>846</v>
      </c>
      <c r="B117" s="225" t="s">
        <v>847</v>
      </c>
      <c r="C117" s="225">
        <v>4</v>
      </c>
      <c r="D117"/>
    </row>
    <row r="118" spans="1:4" ht="15.5" x14ac:dyDescent="0.35">
      <c r="A118" s="224" t="s">
        <v>881</v>
      </c>
      <c r="B118" s="225" t="s">
        <v>882</v>
      </c>
      <c r="C118" s="225">
        <v>5</v>
      </c>
      <c r="D118"/>
    </row>
    <row r="119" spans="1:4" ht="15.5" x14ac:dyDescent="0.35">
      <c r="A119" s="224" t="s">
        <v>848</v>
      </c>
      <c r="B119" s="225" t="s">
        <v>849</v>
      </c>
      <c r="C119" s="225">
        <v>5</v>
      </c>
      <c r="D119"/>
    </row>
    <row r="120" spans="1:4" ht="15.5" x14ac:dyDescent="0.35">
      <c r="A120" s="224" t="s">
        <v>850</v>
      </c>
      <c r="B120" s="225" t="s">
        <v>851</v>
      </c>
      <c r="C120" s="225">
        <v>2</v>
      </c>
      <c r="D120"/>
    </row>
    <row r="121" spans="1:4" ht="15.5" x14ac:dyDescent="0.35">
      <c r="A121" s="224" t="s">
        <v>852</v>
      </c>
      <c r="B121" s="225" t="s">
        <v>853</v>
      </c>
      <c r="C121" s="225">
        <v>5</v>
      </c>
      <c r="D121"/>
    </row>
    <row r="122" spans="1:4" ht="15.5" x14ac:dyDescent="0.35">
      <c r="A122" s="224" t="s">
        <v>854</v>
      </c>
      <c r="B122" s="225" t="s">
        <v>855</v>
      </c>
      <c r="C122" s="225">
        <v>6</v>
      </c>
      <c r="D122"/>
    </row>
    <row r="123" spans="1:4" ht="15.5" x14ac:dyDescent="0.35">
      <c r="A123" s="224" t="s">
        <v>856</v>
      </c>
      <c r="B123" s="225" t="s">
        <v>857</v>
      </c>
      <c r="C123" s="225">
        <v>4</v>
      </c>
      <c r="D123"/>
    </row>
    <row r="124" spans="1:4" ht="15.5" x14ac:dyDescent="0.35">
      <c r="A124" s="224" t="s">
        <v>858</v>
      </c>
      <c r="B124" s="225" t="s">
        <v>859</v>
      </c>
      <c r="C124" s="225">
        <v>5</v>
      </c>
      <c r="D124"/>
    </row>
    <row r="125" spans="1:4" ht="15.5" x14ac:dyDescent="0.35">
      <c r="A125" s="224" t="s">
        <v>860</v>
      </c>
      <c r="B125" s="225" t="s">
        <v>861</v>
      </c>
      <c r="C125" s="225">
        <v>4</v>
      </c>
      <c r="D125"/>
    </row>
    <row r="126" spans="1:4" ht="15.5" x14ac:dyDescent="0.35">
      <c r="A126" s="224" t="s">
        <v>280</v>
      </c>
      <c r="B126" s="225" t="s">
        <v>883</v>
      </c>
      <c r="C126" s="225">
        <v>3</v>
      </c>
      <c r="D126"/>
    </row>
    <row r="127" spans="1:4" ht="15.5" x14ac:dyDescent="0.35">
      <c r="A127" s="224" t="s">
        <v>160</v>
      </c>
      <c r="B127" s="225" t="s">
        <v>884</v>
      </c>
      <c r="C127" s="225">
        <v>5</v>
      </c>
      <c r="D127"/>
    </row>
    <row r="128" spans="1:4" ht="15.5" x14ac:dyDescent="0.35">
      <c r="A128" s="224" t="s">
        <v>885</v>
      </c>
      <c r="B128" s="225" t="s">
        <v>664</v>
      </c>
      <c r="C128" s="225">
        <v>2</v>
      </c>
      <c r="D128"/>
    </row>
    <row r="129" spans="1:4" ht="15.5" x14ac:dyDescent="0.35">
      <c r="A129" s="224" t="s">
        <v>886</v>
      </c>
      <c r="B129" s="225" t="s">
        <v>887</v>
      </c>
      <c r="C129" s="225">
        <v>4</v>
      </c>
      <c r="D129"/>
    </row>
    <row r="130" spans="1:4" ht="15.5" x14ac:dyDescent="0.35">
      <c r="A130" s="224" t="s">
        <v>888</v>
      </c>
      <c r="B130" s="225" t="s">
        <v>889</v>
      </c>
      <c r="C130" s="225">
        <v>1</v>
      </c>
      <c r="D130"/>
    </row>
    <row r="131" spans="1:4" ht="15.5" x14ac:dyDescent="0.35">
      <c r="A131" s="224" t="s">
        <v>890</v>
      </c>
      <c r="B131" s="225" t="s">
        <v>891</v>
      </c>
      <c r="C131" s="225">
        <v>6</v>
      </c>
      <c r="D131"/>
    </row>
    <row r="132" spans="1:4" ht="15.5" x14ac:dyDescent="0.35">
      <c r="A132" s="224" t="s">
        <v>892</v>
      </c>
      <c r="B132" s="225" t="s">
        <v>893</v>
      </c>
      <c r="C132" s="225">
        <v>5</v>
      </c>
      <c r="D132"/>
    </row>
    <row r="133" spans="1:4" ht="15.5" x14ac:dyDescent="0.35">
      <c r="A133" s="224" t="s">
        <v>894</v>
      </c>
      <c r="B133" s="225" t="s">
        <v>895</v>
      </c>
      <c r="C133" s="225">
        <v>3</v>
      </c>
      <c r="D133"/>
    </row>
    <row r="134" spans="1:4" ht="15.5" x14ac:dyDescent="0.35">
      <c r="A134" s="224" t="s">
        <v>896</v>
      </c>
      <c r="B134" s="225" t="s">
        <v>897</v>
      </c>
      <c r="C134" s="225">
        <v>3</v>
      </c>
      <c r="D134"/>
    </row>
    <row r="135" spans="1:4" ht="15.5" x14ac:dyDescent="0.35">
      <c r="A135" s="224" t="s">
        <v>898</v>
      </c>
      <c r="B135" s="225" t="s">
        <v>899</v>
      </c>
      <c r="C135" s="225">
        <v>4</v>
      </c>
      <c r="D135"/>
    </row>
    <row r="136" spans="1:4" ht="15.5" x14ac:dyDescent="0.35">
      <c r="A136" s="224" t="s">
        <v>900</v>
      </c>
      <c r="B136" s="225" t="s">
        <v>901</v>
      </c>
      <c r="C136" s="225">
        <v>4</v>
      </c>
      <c r="D136"/>
    </row>
    <row r="137" spans="1:4" ht="15.5" x14ac:dyDescent="0.35">
      <c r="A137" s="224" t="s">
        <v>902</v>
      </c>
      <c r="B137" s="225" t="s">
        <v>903</v>
      </c>
      <c r="C137" s="225">
        <v>6</v>
      </c>
      <c r="D137"/>
    </row>
    <row r="138" spans="1:4" ht="15.5" x14ac:dyDescent="0.35">
      <c r="A138" s="224" t="s">
        <v>904</v>
      </c>
      <c r="B138" s="225" t="s">
        <v>905</v>
      </c>
      <c r="C138" s="225">
        <v>3</v>
      </c>
      <c r="D138"/>
    </row>
    <row r="139" spans="1:4" ht="15.5" x14ac:dyDescent="0.35">
      <c r="A139" s="224" t="s">
        <v>906</v>
      </c>
      <c r="B139" s="225" t="s">
        <v>907</v>
      </c>
      <c r="C139" s="225">
        <v>5</v>
      </c>
      <c r="D139"/>
    </row>
    <row r="140" spans="1:4" ht="15.5" x14ac:dyDescent="0.35">
      <c r="A140" s="224" t="s">
        <v>908</v>
      </c>
      <c r="B140" s="225" t="s">
        <v>909</v>
      </c>
      <c r="C140" s="225">
        <v>6</v>
      </c>
      <c r="D140"/>
    </row>
    <row r="141" spans="1:4" ht="15.5" x14ac:dyDescent="0.35">
      <c r="A141" s="224" t="s">
        <v>443</v>
      </c>
      <c r="B141" s="225" t="s">
        <v>910</v>
      </c>
      <c r="C141" s="225">
        <v>4</v>
      </c>
      <c r="D141"/>
    </row>
    <row r="142" spans="1:4" ht="15.5" x14ac:dyDescent="0.35">
      <c r="A142" s="224" t="s">
        <v>911</v>
      </c>
      <c r="B142" s="225" t="s">
        <v>912</v>
      </c>
      <c r="C142" s="225">
        <v>5</v>
      </c>
      <c r="D142"/>
    </row>
    <row r="143" spans="1:4" ht="15.5" x14ac:dyDescent="0.35">
      <c r="A143" s="224" t="s">
        <v>913</v>
      </c>
      <c r="B143" s="225" t="s">
        <v>914</v>
      </c>
      <c r="C143" s="225">
        <v>4</v>
      </c>
      <c r="D143"/>
    </row>
    <row r="144" spans="1:4" ht="15.5" x14ac:dyDescent="0.35">
      <c r="A144" s="224" t="s">
        <v>915</v>
      </c>
      <c r="B144" s="225" t="s">
        <v>916</v>
      </c>
      <c r="C144" s="225">
        <v>4</v>
      </c>
      <c r="D144"/>
    </row>
    <row r="145" spans="1:4" ht="15.5" x14ac:dyDescent="0.35">
      <c r="A145" s="224" t="s">
        <v>917</v>
      </c>
      <c r="B145" s="225" t="s">
        <v>918</v>
      </c>
      <c r="C145" s="225">
        <v>4</v>
      </c>
      <c r="D145"/>
    </row>
    <row r="146" spans="1:4" ht="15.5" x14ac:dyDescent="0.35">
      <c r="A146" s="224" t="s">
        <v>919</v>
      </c>
      <c r="B146" s="225" t="s">
        <v>920</v>
      </c>
      <c r="C146" s="225">
        <v>5</v>
      </c>
      <c r="D146"/>
    </row>
    <row r="147" spans="1:4" ht="15.5" x14ac:dyDescent="0.35">
      <c r="A147" s="224" t="s">
        <v>921</v>
      </c>
      <c r="B147" s="225" t="s">
        <v>922</v>
      </c>
      <c r="C147" s="225">
        <v>6</v>
      </c>
      <c r="D147"/>
    </row>
    <row r="148" spans="1:4" ht="31" x14ac:dyDescent="0.35">
      <c r="A148" s="224" t="s">
        <v>448</v>
      </c>
      <c r="B148" s="225" t="s">
        <v>923</v>
      </c>
      <c r="C148" s="225">
        <v>5</v>
      </c>
      <c r="D148"/>
    </row>
    <row r="149" spans="1:4" ht="15.5" x14ac:dyDescent="0.35">
      <c r="A149" s="224" t="s">
        <v>924</v>
      </c>
      <c r="B149" s="225" t="s">
        <v>925</v>
      </c>
      <c r="C149" s="225">
        <v>7</v>
      </c>
      <c r="D149"/>
    </row>
    <row r="150" spans="1:4" ht="15.5" x14ac:dyDescent="0.35">
      <c r="A150" s="224" t="s">
        <v>484</v>
      </c>
      <c r="B150" s="225" t="s">
        <v>926</v>
      </c>
      <c r="C150" s="225">
        <v>6</v>
      </c>
      <c r="D150"/>
    </row>
    <row r="151" spans="1:4" ht="15.5" x14ac:dyDescent="0.35">
      <c r="A151" s="224" t="s">
        <v>927</v>
      </c>
      <c r="B151" s="225" t="s">
        <v>928</v>
      </c>
      <c r="C151" s="225">
        <v>1</v>
      </c>
      <c r="D151"/>
    </row>
    <row r="152" spans="1:4" ht="15.5" x14ac:dyDescent="0.35">
      <c r="A152" s="224" t="s">
        <v>929</v>
      </c>
      <c r="B152" s="225" t="s">
        <v>930</v>
      </c>
      <c r="C152" s="225">
        <v>6</v>
      </c>
      <c r="D152"/>
    </row>
    <row r="153" spans="1:4" ht="31" x14ac:dyDescent="0.35">
      <c r="A153" s="224" t="s">
        <v>931</v>
      </c>
      <c r="B153" s="225" t="s">
        <v>932</v>
      </c>
      <c r="C153" s="225">
        <v>6</v>
      </c>
      <c r="D153"/>
    </row>
    <row r="154" spans="1:4" ht="31" x14ac:dyDescent="0.35">
      <c r="A154" s="224" t="s">
        <v>933</v>
      </c>
      <c r="B154" s="225" t="s">
        <v>934</v>
      </c>
      <c r="C154" s="225">
        <v>6</v>
      </c>
      <c r="D154"/>
    </row>
    <row r="155" spans="1:4" ht="15.5" x14ac:dyDescent="0.35">
      <c r="A155" s="224" t="s">
        <v>935</v>
      </c>
      <c r="B155" s="225" t="s">
        <v>936</v>
      </c>
      <c r="C155" s="225">
        <v>4</v>
      </c>
      <c r="D155"/>
    </row>
    <row r="156" spans="1:4" ht="15.5" x14ac:dyDescent="0.35">
      <c r="A156" s="224" t="s">
        <v>937</v>
      </c>
      <c r="B156" s="225" t="s">
        <v>938</v>
      </c>
      <c r="C156" s="225">
        <v>6</v>
      </c>
      <c r="D156"/>
    </row>
    <row r="157" spans="1:4" ht="15.5" x14ac:dyDescent="0.35">
      <c r="A157" s="224" t="s">
        <v>321</v>
      </c>
      <c r="B157" s="225" t="s">
        <v>939</v>
      </c>
      <c r="C157" s="225">
        <v>3</v>
      </c>
      <c r="D157"/>
    </row>
    <row r="158" spans="1:4" ht="15.5" x14ac:dyDescent="0.35">
      <c r="A158" s="224" t="s">
        <v>940</v>
      </c>
      <c r="B158" s="225" t="s">
        <v>941</v>
      </c>
      <c r="C158" s="225">
        <v>4</v>
      </c>
      <c r="D158"/>
    </row>
    <row r="159" spans="1:4" ht="15.5" x14ac:dyDescent="0.35">
      <c r="A159" s="224" t="s">
        <v>942</v>
      </c>
      <c r="B159" s="225" t="s">
        <v>943</v>
      </c>
      <c r="C159" s="225">
        <v>5</v>
      </c>
      <c r="D159"/>
    </row>
    <row r="160" spans="1:4" ht="31" x14ac:dyDescent="0.35">
      <c r="A160" s="224" t="s">
        <v>944</v>
      </c>
      <c r="B160" s="225" t="s">
        <v>945</v>
      </c>
      <c r="C160" s="225">
        <v>3</v>
      </c>
      <c r="D160"/>
    </row>
    <row r="161" spans="1:4" ht="15.5" x14ac:dyDescent="0.35">
      <c r="A161" s="224" t="s">
        <v>946</v>
      </c>
      <c r="B161" s="225" t="s">
        <v>947</v>
      </c>
      <c r="C161" s="225">
        <v>5</v>
      </c>
      <c r="D161"/>
    </row>
    <row r="162" spans="1:4" ht="15.5" x14ac:dyDescent="0.35">
      <c r="A162" s="224" t="s">
        <v>948</v>
      </c>
      <c r="B162" s="225" t="s">
        <v>949</v>
      </c>
      <c r="C162" s="225">
        <v>5</v>
      </c>
      <c r="D162"/>
    </row>
    <row r="163" spans="1:4" ht="15.5" x14ac:dyDescent="0.35">
      <c r="A163" s="224" t="s">
        <v>950</v>
      </c>
      <c r="B163" s="225" t="s">
        <v>951</v>
      </c>
      <c r="C163" s="225">
        <v>5</v>
      </c>
      <c r="D163"/>
    </row>
    <row r="164" spans="1:4" ht="15.5" x14ac:dyDescent="0.35">
      <c r="A164" s="224" t="s">
        <v>952</v>
      </c>
      <c r="B164" s="225" t="s">
        <v>953</v>
      </c>
      <c r="C164" s="225">
        <v>5</v>
      </c>
      <c r="D164"/>
    </row>
    <row r="165" spans="1:4" ht="15.5" x14ac:dyDescent="0.35">
      <c r="A165" s="224" t="s">
        <v>131</v>
      </c>
      <c r="B165" s="225" t="s">
        <v>954</v>
      </c>
      <c r="C165" s="225">
        <v>5</v>
      </c>
      <c r="D165"/>
    </row>
    <row r="166" spans="1:4" ht="15.5" x14ac:dyDescent="0.35">
      <c r="A166" s="224" t="s">
        <v>955</v>
      </c>
      <c r="B166" s="225" t="s">
        <v>956</v>
      </c>
      <c r="C166" s="225">
        <v>5</v>
      </c>
      <c r="D166"/>
    </row>
    <row r="167" spans="1:4" ht="15.5" x14ac:dyDescent="0.35">
      <c r="A167" s="224" t="s">
        <v>957</v>
      </c>
      <c r="B167" s="225" t="s">
        <v>958</v>
      </c>
      <c r="C167" s="225">
        <v>6</v>
      </c>
      <c r="D167"/>
    </row>
    <row r="168" spans="1:4" ht="15.5" x14ac:dyDescent="0.35">
      <c r="A168" s="224" t="s">
        <v>524</v>
      </c>
      <c r="B168" s="225" t="s">
        <v>959</v>
      </c>
      <c r="C168" s="225">
        <v>4</v>
      </c>
      <c r="D168"/>
    </row>
    <row r="169" spans="1:4" ht="15.5" x14ac:dyDescent="0.35">
      <c r="A169" s="224" t="s">
        <v>960</v>
      </c>
      <c r="B169" s="225" t="s">
        <v>961</v>
      </c>
      <c r="C169" s="225">
        <v>3</v>
      </c>
      <c r="D169"/>
    </row>
    <row r="170" spans="1:4" ht="15.5" x14ac:dyDescent="0.35">
      <c r="A170" s="224" t="s">
        <v>962</v>
      </c>
      <c r="B170" s="225" t="s">
        <v>963</v>
      </c>
      <c r="C170" s="225">
        <v>4</v>
      </c>
      <c r="D170"/>
    </row>
    <row r="171" spans="1:4" ht="15.5" x14ac:dyDescent="0.35">
      <c r="A171" s="224" t="s">
        <v>964</v>
      </c>
      <c r="B171" s="225" t="s">
        <v>965</v>
      </c>
      <c r="C171" s="225">
        <v>6</v>
      </c>
      <c r="D171"/>
    </row>
    <row r="172" spans="1:4" ht="15.5" x14ac:dyDescent="0.35">
      <c r="A172" s="224" t="s">
        <v>1838</v>
      </c>
      <c r="B172" s="225" t="s">
        <v>1839</v>
      </c>
      <c r="C172" s="225">
        <v>4</v>
      </c>
      <c r="D172"/>
    </row>
    <row r="173" spans="1:4" ht="31" x14ac:dyDescent="0.35">
      <c r="A173" s="224" t="s">
        <v>966</v>
      </c>
      <c r="B173" s="225" t="s">
        <v>967</v>
      </c>
      <c r="C173" s="225">
        <v>5</v>
      </c>
      <c r="D173"/>
    </row>
    <row r="174" spans="1:4" ht="15.5" x14ac:dyDescent="0.35">
      <c r="A174" s="224" t="s">
        <v>288</v>
      </c>
      <c r="B174" s="225" t="s">
        <v>968</v>
      </c>
      <c r="C174" s="225">
        <v>3</v>
      </c>
      <c r="D174"/>
    </row>
    <row r="175" spans="1:4" ht="15.5" x14ac:dyDescent="0.35">
      <c r="A175" s="224" t="s">
        <v>309</v>
      </c>
      <c r="B175" s="225" t="s">
        <v>969</v>
      </c>
      <c r="C175" s="225">
        <v>5</v>
      </c>
      <c r="D175"/>
    </row>
    <row r="176" spans="1:4" ht="15.5" x14ac:dyDescent="0.35">
      <c r="A176" s="224" t="s">
        <v>538</v>
      </c>
      <c r="B176" s="225" t="s">
        <v>970</v>
      </c>
      <c r="C176" s="225">
        <v>5</v>
      </c>
      <c r="D176"/>
    </row>
    <row r="177" spans="1:4" ht="15.5" x14ac:dyDescent="0.35">
      <c r="A177" s="224" t="s">
        <v>971</v>
      </c>
      <c r="B177" s="225" t="s">
        <v>972</v>
      </c>
      <c r="C177" s="225">
        <v>4</v>
      </c>
      <c r="D177"/>
    </row>
    <row r="178" spans="1:4" ht="15.5" x14ac:dyDescent="0.35">
      <c r="A178" s="224" t="s">
        <v>989</v>
      </c>
      <c r="B178" s="225" t="s">
        <v>990</v>
      </c>
      <c r="C178" s="225">
        <v>2</v>
      </c>
      <c r="D178"/>
    </row>
    <row r="179" spans="1:4" ht="15.5" x14ac:dyDescent="0.35">
      <c r="A179" s="224" t="s">
        <v>973</v>
      </c>
      <c r="B179" s="225" t="s">
        <v>664</v>
      </c>
      <c r="C179" s="225">
        <v>2</v>
      </c>
      <c r="D179"/>
    </row>
    <row r="180" spans="1:4" ht="15.5" x14ac:dyDescent="0.35">
      <c r="A180" s="224" t="s">
        <v>1840</v>
      </c>
      <c r="B180" s="225" t="s">
        <v>1841</v>
      </c>
      <c r="C180" s="225">
        <v>3</v>
      </c>
      <c r="D180"/>
    </row>
    <row r="181" spans="1:4" ht="15.5" x14ac:dyDescent="0.35">
      <c r="A181" s="224" t="s">
        <v>610</v>
      </c>
      <c r="B181" s="225" t="s">
        <v>974</v>
      </c>
      <c r="C181" s="225">
        <v>3</v>
      </c>
      <c r="D181"/>
    </row>
    <row r="182" spans="1:4" ht="15.5" x14ac:dyDescent="0.35">
      <c r="A182" s="224" t="s">
        <v>975</v>
      </c>
      <c r="B182" s="225" t="s">
        <v>976</v>
      </c>
      <c r="C182" s="225">
        <v>3</v>
      </c>
      <c r="D182"/>
    </row>
    <row r="183" spans="1:4" ht="15.5" x14ac:dyDescent="0.35">
      <c r="A183" s="224" t="s">
        <v>977</v>
      </c>
      <c r="B183" s="225" t="s">
        <v>978</v>
      </c>
      <c r="C183" s="225">
        <v>5</v>
      </c>
      <c r="D183"/>
    </row>
    <row r="184" spans="1:4" ht="15.5" x14ac:dyDescent="0.35">
      <c r="A184" s="224" t="s">
        <v>979</v>
      </c>
      <c r="B184" s="225" t="s">
        <v>980</v>
      </c>
      <c r="C184" s="225">
        <v>5</v>
      </c>
      <c r="D184"/>
    </row>
    <row r="185" spans="1:4" ht="15.5" x14ac:dyDescent="0.35">
      <c r="A185" s="224" t="s">
        <v>981</v>
      </c>
      <c r="B185" s="225" t="s">
        <v>982</v>
      </c>
      <c r="C185" s="225">
        <v>2</v>
      </c>
      <c r="D185"/>
    </row>
    <row r="186" spans="1:4" ht="15.5" x14ac:dyDescent="0.35">
      <c r="A186" s="224" t="s">
        <v>983</v>
      </c>
      <c r="B186" s="225" t="s">
        <v>984</v>
      </c>
      <c r="C186" s="225">
        <v>3</v>
      </c>
      <c r="D186"/>
    </row>
    <row r="187" spans="1:4" ht="15.5" x14ac:dyDescent="0.35">
      <c r="A187" s="224" t="s">
        <v>985</v>
      </c>
      <c r="B187" s="225" t="s">
        <v>986</v>
      </c>
      <c r="C187" s="225">
        <v>4</v>
      </c>
      <c r="D187"/>
    </row>
    <row r="188" spans="1:4" ht="15.5" x14ac:dyDescent="0.35">
      <c r="A188" s="224" t="s">
        <v>987</v>
      </c>
      <c r="B188" s="225" t="s">
        <v>988</v>
      </c>
      <c r="C188" s="225">
        <v>2</v>
      </c>
      <c r="D188"/>
    </row>
    <row r="189" spans="1:4" ht="15.5" x14ac:dyDescent="0.35">
      <c r="A189" s="224" t="s">
        <v>776</v>
      </c>
      <c r="B189" s="225" t="s">
        <v>777</v>
      </c>
      <c r="C189" s="225">
        <v>5</v>
      </c>
      <c r="D189"/>
    </row>
    <row r="190" spans="1:4" ht="15.5" x14ac:dyDescent="0.35">
      <c r="A190" s="224" t="s">
        <v>778</v>
      </c>
      <c r="B190" s="225" t="s">
        <v>779</v>
      </c>
      <c r="C190" s="225">
        <v>3</v>
      </c>
      <c r="D190"/>
    </row>
    <row r="191" spans="1:4" ht="15.5" x14ac:dyDescent="0.35">
      <c r="A191" s="224" t="s">
        <v>780</v>
      </c>
      <c r="B191" s="225" t="s">
        <v>781</v>
      </c>
      <c r="C191" s="225">
        <v>6</v>
      </c>
      <c r="D191"/>
    </row>
    <row r="192" spans="1:4" ht="15.5" x14ac:dyDescent="0.35">
      <c r="A192" s="224" t="s">
        <v>782</v>
      </c>
      <c r="B192" s="225" t="s">
        <v>783</v>
      </c>
      <c r="C192" s="225">
        <v>5</v>
      </c>
      <c r="D192"/>
    </row>
    <row r="193" spans="1:4" ht="15.5" x14ac:dyDescent="0.35">
      <c r="A193" s="224" t="s">
        <v>784</v>
      </c>
      <c r="B193" s="225" t="s">
        <v>785</v>
      </c>
      <c r="C193" s="225">
        <v>4</v>
      </c>
      <c r="D193"/>
    </row>
    <row r="194" spans="1:4" ht="15.5" x14ac:dyDescent="0.35">
      <c r="A194" s="224" t="s">
        <v>786</v>
      </c>
      <c r="B194" s="225" t="s">
        <v>787</v>
      </c>
      <c r="C194" s="225">
        <v>4</v>
      </c>
      <c r="D194"/>
    </row>
    <row r="195" spans="1:4" ht="15.5" x14ac:dyDescent="0.35">
      <c r="A195" s="224" t="s">
        <v>788</v>
      </c>
      <c r="B195" s="225" t="s">
        <v>789</v>
      </c>
      <c r="C195" s="225">
        <v>4</v>
      </c>
      <c r="D195"/>
    </row>
    <row r="196" spans="1:4" ht="15.5" x14ac:dyDescent="0.35">
      <c r="A196" s="224" t="s">
        <v>991</v>
      </c>
      <c r="B196" s="225" t="s">
        <v>992</v>
      </c>
      <c r="C196" s="225">
        <v>5</v>
      </c>
      <c r="D196"/>
    </row>
    <row r="197" spans="1:4" ht="15.5" x14ac:dyDescent="0.35">
      <c r="A197" s="224" t="s">
        <v>993</v>
      </c>
      <c r="B197" s="225" t="s">
        <v>664</v>
      </c>
      <c r="C197" s="225">
        <v>2</v>
      </c>
      <c r="D197"/>
    </row>
    <row r="198" spans="1:4" ht="15.5" x14ac:dyDescent="0.35">
      <c r="A198" s="224" t="s">
        <v>994</v>
      </c>
      <c r="B198" s="225" t="s">
        <v>995</v>
      </c>
      <c r="C198" s="225">
        <v>3</v>
      </c>
      <c r="D198"/>
    </row>
    <row r="199" spans="1:4" ht="31" x14ac:dyDescent="0.35">
      <c r="A199" s="224" t="s">
        <v>996</v>
      </c>
      <c r="B199" s="225" t="s">
        <v>997</v>
      </c>
      <c r="C199" s="225">
        <v>3</v>
      </c>
      <c r="D199"/>
    </row>
    <row r="200" spans="1:4" ht="31" x14ac:dyDescent="0.35">
      <c r="A200" s="224" t="s">
        <v>998</v>
      </c>
      <c r="B200" s="225" t="s">
        <v>999</v>
      </c>
      <c r="C200" s="225">
        <v>3</v>
      </c>
      <c r="D200"/>
    </row>
    <row r="201" spans="1:4" ht="15.5" x14ac:dyDescent="0.35">
      <c r="A201" s="224" t="s">
        <v>1000</v>
      </c>
      <c r="B201" s="225" t="s">
        <v>1001</v>
      </c>
      <c r="C201" s="225">
        <v>5</v>
      </c>
      <c r="D201"/>
    </row>
    <row r="202" spans="1:4" ht="15.5" x14ac:dyDescent="0.35">
      <c r="A202" s="224" t="s">
        <v>1002</v>
      </c>
      <c r="B202" s="225" t="s">
        <v>1003</v>
      </c>
      <c r="C202" s="225">
        <v>4</v>
      </c>
      <c r="D202"/>
    </row>
    <row r="203" spans="1:4" ht="15.5" x14ac:dyDescent="0.35">
      <c r="A203" s="224" t="s">
        <v>1004</v>
      </c>
      <c r="B203" s="225" t="s">
        <v>664</v>
      </c>
      <c r="C203" s="225">
        <v>2</v>
      </c>
      <c r="D203"/>
    </row>
    <row r="204" spans="1:4" ht="15.5" x14ac:dyDescent="0.35">
      <c r="A204" s="224" t="s">
        <v>1005</v>
      </c>
      <c r="B204" s="225" t="s">
        <v>1006</v>
      </c>
      <c r="C204" s="225">
        <v>1</v>
      </c>
      <c r="D204"/>
    </row>
    <row r="205" spans="1:4" ht="15.5" x14ac:dyDescent="0.35">
      <c r="A205" s="224" t="s">
        <v>1007</v>
      </c>
      <c r="B205" s="225" t="s">
        <v>1008</v>
      </c>
      <c r="C205" s="225">
        <v>4</v>
      </c>
      <c r="D205"/>
    </row>
    <row r="206" spans="1:4" ht="15.5" x14ac:dyDescent="0.35">
      <c r="A206" s="224" t="s">
        <v>1009</v>
      </c>
      <c r="B206" s="225" t="s">
        <v>1010</v>
      </c>
      <c r="C206" s="225">
        <v>3</v>
      </c>
      <c r="D206"/>
    </row>
    <row r="207" spans="1:4" ht="15.5" x14ac:dyDescent="0.35">
      <c r="A207" s="224" t="s">
        <v>1011</v>
      </c>
      <c r="B207" s="225" t="s">
        <v>1012</v>
      </c>
      <c r="C207" s="225">
        <v>4</v>
      </c>
      <c r="D207"/>
    </row>
    <row r="208" spans="1:4" ht="15.5" x14ac:dyDescent="0.35">
      <c r="A208" s="224" t="s">
        <v>1352</v>
      </c>
      <c r="B208" s="225" t="s">
        <v>1353</v>
      </c>
      <c r="C208" s="225">
        <v>4</v>
      </c>
      <c r="D208"/>
    </row>
    <row r="209" spans="1:4" ht="15.5" x14ac:dyDescent="0.35">
      <c r="A209" s="224" t="s">
        <v>1013</v>
      </c>
      <c r="B209" s="225" t="s">
        <v>1014</v>
      </c>
      <c r="C209" s="225">
        <v>4</v>
      </c>
      <c r="D209"/>
    </row>
    <row r="210" spans="1:4" ht="15.5" x14ac:dyDescent="0.35">
      <c r="A210" s="224" t="s">
        <v>1031</v>
      </c>
      <c r="B210" s="225" t="s">
        <v>1032</v>
      </c>
      <c r="C210" s="225">
        <v>3</v>
      </c>
      <c r="D210"/>
    </row>
    <row r="211" spans="1:4" ht="15.5" x14ac:dyDescent="0.35">
      <c r="A211" s="224" t="s">
        <v>1033</v>
      </c>
      <c r="B211" s="225" t="s">
        <v>664</v>
      </c>
      <c r="C211" s="225">
        <v>2</v>
      </c>
      <c r="D211"/>
    </row>
    <row r="212" spans="1:4" ht="15.5" x14ac:dyDescent="0.35">
      <c r="A212" s="224" t="s">
        <v>1034</v>
      </c>
      <c r="B212" s="225" t="s">
        <v>1035</v>
      </c>
      <c r="C212" s="225">
        <v>1</v>
      </c>
      <c r="D212"/>
    </row>
    <row r="213" spans="1:4" ht="15.5" x14ac:dyDescent="0.35">
      <c r="A213" s="224" t="s">
        <v>1036</v>
      </c>
      <c r="B213" s="225" t="s">
        <v>1037</v>
      </c>
      <c r="C213" s="225">
        <v>4</v>
      </c>
      <c r="D213"/>
    </row>
    <row r="214" spans="1:4" ht="15.5" x14ac:dyDescent="0.35">
      <c r="A214" s="224" t="s">
        <v>1038</v>
      </c>
      <c r="B214" s="225" t="s">
        <v>1039</v>
      </c>
      <c r="C214" s="225">
        <v>4</v>
      </c>
      <c r="D214"/>
    </row>
    <row r="215" spans="1:4" ht="15.5" x14ac:dyDescent="0.35">
      <c r="A215" s="224" t="s">
        <v>1040</v>
      </c>
      <c r="B215" s="225" t="s">
        <v>1041</v>
      </c>
      <c r="C215" s="225">
        <v>4</v>
      </c>
      <c r="D215"/>
    </row>
    <row r="216" spans="1:4" ht="31" x14ac:dyDescent="0.35">
      <c r="A216" s="224" t="s">
        <v>1042</v>
      </c>
      <c r="B216" s="225" t="s">
        <v>1043</v>
      </c>
      <c r="C216" s="225">
        <v>4</v>
      </c>
      <c r="D216"/>
    </row>
    <row r="217" spans="1:4" ht="15.5" x14ac:dyDescent="0.35">
      <c r="A217" s="224" t="s">
        <v>1044</v>
      </c>
      <c r="B217" s="225" t="s">
        <v>1045</v>
      </c>
      <c r="C217" s="225">
        <v>2</v>
      </c>
      <c r="D217"/>
    </row>
    <row r="218" spans="1:4" ht="15.5" x14ac:dyDescent="0.35">
      <c r="A218" s="224" t="s">
        <v>1046</v>
      </c>
      <c r="B218" s="225" t="s">
        <v>1047</v>
      </c>
      <c r="C218" s="225">
        <v>1</v>
      </c>
      <c r="D218"/>
    </row>
    <row r="219" spans="1:4" ht="15.5" x14ac:dyDescent="0.35">
      <c r="A219" s="224" t="s">
        <v>1048</v>
      </c>
      <c r="B219" s="225" t="s">
        <v>1049</v>
      </c>
      <c r="C219" s="225">
        <v>1</v>
      </c>
      <c r="D219"/>
    </row>
    <row r="220" spans="1:4" ht="31" x14ac:dyDescent="0.35">
      <c r="A220" s="224" t="s">
        <v>1050</v>
      </c>
      <c r="B220" s="225" t="s">
        <v>1051</v>
      </c>
      <c r="C220" s="225">
        <v>4</v>
      </c>
      <c r="D220"/>
    </row>
    <row r="221" spans="1:4" ht="15.5" x14ac:dyDescent="0.35">
      <c r="A221" s="224" t="s">
        <v>1015</v>
      </c>
      <c r="B221" s="225" t="s">
        <v>1016</v>
      </c>
      <c r="C221" s="225">
        <v>4</v>
      </c>
      <c r="D221"/>
    </row>
    <row r="222" spans="1:4" ht="15.5" x14ac:dyDescent="0.35">
      <c r="A222" s="224" t="s">
        <v>1017</v>
      </c>
      <c r="B222" s="225" t="s">
        <v>1018</v>
      </c>
      <c r="C222" s="225">
        <v>2</v>
      </c>
      <c r="D222"/>
    </row>
    <row r="223" spans="1:4" ht="15.5" x14ac:dyDescent="0.35">
      <c r="A223" s="224" t="s">
        <v>1019</v>
      </c>
      <c r="B223" s="225" t="s">
        <v>1020</v>
      </c>
      <c r="C223" s="225">
        <v>3</v>
      </c>
      <c r="D223"/>
    </row>
    <row r="224" spans="1:4" ht="15.5" x14ac:dyDescent="0.35">
      <c r="A224" s="224" t="s">
        <v>1021</v>
      </c>
      <c r="B224" s="225" t="s">
        <v>1022</v>
      </c>
      <c r="C224" s="225">
        <v>4</v>
      </c>
      <c r="D224"/>
    </row>
    <row r="225" spans="1:4" ht="15.5" x14ac:dyDescent="0.35">
      <c r="A225" s="224" t="s">
        <v>1023</v>
      </c>
      <c r="B225" s="225" t="s">
        <v>1024</v>
      </c>
      <c r="C225" s="225">
        <v>2</v>
      </c>
      <c r="D225"/>
    </row>
    <row r="226" spans="1:4" ht="15.5" x14ac:dyDescent="0.35">
      <c r="A226" s="224" t="s">
        <v>1025</v>
      </c>
      <c r="B226" s="225" t="s">
        <v>1026</v>
      </c>
      <c r="C226" s="225">
        <v>4</v>
      </c>
      <c r="D226"/>
    </row>
    <row r="227" spans="1:4" ht="15.5" x14ac:dyDescent="0.35">
      <c r="A227" s="224" t="s">
        <v>1027</v>
      </c>
      <c r="B227" s="225" t="s">
        <v>1028</v>
      </c>
      <c r="C227" s="225">
        <v>4</v>
      </c>
      <c r="D227"/>
    </row>
    <row r="228" spans="1:4" ht="15.5" x14ac:dyDescent="0.35">
      <c r="A228" s="224" t="s">
        <v>1029</v>
      </c>
      <c r="B228" s="225" t="s">
        <v>1030</v>
      </c>
      <c r="C228" s="225">
        <v>4</v>
      </c>
      <c r="D228"/>
    </row>
    <row r="229" spans="1:4" ht="15.5" x14ac:dyDescent="0.35">
      <c r="A229" s="224" t="s">
        <v>1354</v>
      </c>
      <c r="B229" s="225" t="s">
        <v>1355</v>
      </c>
      <c r="C229" s="225">
        <v>4</v>
      </c>
      <c r="D229"/>
    </row>
    <row r="230" spans="1:4" ht="15.5" x14ac:dyDescent="0.35">
      <c r="A230" s="224" t="s">
        <v>1356</v>
      </c>
      <c r="B230" s="225" t="s">
        <v>1357</v>
      </c>
      <c r="C230" s="225">
        <v>5</v>
      </c>
      <c r="D230"/>
    </row>
    <row r="231" spans="1:4" ht="31" x14ac:dyDescent="0.35">
      <c r="A231" s="224" t="s">
        <v>1842</v>
      </c>
      <c r="B231" s="225" t="s">
        <v>1843</v>
      </c>
      <c r="C231" s="225">
        <v>2</v>
      </c>
      <c r="D231"/>
    </row>
    <row r="232" spans="1:4" ht="15.5" x14ac:dyDescent="0.35">
      <c r="A232" s="224" t="s">
        <v>1844</v>
      </c>
      <c r="B232" s="225" t="s">
        <v>1845</v>
      </c>
      <c r="C232" s="225">
        <v>4</v>
      </c>
      <c r="D232"/>
    </row>
    <row r="233" spans="1:4" ht="15.5" x14ac:dyDescent="0.35">
      <c r="A233" s="224" t="s">
        <v>344</v>
      </c>
      <c r="B233" s="225" t="s">
        <v>1052</v>
      </c>
      <c r="C233" s="225">
        <v>7</v>
      </c>
      <c r="D233"/>
    </row>
    <row r="234" spans="1:4" ht="15.5" x14ac:dyDescent="0.35">
      <c r="A234" s="224" t="s">
        <v>459</v>
      </c>
      <c r="B234" s="225" t="s">
        <v>1068</v>
      </c>
      <c r="C234" s="225">
        <v>5</v>
      </c>
      <c r="D234"/>
    </row>
    <row r="235" spans="1:4" ht="15.5" x14ac:dyDescent="0.35">
      <c r="A235" s="224" t="s">
        <v>1069</v>
      </c>
      <c r="B235" s="225" t="s">
        <v>664</v>
      </c>
      <c r="C235" s="225">
        <v>2</v>
      </c>
      <c r="D235"/>
    </row>
    <row r="236" spans="1:4" ht="15.5" x14ac:dyDescent="0.35">
      <c r="A236" s="224" t="s">
        <v>1070</v>
      </c>
      <c r="B236" s="225" t="s">
        <v>1071</v>
      </c>
      <c r="C236" s="225">
        <v>6</v>
      </c>
      <c r="D236"/>
    </row>
    <row r="237" spans="1:4" ht="15.5" x14ac:dyDescent="0.35">
      <c r="A237" s="224" t="s">
        <v>1072</v>
      </c>
      <c r="B237" s="225" t="s">
        <v>1073</v>
      </c>
      <c r="C237" s="225">
        <v>4</v>
      </c>
      <c r="D237"/>
    </row>
    <row r="238" spans="1:4" ht="15.5" x14ac:dyDescent="0.35">
      <c r="A238" s="224" t="s">
        <v>1074</v>
      </c>
      <c r="B238" s="225" t="s">
        <v>1075</v>
      </c>
      <c r="C238" s="225">
        <v>6</v>
      </c>
      <c r="D238"/>
    </row>
    <row r="239" spans="1:4" ht="15.5" x14ac:dyDescent="0.35">
      <c r="A239" s="224" t="s">
        <v>1076</v>
      </c>
      <c r="B239" s="225" t="s">
        <v>1077</v>
      </c>
      <c r="C239" s="225">
        <v>4</v>
      </c>
      <c r="D239"/>
    </row>
    <row r="240" spans="1:4" ht="15.5" x14ac:dyDescent="0.35">
      <c r="A240" s="224" t="s">
        <v>1078</v>
      </c>
      <c r="B240" s="225" t="s">
        <v>1079</v>
      </c>
      <c r="C240" s="225">
        <v>6</v>
      </c>
      <c r="D240"/>
    </row>
    <row r="241" spans="1:4" ht="15.5" x14ac:dyDescent="0.35">
      <c r="A241" s="224" t="s">
        <v>1080</v>
      </c>
      <c r="B241" s="225" t="s">
        <v>1081</v>
      </c>
      <c r="C241" s="225">
        <v>4</v>
      </c>
      <c r="D241"/>
    </row>
    <row r="242" spans="1:4" ht="15.5" x14ac:dyDescent="0.35">
      <c r="A242" s="224" t="s">
        <v>373</v>
      </c>
      <c r="B242" s="225" t="s">
        <v>1082</v>
      </c>
      <c r="C242" s="225">
        <v>7</v>
      </c>
      <c r="D242"/>
    </row>
    <row r="243" spans="1:4" ht="15.5" x14ac:dyDescent="0.35">
      <c r="A243" s="224" t="s">
        <v>1083</v>
      </c>
      <c r="B243" s="225" t="s">
        <v>1084</v>
      </c>
      <c r="C243" s="225">
        <v>8</v>
      </c>
      <c r="D243"/>
    </row>
    <row r="244" spans="1:4" ht="15.5" x14ac:dyDescent="0.35">
      <c r="A244" s="224" t="s">
        <v>1085</v>
      </c>
      <c r="B244" s="225" t="s">
        <v>1086</v>
      </c>
      <c r="C244" s="225">
        <v>6</v>
      </c>
      <c r="D244"/>
    </row>
    <row r="245" spans="1:4" ht="15.5" x14ac:dyDescent="0.35">
      <c r="A245" s="224" t="s">
        <v>1053</v>
      </c>
      <c r="B245" s="225" t="s">
        <v>1054</v>
      </c>
      <c r="C245" s="225">
        <v>5</v>
      </c>
      <c r="D245"/>
    </row>
    <row r="246" spans="1:4" ht="15.5" x14ac:dyDescent="0.35">
      <c r="A246" s="224" t="s">
        <v>1087</v>
      </c>
      <c r="B246" s="225" t="s">
        <v>1088</v>
      </c>
      <c r="C246" s="225">
        <v>5</v>
      </c>
      <c r="D246"/>
    </row>
    <row r="247" spans="1:4" ht="15.5" x14ac:dyDescent="0.35">
      <c r="A247" s="224" t="s">
        <v>360</v>
      </c>
      <c r="B247" s="225" t="s">
        <v>1089</v>
      </c>
      <c r="C247" s="225">
        <v>6</v>
      </c>
      <c r="D247"/>
    </row>
    <row r="248" spans="1:4" ht="31" x14ac:dyDescent="0.35">
      <c r="A248" s="224" t="s">
        <v>1090</v>
      </c>
      <c r="B248" s="225" t="s">
        <v>1091</v>
      </c>
      <c r="C248" s="225">
        <v>1</v>
      </c>
      <c r="D248"/>
    </row>
    <row r="249" spans="1:4" ht="15.5" x14ac:dyDescent="0.35">
      <c r="A249" s="224" t="s">
        <v>1092</v>
      </c>
      <c r="B249" s="225" t="s">
        <v>1093</v>
      </c>
      <c r="C249" s="225">
        <v>4</v>
      </c>
      <c r="D249"/>
    </row>
    <row r="250" spans="1:4" ht="15.5" x14ac:dyDescent="0.35">
      <c r="A250" s="224" t="s">
        <v>1055</v>
      </c>
      <c r="B250" s="225" t="s">
        <v>1056</v>
      </c>
      <c r="C250" s="225">
        <v>6</v>
      </c>
      <c r="D250"/>
    </row>
    <row r="251" spans="1:4" ht="15.5" x14ac:dyDescent="0.35">
      <c r="A251" s="224" t="s">
        <v>1057</v>
      </c>
      <c r="B251" s="225" t="s">
        <v>1058</v>
      </c>
      <c r="C251" s="225">
        <v>5</v>
      </c>
      <c r="D251"/>
    </row>
    <row r="252" spans="1:4" ht="15.5" x14ac:dyDescent="0.35">
      <c r="A252" s="224" t="s">
        <v>1059</v>
      </c>
      <c r="B252" s="225" t="s">
        <v>1060</v>
      </c>
      <c r="C252" s="225">
        <v>2</v>
      </c>
      <c r="D252"/>
    </row>
    <row r="253" spans="1:4" ht="15.5" x14ac:dyDescent="0.35">
      <c r="A253" s="224" t="s">
        <v>1061</v>
      </c>
      <c r="B253" s="225" t="s">
        <v>1062</v>
      </c>
      <c r="C253" s="225">
        <v>3</v>
      </c>
      <c r="D253"/>
    </row>
    <row r="254" spans="1:4" ht="15.5" x14ac:dyDescent="0.35">
      <c r="A254" s="224" t="s">
        <v>1063</v>
      </c>
      <c r="B254" s="225" t="s">
        <v>1064</v>
      </c>
      <c r="C254" s="225">
        <v>1</v>
      </c>
      <c r="D254"/>
    </row>
    <row r="255" spans="1:4" ht="15.5" x14ac:dyDescent="0.35">
      <c r="A255" s="224" t="s">
        <v>383</v>
      </c>
      <c r="B255" s="225" t="s">
        <v>1065</v>
      </c>
      <c r="C255" s="225">
        <v>7</v>
      </c>
      <c r="D255"/>
    </row>
    <row r="256" spans="1:4" ht="15.5" x14ac:dyDescent="0.35">
      <c r="A256" s="224" t="s">
        <v>1066</v>
      </c>
      <c r="B256" s="225" t="s">
        <v>1067</v>
      </c>
      <c r="C256" s="225">
        <v>2</v>
      </c>
      <c r="D256"/>
    </row>
    <row r="257" spans="1:4" ht="15.5" x14ac:dyDescent="0.35">
      <c r="A257" s="224" t="s">
        <v>1094</v>
      </c>
      <c r="B257" s="225" t="s">
        <v>1095</v>
      </c>
      <c r="C257" s="225">
        <v>5</v>
      </c>
      <c r="D257"/>
    </row>
    <row r="258" spans="1:4" ht="15.5" x14ac:dyDescent="0.35">
      <c r="A258" s="224" t="s">
        <v>1846</v>
      </c>
      <c r="B258" s="225" t="s">
        <v>1708</v>
      </c>
      <c r="C258" s="225">
        <v>7</v>
      </c>
      <c r="D258"/>
    </row>
    <row r="259" spans="1:4" ht="15.5" x14ac:dyDescent="0.35">
      <c r="A259" s="224" t="s">
        <v>1096</v>
      </c>
      <c r="B259" s="225" t="s">
        <v>664</v>
      </c>
      <c r="C259" s="225">
        <v>2</v>
      </c>
      <c r="D259"/>
    </row>
    <row r="260" spans="1:4" ht="15.5" x14ac:dyDescent="0.35">
      <c r="A260" s="224" t="s">
        <v>1097</v>
      </c>
      <c r="B260" s="225" t="s">
        <v>1098</v>
      </c>
      <c r="C260" s="225">
        <v>8</v>
      </c>
      <c r="D260"/>
    </row>
    <row r="261" spans="1:4" ht="15.5" x14ac:dyDescent="0.35">
      <c r="A261" s="224" t="s">
        <v>1099</v>
      </c>
      <c r="B261" s="225" t="s">
        <v>1100</v>
      </c>
      <c r="C261" s="225">
        <v>8</v>
      </c>
      <c r="D261"/>
    </row>
    <row r="262" spans="1:4" ht="31" x14ac:dyDescent="0.35">
      <c r="A262" s="224" t="s">
        <v>1101</v>
      </c>
      <c r="B262" s="225" t="s">
        <v>1102</v>
      </c>
      <c r="C262" s="225">
        <v>7</v>
      </c>
      <c r="D262"/>
    </row>
    <row r="263" spans="1:4" ht="15.5" x14ac:dyDescent="0.35">
      <c r="A263" s="224" t="s">
        <v>570</v>
      </c>
      <c r="B263" s="225" t="s">
        <v>1103</v>
      </c>
      <c r="C263" s="225">
        <v>5</v>
      </c>
      <c r="D263"/>
    </row>
    <row r="264" spans="1:4" ht="15.5" x14ac:dyDescent="0.35">
      <c r="A264" s="224" t="s">
        <v>1104</v>
      </c>
      <c r="B264" s="225" t="s">
        <v>1105</v>
      </c>
      <c r="C264" s="225">
        <v>7</v>
      </c>
      <c r="D264"/>
    </row>
    <row r="265" spans="1:4" ht="31" x14ac:dyDescent="0.35">
      <c r="A265" s="224" t="s">
        <v>1106</v>
      </c>
      <c r="B265" s="225" t="s">
        <v>1107</v>
      </c>
      <c r="C265" s="225">
        <v>4</v>
      </c>
      <c r="D265"/>
    </row>
    <row r="266" spans="1:4" ht="15.5" x14ac:dyDescent="0.35">
      <c r="A266" s="224" t="s">
        <v>1108</v>
      </c>
      <c r="B266" s="225" t="s">
        <v>1109</v>
      </c>
      <c r="C266" s="225">
        <v>4</v>
      </c>
      <c r="D266"/>
    </row>
    <row r="267" spans="1:4" ht="15.5" x14ac:dyDescent="0.35">
      <c r="A267" s="224" t="s">
        <v>554</v>
      </c>
      <c r="B267" s="225" t="s">
        <v>1110</v>
      </c>
      <c r="C267" s="225">
        <v>5</v>
      </c>
      <c r="D267"/>
    </row>
    <row r="268" spans="1:4" ht="15.5" x14ac:dyDescent="0.35">
      <c r="A268" s="224" t="s">
        <v>1111</v>
      </c>
      <c r="B268" s="225" t="s">
        <v>1112</v>
      </c>
      <c r="C268" s="225">
        <v>8</v>
      </c>
      <c r="D268"/>
    </row>
    <row r="269" spans="1:4" ht="15.5" x14ac:dyDescent="0.35">
      <c r="A269" s="224" t="s">
        <v>455</v>
      </c>
      <c r="B269" s="225" t="s">
        <v>1113</v>
      </c>
      <c r="C269" s="225">
        <v>4</v>
      </c>
      <c r="D269"/>
    </row>
    <row r="270" spans="1:4" ht="15.5" x14ac:dyDescent="0.35">
      <c r="A270" s="224" t="s">
        <v>1114</v>
      </c>
      <c r="B270" s="225" t="s">
        <v>664</v>
      </c>
      <c r="C270" s="225">
        <v>3</v>
      </c>
      <c r="D270"/>
    </row>
    <row r="271" spans="1:4" ht="15.5" x14ac:dyDescent="0.35">
      <c r="A271" s="224" t="s">
        <v>1115</v>
      </c>
      <c r="B271" s="225" t="s">
        <v>1116</v>
      </c>
      <c r="C271" s="225">
        <v>5</v>
      </c>
      <c r="D271"/>
    </row>
    <row r="272" spans="1:4" ht="15.5" x14ac:dyDescent="0.35">
      <c r="A272" s="224" t="s">
        <v>1117</v>
      </c>
      <c r="B272" s="225" t="s">
        <v>1118</v>
      </c>
      <c r="C272" s="225">
        <v>8</v>
      </c>
      <c r="D272"/>
    </row>
    <row r="273" spans="1:4" ht="15.5" x14ac:dyDescent="0.35">
      <c r="A273" s="224" t="s">
        <v>1119</v>
      </c>
      <c r="B273" s="225" t="s">
        <v>1120</v>
      </c>
      <c r="C273" s="225">
        <v>5</v>
      </c>
      <c r="D273"/>
    </row>
    <row r="274" spans="1:4" ht="15.5" x14ac:dyDescent="0.35">
      <c r="A274" s="224" t="s">
        <v>1121</v>
      </c>
      <c r="B274" s="225" t="s">
        <v>1122</v>
      </c>
      <c r="C274" s="225">
        <v>4</v>
      </c>
      <c r="D274"/>
    </row>
    <row r="275" spans="1:4" ht="15.5" x14ac:dyDescent="0.35">
      <c r="A275" s="224" t="s">
        <v>1123</v>
      </c>
      <c r="B275" s="225" t="s">
        <v>1124</v>
      </c>
      <c r="C275" s="225">
        <v>4</v>
      </c>
      <c r="D275"/>
    </row>
    <row r="276" spans="1:4" ht="15.5" x14ac:dyDescent="0.35">
      <c r="A276" s="224" t="s">
        <v>1125</v>
      </c>
      <c r="B276" s="225" t="s">
        <v>1126</v>
      </c>
      <c r="C276" s="225">
        <v>5</v>
      </c>
      <c r="D276"/>
    </row>
    <row r="277" spans="1:4" ht="15.5" x14ac:dyDescent="0.35">
      <c r="A277" s="224" t="s">
        <v>1127</v>
      </c>
      <c r="B277" s="225" t="s">
        <v>1128</v>
      </c>
      <c r="C277" s="225">
        <v>6</v>
      </c>
      <c r="D277"/>
    </row>
    <row r="278" spans="1:4" ht="15.5" x14ac:dyDescent="0.35">
      <c r="A278" s="224" t="s">
        <v>1129</v>
      </c>
      <c r="B278" s="225" t="s">
        <v>1130</v>
      </c>
      <c r="C278" s="225">
        <v>5</v>
      </c>
      <c r="D278"/>
    </row>
    <row r="279" spans="1:4" ht="15.5" x14ac:dyDescent="0.35">
      <c r="A279" s="224" t="s">
        <v>1131</v>
      </c>
      <c r="B279" s="225" t="s">
        <v>1132</v>
      </c>
      <c r="C279" s="225">
        <v>6</v>
      </c>
      <c r="D279"/>
    </row>
    <row r="280" spans="1:4" ht="31" x14ac:dyDescent="0.35">
      <c r="A280" s="224" t="s">
        <v>1133</v>
      </c>
      <c r="B280" s="225" t="s">
        <v>1134</v>
      </c>
      <c r="C280" s="225">
        <v>8</v>
      </c>
      <c r="D280"/>
    </row>
    <row r="281" spans="1:4" ht="31" x14ac:dyDescent="0.35">
      <c r="A281" s="224" t="s">
        <v>1135</v>
      </c>
      <c r="B281" s="225" t="s">
        <v>1136</v>
      </c>
      <c r="C281" s="225">
        <v>7</v>
      </c>
      <c r="D281"/>
    </row>
    <row r="282" spans="1:4" ht="15.5" x14ac:dyDescent="0.35">
      <c r="A282" s="224" t="s">
        <v>1137</v>
      </c>
      <c r="B282" s="225" t="s">
        <v>1138</v>
      </c>
      <c r="C282" s="225">
        <v>6</v>
      </c>
      <c r="D282"/>
    </row>
    <row r="283" spans="1:4" ht="15.5" x14ac:dyDescent="0.35">
      <c r="A283" s="224" t="s">
        <v>1139</v>
      </c>
      <c r="B283" s="225" t="s">
        <v>1140</v>
      </c>
      <c r="C283" s="225">
        <v>8</v>
      </c>
      <c r="D283"/>
    </row>
    <row r="284" spans="1:4" ht="31" x14ac:dyDescent="0.35">
      <c r="A284" s="224" t="s">
        <v>472</v>
      </c>
      <c r="B284" s="225" t="s">
        <v>1141</v>
      </c>
      <c r="C284" s="225">
        <v>4</v>
      </c>
      <c r="D284"/>
    </row>
    <row r="285" spans="1:4" ht="15.5" x14ac:dyDescent="0.35">
      <c r="A285" s="224" t="s">
        <v>1142</v>
      </c>
      <c r="B285" s="225" t="s">
        <v>1143</v>
      </c>
      <c r="C285" s="225">
        <v>8</v>
      </c>
      <c r="D285"/>
    </row>
    <row r="286" spans="1:4" ht="15.5" x14ac:dyDescent="0.35">
      <c r="A286" s="224" t="s">
        <v>1144</v>
      </c>
      <c r="B286" s="225" t="s">
        <v>1145</v>
      </c>
      <c r="C286" s="225">
        <v>6</v>
      </c>
      <c r="D286"/>
    </row>
    <row r="287" spans="1:4" ht="15.5" x14ac:dyDescent="0.35">
      <c r="A287" s="224" t="s">
        <v>1146</v>
      </c>
      <c r="B287" s="225" t="s">
        <v>1147</v>
      </c>
      <c r="C287" s="225">
        <v>6</v>
      </c>
      <c r="D287"/>
    </row>
    <row r="288" spans="1:4" ht="15.5" x14ac:dyDescent="0.35">
      <c r="A288" s="224" t="s">
        <v>1148</v>
      </c>
      <c r="B288" s="225" t="s">
        <v>1149</v>
      </c>
      <c r="C288" s="225">
        <v>6</v>
      </c>
      <c r="D288"/>
    </row>
    <row r="289" spans="1:4" ht="15.5" x14ac:dyDescent="0.35">
      <c r="A289" s="224" t="s">
        <v>1150</v>
      </c>
      <c r="B289" s="225" t="s">
        <v>1151</v>
      </c>
      <c r="C289" s="225">
        <v>4</v>
      </c>
      <c r="D289"/>
    </row>
    <row r="290" spans="1:4" ht="31" x14ac:dyDescent="0.35">
      <c r="A290" s="224" t="s">
        <v>1167</v>
      </c>
      <c r="B290" s="225" t="s">
        <v>1168</v>
      </c>
      <c r="C290" s="225">
        <v>8</v>
      </c>
      <c r="D290"/>
    </row>
    <row r="291" spans="1:4" ht="15.5" x14ac:dyDescent="0.35">
      <c r="A291" s="224" t="s">
        <v>1152</v>
      </c>
      <c r="B291" s="225" t="s">
        <v>664</v>
      </c>
      <c r="C291" s="225">
        <v>2</v>
      </c>
      <c r="D291"/>
    </row>
    <row r="292" spans="1:4" ht="31" x14ac:dyDescent="0.35">
      <c r="A292" s="224" t="s">
        <v>1169</v>
      </c>
      <c r="B292" s="225" t="s">
        <v>1170</v>
      </c>
      <c r="C292" s="225">
        <v>7</v>
      </c>
      <c r="D292"/>
    </row>
    <row r="293" spans="1:4" ht="15.5" x14ac:dyDescent="0.35">
      <c r="A293" s="224" t="s">
        <v>1171</v>
      </c>
      <c r="B293" s="225" t="s">
        <v>1172</v>
      </c>
      <c r="C293" s="225">
        <v>6</v>
      </c>
      <c r="D293"/>
    </row>
    <row r="294" spans="1:4" ht="31" x14ac:dyDescent="0.35">
      <c r="A294" s="224" t="s">
        <v>1173</v>
      </c>
      <c r="B294" s="225" t="s">
        <v>1174</v>
      </c>
      <c r="C294" s="225">
        <v>4</v>
      </c>
      <c r="D294"/>
    </row>
    <row r="295" spans="1:4" ht="15.5" x14ac:dyDescent="0.35">
      <c r="A295" s="224" t="s">
        <v>1175</v>
      </c>
      <c r="B295" s="225" t="s">
        <v>1176</v>
      </c>
      <c r="C295" s="225">
        <v>4</v>
      </c>
      <c r="D295"/>
    </row>
    <row r="296" spans="1:4" ht="15.5" x14ac:dyDescent="0.35">
      <c r="A296" s="224" t="s">
        <v>1177</v>
      </c>
      <c r="B296" s="225" t="s">
        <v>1178</v>
      </c>
      <c r="C296" s="225">
        <v>5</v>
      </c>
      <c r="D296"/>
    </row>
    <row r="297" spans="1:4" ht="15.5" x14ac:dyDescent="0.35">
      <c r="A297" s="224" t="s">
        <v>1179</v>
      </c>
      <c r="B297" s="225" t="s">
        <v>1180</v>
      </c>
      <c r="C297" s="225">
        <v>1</v>
      </c>
      <c r="D297"/>
    </row>
    <row r="298" spans="1:4" ht="15.5" x14ac:dyDescent="0.35">
      <c r="A298" s="224" t="s">
        <v>1181</v>
      </c>
      <c r="B298" s="225" t="s">
        <v>1182</v>
      </c>
      <c r="C298" s="225">
        <v>4</v>
      </c>
      <c r="D298"/>
    </row>
    <row r="299" spans="1:4" ht="15.5" x14ac:dyDescent="0.35">
      <c r="A299" s="224" t="s">
        <v>400</v>
      </c>
      <c r="B299" s="225" t="s">
        <v>1183</v>
      </c>
      <c r="C299" s="225">
        <v>7</v>
      </c>
      <c r="D299"/>
    </row>
    <row r="300" spans="1:4" ht="15.5" x14ac:dyDescent="0.35">
      <c r="A300" s="224" t="s">
        <v>435</v>
      </c>
      <c r="B300" s="225" t="s">
        <v>1153</v>
      </c>
      <c r="C300" s="225">
        <v>2</v>
      </c>
      <c r="D300"/>
    </row>
    <row r="301" spans="1:4" ht="15.5" x14ac:dyDescent="0.35">
      <c r="A301" s="224" t="s">
        <v>1154</v>
      </c>
      <c r="B301" s="225" t="s">
        <v>1155</v>
      </c>
      <c r="C301" s="225">
        <v>5</v>
      </c>
      <c r="D301"/>
    </row>
    <row r="302" spans="1:4" ht="15.5" x14ac:dyDescent="0.35">
      <c r="A302" s="224" t="s">
        <v>1156</v>
      </c>
      <c r="B302" s="225" t="s">
        <v>1157</v>
      </c>
      <c r="C302" s="225">
        <v>5</v>
      </c>
      <c r="D302"/>
    </row>
    <row r="303" spans="1:4" ht="15.5" x14ac:dyDescent="0.35">
      <c r="A303" s="224" t="s">
        <v>1158</v>
      </c>
      <c r="B303" s="225" t="s">
        <v>1159</v>
      </c>
      <c r="C303" s="225">
        <v>4</v>
      </c>
      <c r="D303"/>
    </row>
    <row r="304" spans="1:4" ht="31" x14ac:dyDescent="0.35">
      <c r="A304" s="224" t="s">
        <v>492</v>
      </c>
      <c r="B304" s="225" t="s">
        <v>1160</v>
      </c>
      <c r="C304" s="225">
        <v>4</v>
      </c>
      <c r="D304"/>
    </row>
    <row r="305" spans="1:4" ht="15.5" x14ac:dyDescent="0.35">
      <c r="A305" s="224" t="s">
        <v>1161</v>
      </c>
      <c r="B305" s="225" t="s">
        <v>1162</v>
      </c>
      <c r="C305" s="225">
        <v>8</v>
      </c>
      <c r="D305"/>
    </row>
    <row r="306" spans="1:4" ht="31" x14ac:dyDescent="0.35">
      <c r="A306" s="224" t="s">
        <v>1163</v>
      </c>
      <c r="B306" s="225" t="s">
        <v>1164</v>
      </c>
      <c r="C306" s="225">
        <v>7</v>
      </c>
      <c r="D306"/>
    </row>
    <row r="307" spans="1:4" ht="31" x14ac:dyDescent="0.35">
      <c r="A307" s="224" t="s">
        <v>1165</v>
      </c>
      <c r="B307" s="225" t="s">
        <v>1166</v>
      </c>
      <c r="C307" s="225">
        <v>6</v>
      </c>
      <c r="D307"/>
    </row>
    <row r="308" spans="1:4" ht="15.5" x14ac:dyDescent="0.35">
      <c r="A308" s="224" t="s">
        <v>1184</v>
      </c>
      <c r="B308" s="225" t="s">
        <v>1185</v>
      </c>
      <c r="C308" s="225">
        <v>6</v>
      </c>
      <c r="D308"/>
    </row>
    <row r="309" spans="1:4" ht="15.5" x14ac:dyDescent="0.35">
      <c r="A309" s="224" t="s">
        <v>1202</v>
      </c>
      <c r="B309" s="225" t="s">
        <v>1203</v>
      </c>
      <c r="C309" s="225">
        <v>5</v>
      </c>
      <c r="D309"/>
    </row>
    <row r="310" spans="1:4" ht="15.5" x14ac:dyDescent="0.35">
      <c r="A310" s="224" t="s">
        <v>1204</v>
      </c>
      <c r="B310" s="225" t="s">
        <v>664</v>
      </c>
      <c r="C310" s="225">
        <v>2</v>
      </c>
      <c r="D310"/>
    </row>
    <row r="311" spans="1:4" ht="15.5" x14ac:dyDescent="0.35">
      <c r="A311" s="224" t="s">
        <v>1205</v>
      </c>
      <c r="B311" s="225" t="s">
        <v>1206</v>
      </c>
      <c r="C311" s="225">
        <v>1</v>
      </c>
      <c r="D311"/>
    </row>
    <row r="312" spans="1:4" ht="15.5" x14ac:dyDescent="0.35">
      <c r="A312" s="224" t="s">
        <v>1207</v>
      </c>
      <c r="B312" s="225" t="s">
        <v>1208</v>
      </c>
      <c r="C312" s="225">
        <v>4</v>
      </c>
      <c r="D312"/>
    </row>
    <row r="313" spans="1:4" ht="15.5" x14ac:dyDescent="0.35">
      <c r="A313" s="224" t="s">
        <v>1209</v>
      </c>
      <c r="B313" s="225" t="s">
        <v>1210</v>
      </c>
      <c r="C313" s="225">
        <v>5</v>
      </c>
      <c r="D313"/>
    </row>
    <row r="314" spans="1:4" ht="15.5" x14ac:dyDescent="0.35">
      <c r="A314" s="224" t="s">
        <v>1211</v>
      </c>
      <c r="B314" s="225" t="s">
        <v>1212</v>
      </c>
      <c r="C314" s="225">
        <v>3</v>
      </c>
      <c r="D314"/>
    </row>
    <row r="315" spans="1:4" ht="15.5" x14ac:dyDescent="0.35">
      <c r="A315" s="224" t="s">
        <v>1213</v>
      </c>
      <c r="B315" s="225" t="s">
        <v>1214</v>
      </c>
      <c r="C315" s="225">
        <v>6</v>
      </c>
      <c r="D315"/>
    </row>
    <row r="316" spans="1:4" ht="15.5" x14ac:dyDescent="0.35">
      <c r="A316" s="224" t="s">
        <v>1215</v>
      </c>
      <c r="B316" s="225" t="s">
        <v>1216</v>
      </c>
      <c r="C316" s="225">
        <v>4</v>
      </c>
      <c r="D316"/>
    </row>
    <row r="317" spans="1:4" ht="15.5" x14ac:dyDescent="0.35">
      <c r="A317" s="224" t="s">
        <v>1217</v>
      </c>
      <c r="B317" s="225" t="s">
        <v>1218</v>
      </c>
      <c r="C317" s="225">
        <v>5</v>
      </c>
      <c r="D317"/>
    </row>
    <row r="318" spans="1:4" ht="15.5" x14ac:dyDescent="0.35">
      <c r="A318" s="224" t="s">
        <v>558</v>
      </c>
      <c r="B318" s="225" t="s">
        <v>1219</v>
      </c>
      <c r="C318" s="225">
        <v>4</v>
      </c>
      <c r="D318"/>
    </row>
    <row r="319" spans="1:4" ht="15.5" x14ac:dyDescent="0.35">
      <c r="A319" s="224" t="s">
        <v>1220</v>
      </c>
      <c r="B319" s="225" t="s">
        <v>1221</v>
      </c>
      <c r="C319" s="225">
        <v>6</v>
      </c>
      <c r="D319"/>
    </row>
    <row r="320" spans="1:4" ht="15.5" x14ac:dyDescent="0.35">
      <c r="A320" s="224" t="s">
        <v>1186</v>
      </c>
      <c r="B320" s="225" t="s">
        <v>1187</v>
      </c>
      <c r="C320" s="225">
        <v>5</v>
      </c>
      <c r="D320"/>
    </row>
    <row r="321" spans="1:4" ht="15.5" x14ac:dyDescent="0.35">
      <c r="A321" s="224" t="s">
        <v>581</v>
      </c>
      <c r="B321" s="225" t="s">
        <v>1222</v>
      </c>
      <c r="C321" s="225">
        <v>6</v>
      </c>
      <c r="D321"/>
    </row>
    <row r="322" spans="1:4" ht="15.5" x14ac:dyDescent="0.35">
      <c r="A322" s="224" t="s">
        <v>1223</v>
      </c>
      <c r="B322" s="225" t="s">
        <v>1224</v>
      </c>
      <c r="C322" s="225">
        <v>4</v>
      </c>
      <c r="D322"/>
    </row>
    <row r="323" spans="1:4" ht="15.5" x14ac:dyDescent="0.35">
      <c r="A323" s="224" t="s">
        <v>1225</v>
      </c>
      <c r="B323" s="225" t="s">
        <v>1226</v>
      </c>
      <c r="C323" s="225">
        <v>6</v>
      </c>
      <c r="D323"/>
    </row>
    <row r="324" spans="1:4" ht="15.5" x14ac:dyDescent="0.35">
      <c r="A324" s="224" t="s">
        <v>1227</v>
      </c>
      <c r="B324" s="225" t="s">
        <v>1228</v>
      </c>
      <c r="C324" s="225">
        <v>3</v>
      </c>
      <c r="D324"/>
    </row>
    <row r="325" spans="1:4" ht="15.5" x14ac:dyDescent="0.35">
      <c r="A325" s="224" t="s">
        <v>1229</v>
      </c>
      <c r="B325" s="225" t="s">
        <v>1230</v>
      </c>
      <c r="C325" s="225">
        <v>5</v>
      </c>
      <c r="D325"/>
    </row>
    <row r="326" spans="1:4" ht="15.5" x14ac:dyDescent="0.35">
      <c r="A326" s="224" t="s">
        <v>1231</v>
      </c>
      <c r="B326" s="225" t="s">
        <v>1232</v>
      </c>
      <c r="C326" s="225">
        <v>4</v>
      </c>
      <c r="D326"/>
    </row>
    <row r="327" spans="1:4" ht="15.5" x14ac:dyDescent="0.35">
      <c r="A327" s="224" t="s">
        <v>1233</v>
      </c>
      <c r="B327" s="225" t="s">
        <v>1234</v>
      </c>
      <c r="C327" s="225">
        <v>3</v>
      </c>
      <c r="D327"/>
    </row>
    <row r="328" spans="1:4" ht="15.5" x14ac:dyDescent="0.35">
      <c r="A328" s="224" t="s">
        <v>1235</v>
      </c>
      <c r="B328" s="225" t="s">
        <v>1236</v>
      </c>
      <c r="C328" s="225">
        <v>4</v>
      </c>
      <c r="D328"/>
    </row>
    <row r="329" spans="1:4" ht="15.5" x14ac:dyDescent="0.35">
      <c r="A329" s="224" t="s">
        <v>1237</v>
      </c>
      <c r="B329" s="225" t="s">
        <v>1238</v>
      </c>
      <c r="C329" s="225">
        <v>5</v>
      </c>
      <c r="D329"/>
    </row>
    <row r="330" spans="1:4" ht="15.5" x14ac:dyDescent="0.35">
      <c r="A330" s="224" t="s">
        <v>1239</v>
      </c>
      <c r="B330" s="225" t="s">
        <v>1240</v>
      </c>
      <c r="C330" s="225">
        <v>4</v>
      </c>
      <c r="D330"/>
    </row>
    <row r="331" spans="1:4" ht="15.5" x14ac:dyDescent="0.35">
      <c r="A331" s="224" t="s">
        <v>1188</v>
      </c>
      <c r="B331" s="225" t="s">
        <v>1189</v>
      </c>
      <c r="C331" s="225">
        <v>5</v>
      </c>
      <c r="D331"/>
    </row>
    <row r="332" spans="1:4" ht="15.5" x14ac:dyDescent="0.35">
      <c r="A332" s="224" t="s">
        <v>1241</v>
      </c>
      <c r="B332" s="225" t="s">
        <v>1242</v>
      </c>
      <c r="C332" s="225">
        <v>5</v>
      </c>
      <c r="D332"/>
    </row>
    <row r="333" spans="1:4" ht="15.5" x14ac:dyDescent="0.35">
      <c r="A333" s="224" t="s">
        <v>1243</v>
      </c>
      <c r="B333" s="225" t="s">
        <v>1244</v>
      </c>
      <c r="C333" s="225">
        <v>4</v>
      </c>
      <c r="D333"/>
    </row>
    <row r="334" spans="1:4" ht="15.5" x14ac:dyDescent="0.35">
      <c r="A334" s="224" t="s">
        <v>1245</v>
      </c>
      <c r="B334" s="225" t="s">
        <v>1246</v>
      </c>
      <c r="C334" s="225">
        <v>4</v>
      </c>
      <c r="D334"/>
    </row>
    <row r="335" spans="1:4" ht="15.5" x14ac:dyDescent="0.35">
      <c r="A335" s="224" t="s">
        <v>1247</v>
      </c>
      <c r="B335" s="225" t="s">
        <v>1248</v>
      </c>
      <c r="C335" s="225">
        <v>5</v>
      </c>
      <c r="D335"/>
    </row>
    <row r="336" spans="1:4" ht="31" x14ac:dyDescent="0.35">
      <c r="A336" s="224" t="s">
        <v>1249</v>
      </c>
      <c r="B336" s="225" t="s">
        <v>1250</v>
      </c>
      <c r="C336" s="225">
        <v>6</v>
      </c>
      <c r="D336"/>
    </row>
    <row r="337" spans="1:4" ht="15.5" x14ac:dyDescent="0.35">
      <c r="A337" s="224" t="s">
        <v>1251</v>
      </c>
      <c r="B337" s="225" t="s">
        <v>1252</v>
      </c>
      <c r="C337" s="225">
        <v>5</v>
      </c>
      <c r="D337"/>
    </row>
    <row r="338" spans="1:4" ht="15.5" x14ac:dyDescent="0.35">
      <c r="A338" s="224" t="s">
        <v>1253</v>
      </c>
      <c r="B338" s="225" t="s">
        <v>1254</v>
      </c>
      <c r="C338" s="225">
        <v>5</v>
      </c>
      <c r="D338"/>
    </row>
    <row r="339" spans="1:4" ht="15.5" x14ac:dyDescent="0.35">
      <c r="A339" s="224" t="s">
        <v>1255</v>
      </c>
      <c r="B339" s="225" t="s">
        <v>1256</v>
      </c>
      <c r="C339" s="225">
        <v>6</v>
      </c>
      <c r="D339"/>
    </row>
    <row r="340" spans="1:4" ht="15.5" x14ac:dyDescent="0.35">
      <c r="A340" s="224" t="s">
        <v>1257</v>
      </c>
      <c r="B340" s="225" t="s">
        <v>1258</v>
      </c>
      <c r="C340" s="225">
        <v>5</v>
      </c>
      <c r="D340"/>
    </row>
    <row r="341" spans="1:4" ht="15.5" x14ac:dyDescent="0.35">
      <c r="A341" s="224" t="s">
        <v>1259</v>
      </c>
      <c r="B341" s="225" t="s">
        <v>1260</v>
      </c>
      <c r="C341" s="225">
        <v>5</v>
      </c>
      <c r="D341"/>
    </row>
    <row r="342" spans="1:4" ht="15.5" x14ac:dyDescent="0.35">
      <c r="A342" s="224" t="s">
        <v>1190</v>
      </c>
      <c r="B342" s="225" t="s">
        <v>1191</v>
      </c>
      <c r="C342" s="225">
        <v>3</v>
      </c>
      <c r="D342"/>
    </row>
    <row r="343" spans="1:4" ht="15.5" x14ac:dyDescent="0.35">
      <c r="A343" s="224" t="s">
        <v>1261</v>
      </c>
      <c r="B343" s="225" t="s">
        <v>1262</v>
      </c>
      <c r="C343" s="225">
        <v>6</v>
      </c>
      <c r="D343"/>
    </row>
    <row r="344" spans="1:4" ht="15.5" x14ac:dyDescent="0.35">
      <c r="A344" s="224" t="s">
        <v>532</v>
      </c>
      <c r="B344" s="225" t="s">
        <v>1263</v>
      </c>
      <c r="C344" s="225">
        <v>6</v>
      </c>
      <c r="D344"/>
    </row>
    <row r="345" spans="1:4" ht="15.5" x14ac:dyDescent="0.35">
      <c r="A345" s="224" t="s">
        <v>391</v>
      </c>
      <c r="B345" s="225" t="s">
        <v>1264</v>
      </c>
      <c r="C345" s="225">
        <v>6</v>
      </c>
      <c r="D345"/>
    </row>
    <row r="346" spans="1:4" ht="15.5" x14ac:dyDescent="0.35">
      <c r="A346" s="224" t="s">
        <v>1265</v>
      </c>
      <c r="B346" s="225" t="s">
        <v>1266</v>
      </c>
      <c r="C346" s="225">
        <v>6</v>
      </c>
      <c r="D346"/>
    </row>
    <row r="347" spans="1:4" ht="15.5" x14ac:dyDescent="0.35">
      <c r="A347" s="224" t="s">
        <v>1267</v>
      </c>
      <c r="B347" s="225" t="s">
        <v>1268</v>
      </c>
      <c r="C347" s="225">
        <v>6</v>
      </c>
      <c r="D347"/>
    </row>
    <row r="348" spans="1:4" ht="15.5" x14ac:dyDescent="0.35">
      <c r="A348" s="224" t="s">
        <v>1269</v>
      </c>
      <c r="B348" s="225" t="s">
        <v>1270</v>
      </c>
      <c r="C348" s="225">
        <v>5</v>
      </c>
      <c r="D348"/>
    </row>
    <row r="349" spans="1:4" ht="15.5" x14ac:dyDescent="0.35">
      <c r="A349" s="224" t="s">
        <v>1192</v>
      </c>
      <c r="B349" s="225" t="s">
        <v>1193</v>
      </c>
      <c r="C349" s="225">
        <v>6</v>
      </c>
      <c r="D349"/>
    </row>
    <row r="350" spans="1:4" ht="15.5" x14ac:dyDescent="0.35">
      <c r="A350" s="224" t="s">
        <v>1194</v>
      </c>
      <c r="B350" s="225" t="s">
        <v>1195</v>
      </c>
      <c r="C350" s="225">
        <v>5</v>
      </c>
      <c r="D350"/>
    </row>
    <row r="351" spans="1:4" ht="15.5" x14ac:dyDescent="0.35">
      <c r="A351" s="224" t="s">
        <v>1196</v>
      </c>
      <c r="B351" s="225" t="s">
        <v>1197</v>
      </c>
      <c r="C351" s="225">
        <v>5</v>
      </c>
      <c r="D351"/>
    </row>
    <row r="352" spans="1:4" ht="15.5" x14ac:dyDescent="0.35">
      <c r="A352" s="224" t="s">
        <v>1198</v>
      </c>
      <c r="B352" s="225" t="s">
        <v>1199</v>
      </c>
      <c r="C352" s="225">
        <v>6</v>
      </c>
      <c r="D352"/>
    </row>
    <row r="353" spans="1:4" ht="15.5" x14ac:dyDescent="0.35">
      <c r="A353" s="224" t="s">
        <v>1200</v>
      </c>
      <c r="B353" s="225" t="s">
        <v>1201</v>
      </c>
      <c r="C353" s="225">
        <v>5</v>
      </c>
      <c r="D353"/>
    </row>
    <row r="354" spans="1:4" ht="15.5" x14ac:dyDescent="0.35">
      <c r="A354" s="224" t="s">
        <v>1271</v>
      </c>
      <c r="B354" s="225" t="s">
        <v>1272</v>
      </c>
      <c r="C354" s="225">
        <v>6</v>
      </c>
      <c r="D354"/>
    </row>
    <row r="355" spans="1:4" ht="15.5" x14ac:dyDescent="0.35">
      <c r="A355" s="224" t="s">
        <v>1288</v>
      </c>
      <c r="B355" s="225" t="s">
        <v>1289</v>
      </c>
      <c r="C355" s="225">
        <v>3</v>
      </c>
      <c r="D355"/>
    </row>
    <row r="356" spans="1:4" ht="15.5" x14ac:dyDescent="0.35">
      <c r="A356" s="224" t="s">
        <v>1290</v>
      </c>
      <c r="B356" s="225" t="s">
        <v>664</v>
      </c>
      <c r="C356" s="225">
        <v>2</v>
      </c>
      <c r="D356"/>
    </row>
    <row r="357" spans="1:4" ht="15.5" x14ac:dyDescent="0.35">
      <c r="A357" s="224" t="s">
        <v>1291</v>
      </c>
      <c r="B357" s="225" t="s">
        <v>1292</v>
      </c>
      <c r="C357" s="225">
        <v>7</v>
      </c>
      <c r="D357"/>
    </row>
    <row r="358" spans="1:4" ht="15.5" x14ac:dyDescent="0.35">
      <c r="A358" s="224" t="s">
        <v>1293</v>
      </c>
      <c r="B358" s="225" t="s">
        <v>1294</v>
      </c>
      <c r="C358" s="225">
        <v>6</v>
      </c>
      <c r="D358"/>
    </row>
    <row r="359" spans="1:4" ht="15.5" x14ac:dyDescent="0.35">
      <c r="A359" s="224" t="s">
        <v>1295</v>
      </c>
      <c r="B359" s="225" t="s">
        <v>1296</v>
      </c>
      <c r="C359" s="225">
        <v>7</v>
      </c>
      <c r="D359"/>
    </row>
    <row r="360" spans="1:4" ht="15.5" x14ac:dyDescent="0.35">
      <c r="A360" s="224" t="s">
        <v>1297</v>
      </c>
      <c r="B360" s="225" t="s">
        <v>1298</v>
      </c>
      <c r="C360" s="225">
        <v>5</v>
      </c>
      <c r="D360"/>
    </row>
    <row r="361" spans="1:4" ht="15.5" x14ac:dyDescent="0.35">
      <c r="A361" s="224" t="s">
        <v>1299</v>
      </c>
      <c r="B361" s="225" t="s">
        <v>1300</v>
      </c>
      <c r="C361" s="225">
        <v>5</v>
      </c>
      <c r="D361"/>
    </row>
    <row r="362" spans="1:4" ht="15.5" x14ac:dyDescent="0.35">
      <c r="A362" s="224" t="s">
        <v>1301</v>
      </c>
      <c r="B362" s="225" t="s">
        <v>1302</v>
      </c>
      <c r="C362" s="225">
        <v>6</v>
      </c>
      <c r="D362"/>
    </row>
    <row r="363" spans="1:4" ht="15.5" x14ac:dyDescent="0.35">
      <c r="A363" s="224" t="s">
        <v>1303</v>
      </c>
      <c r="B363" s="225" t="s">
        <v>1304</v>
      </c>
      <c r="C363" s="225">
        <v>5</v>
      </c>
      <c r="D363"/>
    </row>
    <row r="364" spans="1:4" ht="15.5" x14ac:dyDescent="0.35">
      <c r="A364" s="224" t="s">
        <v>1305</v>
      </c>
      <c r="B364" s="225" t="s">
        <v>1306</v>
      </c>
      <c r="C364" s="225">
        <v>4</v>
      </c>
      <c r="D364"/>
    </row>
    <row r="365" spans="1:4" ht="15.5" x14ac:dyDescent="0.35">
      <c r="A365" s="224" t="s">
        <v>466</v>
      </c>
      <c r="B365" s="225" t="s">
        <v>1307</v>
      </c>
      <c r="C365" s="225">
        <v>2</v>
      </c>
      <c r="D365"/>
    </row>
    <row r="366" spans="1:4" ht="15.5" x14ac:dyDescent="0.35">
      <c r="A366" s="224" t="s">
        <v>1273</v>
      </c>
      <c r="B366" s="225" t="s">
        <v>1274</v>
      </c>
      <c r="C366" s="225">
        <v>5</v>
      </c>
      <c r="D366"/>
    </row>
    <row r="367" spans="1:4" ht="15.5" x14ac:dyDescent="0.35">
      <c r="A367" s="224" t="s">
        <v>140</v>
      </c>
      <c r="B367" s="225" t="s">
        <v>1308</v>
      </c>
      <c r="C367" s="225">
        <v>4</v>
      </c>
      <c r="D367"/>
    </row>
    <row r="368" spans="1:4" ht="15.5" x14ac:dyDescent="0.35">
      <c r="A368" s="224" t="s">
        <v>1309</v>
      </c>
      <c r="B368" s="225" t="s">
        <v>1310</v>
      </c>
      <c r="C368" s="225">
        <v>4</v>
      </c>
      <c r="D368"/>
    </row>
    <row r="369" spans="1:4" ht="15.5" x14ac:dyDescent="0.35">
      <c r="A369" s="224" t="s">
        <v>1311</v>
      </c>
      <c r="B369" s="225" t="s">
        <v>1312</v>
      </c>
      <c r="C369" s="225">
        <v>5</v>
      </c>
      <c r="D369"/>
    </row>
    <row r="370" spans="1:4" ht="15.5" x14ac:dyDescent="0.35">
      <c r="A370" s="224" t="s">
        <v>1313</v>
      </c>
      <c r="B370" s="225" t="s">
        <v>1314</v>
      </c>
      <c r="C370" s="225">
        <v>2</v>
      </c>
      <c r="D370"/>
    </row>
    <row r="371" spans="1:4" ht="15.5" x14ac:dyDescent="0.35">
      <c r="A371" s="224" t="s">
        <v>1315</v>
      </c>
      <c r="B371" s="225" t="s">
        <v>1316</v>
      </c>
      <c r="C371" s="225">
        <v>4</v>
      </c>
      <c r="D371"/>
    </row>
    <row r="372" spans="1:4" ht="15.5" x14ac:dyDescent="0.35">
      <c r="A372" s="224" t="s">
        <v>1317</v>
      </c>
      <c r="B372" s="225" t="s">
        <v>1318</v>
      </c>
      <c r="C372" s="225">
        <v>4</v>
      </c>
      <c r="D372"/>
    </row>
    <row r="373" spans="1:4" ht="15.5" x14ac:dyDescent="0.35">
      <c r="A373" s="224" t="s">
        <v>1319</v>
      </c>
      <c r="B373" s="225" t="s">
        <v>1320</v>
      </c>
      <c r="C373" s="225">
        <v>5</v>
      </c>
      <c r="D373"/>
    </row>
    <row r="374" spans="1:4" ht="15.5" x14ac:dyDescent="0.35">
      <c r="A374" s="224" t="s">
        <v>1321</v>
      </c>
      <c r="B374" s="225" t="s">
        <v>1322</v>
      </c>
      <c r="C374" s="225">
        <v>8</v>
      </c>
      <c r="D374"/>
    </row>
    <row r="375" spans="1:4" ht="15.5" x14ac:dyDescent="0.35">
      <c r="A375" s="224" t="s">
        <v>1323</v>
      </c>
      <c r="B375" s="225" t="s">
        <v>1324</v>
      </c>
      <c r="C375" s="225">
        <v>3</v>
      </c>
      <c r="D375"/>
    </row>
    <row r="376" spans="1:4" ht="15.5" x14ac:dyDescent="0.35">
      <c r="A376" s="224" t="s">
        <v>1325</v>
      </c>
      <c r="B376" s="225" t="s">
        <v>1326</v>
      </c>
      <c r="C376" s="225">
        <v>4</v>
      </c>
      <c r="D376"/>
    </row>
    <row r="377" spans="1:4" ht="15.5" x14ac:dyDescent="0.35">
      <c r="A377" s="224" t="s">
        <v>594</v>
      </c>
      <c r="B377" s="225" t="s">
        <v>1275</v>
      </c>
      <c r="C377" s="225">
        <v>6</v>
      </c>
      <c r="D377"/>
    </row>
    <row r="378" spans="1:4" ht="15.5" x14ac:dyDescent="0.35">
      <c r="A378" s="224" t="s">
        <v>1327</v>
      </c>
      <c r="B378" s="225" t="s">
        <v>1328</v>
      </c>
      <c r="C378" s="225">
        <v>4</v>
      </c>
      <c r="D378"/>
    </row>
    <row r="379" spans="1:4" ht="31" x14ac:dyDescent="0.35">
      <c r="A379" s="224" t="s">
        <v>505</v>
      </c>
      <c r="B379" s="225" t="s">
        <v>1329</v>
      </c>
      <c r="C379" s="225">
        <v>4</v>
      </c>
      <c r="D379"/>
    </row>
    <row r="380" spans="1:4" ht="15.5" x14ac:dyDescent="0.35">
      <c r="A380" s="224" t="s">
        <v>1330</v>
      </c>
      <c r="B380" s="225" t="s">
        <v>1331</v>
      </c>
      <c r="C380" s="225">
        <v>5</v>
      </c>
      <c r="D380"/>
    </row>
    <row r="381" spans="1:4" ht="15.5" x14ac:dyDescent="0.35">
      <c r="A381" s="224" t="s">
        <v>1332</v>
      </c>
      <c r="B381" s="225" t="s">
        <v>1333</v>
      </c>
      <c r="C381" s="225">
        <v>5</v>
      </c>
      <c r="D381"/>
    </row>
    <row r="382" spans="1:4" ht="15.5" x14ac:dyDescent="0.35">
      <c r="A382" s="224" t="s">
        <v>612</v>
      </c>
      <c r="B382" s="225" t="s">
        <v>1334</v>
      </c>
      <c r="C382" s="225">
        <v>5</v>
      </c>
      <c r="D382"/>
    </row>
    <row r="383" spans="1:4" ht="15.5" x14ac:dyDescent="0.35">
      <c r="A383" s="224" t="s">
        <v>1335</v>
      </c>
      <c r="B383" s="225" t="s">
        <v>1336</v>
      </c>
      <c r="C383" s="225">
        <v>4</v>
      </c>
      <c r="D383"/>
    </row>
    <row r="384" spans="1:4" ht="15.5" x14ac:dyDescent="0.35">
      <c r="A384" s="224" t="s">
        <v>1337</v>
      </c>
      <c r="B384" s="225" t="s">
        <v>1338</v>
      </c>
      <c r="C384" s="225">
        <v>6</v>
      </c>
      <c r="D384"/>
    </row>
    <row r="385" spans="1:4" ht="15.5" x14ac:dyDescent="0.35">
      <c r="A385" s="224" t="s">
        <v>1847</v>
      </c>
      <c r="B385" s="225" t="s">
        <v>1848</v>
      </c>
      <c r="C385" s="225">
        <v>5</v>
      </c>
      <c r="D385"/>
    </row>
    <row r="386" spans="1:4" ht="15.5" x14ac:dyDescent="0.35">
      <c r="A386" s="224" t="s">
        <v>1276</v>
      </c>
      <c r="B386" s="225" t="s">
        <v>1277</v>
      </c>
      <c r="C386" s="225">
        <v>6</v>
      </c>
      <c r="D386"/>
    </row>
    <row r="387" spans="1:4" ht="15.5" x14ac:dyDescent="0.35">
      <c r="A387" s="224" t="s">
        <v>1278</v>
      </c>
      <c r="B387" s="225" t="s">
        <v>1279</v>
      </c>
      <c r="C387" s="225">
        <v>4</v>
      </c>
      <c r="D387"/>
    </row>
    <row r="388" spans="1:4" ht="15.5" x14ac:dyDescent="0.35">
      <c r="A388" s="224" t="s">
        <v>1280</v>
      </c>
      <c r="B388" s="225" t="s">
        <v>1281</v>
      </c>
      <c r="C388" s="225">
        <v>5</v>
      </c>
      <c r="D388"/>
    </row>
    <row r="389" spans="1:4" ht="15.5" x14ac:dyDescent="0.35">
      <c r="A389" s="224" t="s">
        <v>1282</v>
      </c>
      <c r="B389" s="225" t="s">
        <v>1283</v>
      </c>
      <c r="C389" s="225">
        <v>4</v>
      </c>
      <c r="D389"/>
    </row>
    <row r="390" spans="1:4" ht="15.5" x14ac:dyDescent="0.35">
      <c r="A390" s="224" t="s">
        <v>1284</v>
      </c>
      <c r="B390" s="225" t="s">
        <v>1285</v>
      </c>
      <c r="C390" s="225">
        <v>3</v>
      </c>
      <c r="D390"/>
    </row>
    <row r="391" spans="1:4" ht="15.5" x14ac:dyDescent="0.35">
      <c r="A391" s="224" t="s">
        <v>1286</v>
      </c>
      <c r="B391" s="225" t="s">
        <v>1287</v>
      </c>
      <c r="C391" s="225">
        <v>2</v>
      </c>
      <c r="D391"/>
    </row>
    <row r="392" spans="1:4" ht="15.5" x14ac:dyDescent="0.35">
      <c r="A392" s="224" t="s">
        <v>1849</v>
      </c>
      <c r="B392" s="225" t="s">
        <v>1850</v>
      </c>
      <c r="C392" s="225">
        <v>2</v>
      </c>
      <c r="D392"/>
    </row>
    <row r="393" spans="1:4" ht="15.5" x14ac:dyDescent="0.35">
      <c r="A393" s="224" t="s">
        <v>1851</v>
      </c>
      <c r="B393" s="225" t="s">
        <v>664</v>
      </c>
      <c r="C393" s="225">
        <v>2</v>
      </c>
      <c r="D393"/>
    </row>
    <row r="394" spans="1:4" ht="31" x14ac:dyDescent="0.35">
      <c r="A394" s="224" t="s">
        <v>1852</v>
      </c>
      <c r="B394" s="225" t="s">
        <v>1853</v>
      </c>
      <c r="C394" s="225">
        <v>3</v>
      </c>
      <c r="D394"/>
    </row>
    <row r="395" spans="1:4" ht="15.5" x14ac:dyDescent="0.35">
      <c r="A395" s="224" t="s">
        <v>1854</v>
      </c>
      <c r="B395" s="225" t="s">
        <v>1855</v>
      </c>
      <c r="C395" s="225">
        <v>4</v>
      </c>
      <c r="D395"/>
    </row>
    <row r="396" spans="1:4" ht="15.5" x14ac:dyDescent="0.35">
      <c r="A396" s="224" t="s">
        <v>1358</v>
      </c>
      <c r="B396" s="225" t="s">
        <v>1359</v>
      </c>
      <c r="C396" s="225">
        <v>1</v>
      </c>
      <c r="D396"/>
    </row>
    <row r="397" spans="1:4" ht="15.5" x14ac:dyDescent="0.35">
      <c r="A397" s="224" t="s">
        <v>1360</v>
      </c>
      <c r="B397" s="225" t="s">
        <v>1361</v>
      </c>
      <c r="C397" s="225">
        <v>1</v>
      </c>
      <c r="D397"/>
    </row>
    <row r="398" spans="1:4" ht="15.5" x14ac:dyDescent="0.35">
      <c r="A398" s="224" t="s">
        <v>1362</v>
      </c>
      <c r="B398" s="225" t="s">
        <v>664</v>
      </c>
      <c r="C398" s="225">
        <v>2</v>
      </c>
      <c r="D398"/>
    </row>
    <row r="399" spans="1:4" ht="15.5" x14ac:dyDescent="0.35">
      <c r="A399" s="224" t="s">
        <v>1363</v>
      </c>
      <c r="B399" s="225" t="s">
        <v>1364</v>
      </c>
      <c r="C399" s="225">
        <v>1</v>
      </c>
      <c r="D399"/>
    </row>
    <row r="400" spans="1:4" ht="15.5" x14ac:dyDescent="0.35">
      <c r="A400" s="224" t="s">
        <v>1365</v>
      </c>
      <c r="B400" s="225" t="s">
        <v>1366</v>
      </c>
      <c r="C400" s="225">
        <v>1</v>
      </c>
      <c r="D400"/>
    </row>
    <row r="401" spans="1:4" ht="15.5" x14ac:dyDescent="0.35">
      <c r="A401" s="224" t="s">
        <v>1367</v>
      </c>
      <c r="B401" s="225" t="s">
        <v>1368</v>
      </c>
      <c r="C401" s="225">
        <v>1</v>
      </c>
      <c r="D401"/>
    </row>
    <row r="402" spans="1:4" ht="15.5" x14ac:dyDescent="0.35">
      <c r="A402" s="224" t="s">
        <v>1369</v>
      </c>
      <c r="B402" s="225" t="s">
        <v>1370</v>
      </c>
      <c r="C402" s="225">
        <v>1</v>
      </c>
      <c r="D402"/>
    </row>
    <row r="403" spans="1:4" ht="15.5" x14ac:dyDescent="0.35">
      <c r="A403" s="224" t="s">
        <v>1371</v>
      </c>
      <c r="B403" s="225" t="s">
        <v>1372</v>
      </c>
      <c r="C403" s="225">
        <v>1</v>
      </c>
      <c r="D403"/>
    </row>
    <row r="404" spans="1:4" ht="15.5" x14ac:dyDescent="0.35">
      <c r="A404" s="224" t="s">
        <v>1373</v>
      </c>
      <c r="B404" s="225" t="s">
        <v>1374</v>
      </c>
      <c r="C404" s="225">
        <v>1</v>
      </c>
      <c r="D404"/>
    </row>
    <row r="405" spans="1:4" ht="15.5" x14ac:dyDescent="0.35">
      <c r="A405" s="224" t="s">
        <v>1375</v>
      </c>
      <c r="B405" s="225" t="s">
        <v>1376</v>
      </c>
      <c r="C405" s="225">
        <v>1</v>
      </c>
      <c r="D405"/>
    </row>
    <row r="406" spans="1:4" ht="15.5" x14ac:dyDescent="0.35">
      <c r="A406" s="224" t="s">
        <v>1377</v>
      </c>
      <c r="B406" s="225" t="s">
        <v>1378</v>
      </c>
      <c r="C406" s="225">
        <v>1</v>
      </c>
      <c r="D406"/>
    </row>
    <row r="407" spans="1:4" ht="15.5" x14ac:dyDescent="0.35">
      <c r="A407" s="224" t="s">
        <v>1379</v>
      </c>
      <c r="B407" s="225" t="s">
        <v>1380</v>
      </c>
      <c r="C407" s="225">
        <v>1</v>
      </c>
      <c r="D407"/>
    </row>
    <row r="408" spans="1:4" ht="15.5" x14ac:dyDescent="0.35">
      <c r="A408" s="224" t="s">
        <v>1381</v>
      </c>
      <c r="B408" s="225" t="s">
        <v>1382</v>
      </c>
      <c r="C408" s="225">
        <v>1</v>
      </c>
      <c r="D408"/>
    </row>
    <row r="409" spans="1:4" ht="15.5" x14ac:dyDescent="0.35">
      <c r="A409" s="224" t="s">
        <v>1383</v>
      </c>
      <c r="B409" s="225" t="s">
        <v>1384</v>
      </c>
      <c r="C409" s="225">
        <v>1</v>
      </c>
      <c r="D409"/>
    </row>
    <row r="410" spans="1:4" ht="15.5" x14ac:dyDescent="0.35">
      <c r="A410" s="224" t="s">
        <v>1385</v>
      </c>
      <c r="B410" s="225" t="s">
        <v>1386</v>
      </c>
      <c r="C410" s="225">
        <v>1</v>
      </c>
      <c r="D410"/>
    </row>
    <row r="411" spans="1:4" ht="15.5" x14ac:dyDescent="0.35">
      <c r="A411" s="224" t="s">
        <v>1387</v>
      </c>
      <c r="B411" s="225" t="s">
        <v>1388</v>
      </c>
      <c r="C411" s="225">
        <v>1</v>
      </c>
      <c r="D411"/>
    </row>
    <row r="412" spans="1:4" ht="15.5" x14ac:dyDescent="0.35">
      <c r="A412" s="224" t="s">
        <v>1389</v>
      </c>
      <c r="B412" s="225" t="s">
        <v>1390</v>
      </c>
      <c r="C412" s="225">
        <v>1</v>
      </c>
      <c r="D412"/>
    </row>
    <row r="413" spans="1:4" ht="15.5" x14ac:dyDescent="0.35">
      <c r="A413" s="224" t="s">
        <v>1391</v>
      </c>
      <c r="B413" s="225" t="s">
        <v>1392</v>
      </c>
      <c r="C413" s="225">
        <v>1</v>
      </c>
      <c r="D413"/>
    </row>
    <row r="414" spans="1:4" ht="15.5" x14ac:dyDescent="0.35">
      <c r="A414" s="224" t="s">
        <v>1393</v>
      </c>
      <c r="B414" s="225" t="s">
        <v>1394</v>
      </c>
      <c r="C414" s="225">
        <v>1</v>
      </c>
      <c r="D414"/>
    </row>
    <row r="415" spans="1:4" ht="15.5" x14ac:dyDescent="0.35">
      <c r="A415" s="224" t="s">
        <v>1395</v>
      </c>
      <c r="B415" s="225" t="s">
        <v>1396</v>
      </c>
      <c r="C415" s="225">
        <v>1</v>
      </c>
      <c r="D415"/>
    </row>
    <row r="416" spans="1:4" ht="15.5" x14ac:dyDescent="0.35">
      <c r="A416" s="224" t="s">
        <v>1397</v>
      </c>
      <c r="B416" s="225" t="s">
        <v>1398</v>
      </c>
      <c r="C416" s="225">
        <v>1</v>
      </c>
      <c r="D416"/>
    </row>
    <row r="417" spans="1:4" ht="15.5" x14ac:dyDescent="0.35">
      <c r="A417" s="224" t="s">
        <v>1399</v>
      </c>
      <c r="B417" s="225" t="s">
        <v>1400</v>
      </c>
      <c r="C417" s="225">
        <v>1</v>
      </c>
      <c r="D417"/>
    </row>
    <row r="418" spans="1:4" ht="15.5" x14ac:dyDescent="0.35">
      <c r="A418" s="224" t="s">
        <v>1401</v>
      </c>
      <c r="B418" s="225" t="s">
        <v>1402</v>
      </c>
      <c r="C418" s="225">
        <v>1</v>
      </c>
      <c r="D418"/>
    </row>
    <row r="419" spans="1:4" ht="15.5" x14ac:dyDescent="0.35">
      <c r="A419" s="224" t="s">
        <v>1403</v>
      </c>
      <c r="B419" s="225" t="s">
        <v>1404</v>
      </c>
      <c r="C419" s="225">
        <v>1</v>
      </c>
      <c r="D419"/>
    </row>
    <row r="420" spans="1:4" ht="15.5" x14ac:dyDescent="0.35">
      <c r="A420" s="224" t="s">
        <v>1405</v>
      </c>
      <c r="B420" s="225" t="s">
        <v>1406</v>
      </c>
      <c r="C420" s="225">
        <v>1</v>
      </c>
      <c r="D420"/>
    </row>
    <row r="421" spans="1:4" ht="15.5" x14ac:dyDescent="0.35">
      <c r="A421" s="224" t="s">
        <v>1407</v>
      </c>
      <c r="B421" s="225" t="s">
        <v>1408</v>
      </c>
      <c r="C421" s="225">
        <v>1</v>
      </c>
      <c r="D421"/>
    </row>
    <row r="422" spans="1:4" ht="15.5" x14ac:dyDescent="0.35">
      <c r="A422" s="224" t="s">
        <v>1409</v>
      </c>
      <c r="B422" s="225" t="s">
        <v>1410</v>
      </c>
      <c r="C422" s="225">
        <v>1</v>
      </c>
      <c r="D422"/>
    </row>
    <row r="423" spans="1:4" ht="15.5" x14ac:dyDescent="0.35">
      <c r="A423" s="224" t="s">
        <v>1411</v>
      </c>
      <c r="B423" s="225" t="s">
        <v>1412</v>
      </c>
      <c r="C423" s="225">
        <v>1</v>
      </c>
      <c r="D423"/>
    </row>
    <row r="424" spans="1:4" ht="15.5" x14ac:dyDescent="0.35">
      <c r="A424" s="224" t="s">
        <v>1413</v>
      </c>
      <c r="B424" s="225" t="s">
        <v>1414</v>
      </c>
      <c r="C424" s="225">
        <v>1</v>
      </c>
      <c r="D424"/>
    </row>
    <row r="425" spans="1:4" ht="15.5" x14ac:dyDescent="0.35">
      <c r="A425" s="224" t="s">
        <v>1415</v>
      </c>
      <c r="B425" s="225" t="s">
        <v>1416</v>
      </c>
      <c r="C425" s="225">
        <v>1</v>
      </c>
      <c r="D425"/>
    </row>
    <row r="426" spans="1:4" ht="15.5" x14ac:dyDescent="0.35">
      <c r="A426" s="224" t="s">
        <v>1417</v>
      </c>
      <c r="B426" s="225" t="s">
        <v>1418</v>
      </c>
      <c r="C426" s="225">
        <v>1</v>
      </c>
      <c r="D426"/>
    </row>
    <row r="427" spans="1:4" ht="15.5" x14ac:dyDescent="0.35">
      <c r="A427" s="224" t="s">
        <v>1419</v>
      </c>
      <c r="B427" s="225" t="s">
        <v>1420</v>
      </c>
      <c r="C427" s="225">
        <v>1</v>
      </c>
      <c r="D427"/>
    </row>
    <row r="428" spans="1:4" ht="15.5" x14ac:dyDescent="0.35">
      <c r="A428" s="224" t="s">
        <v>1421</v>
      </c>
      <c r="B428" s="225" t="s">
        <v>1422</v>
      </c>
      <c r="C428" s="225">
        <v>1</v>
      </c>
      <c r="D428"/>
    </row>
    <row r="429" spans="1:4" ht="15.5" x14ac:dyDescent="0.35">
      <c r="A429" s="224" t="s">
        <v>1423</v>
      </c>
      <c r="B429" s="225" t="s">
        <v>1424</v>
      </c>
      <c r="C429" s="225">
        <v>1</v>
      </c>
      <c r="D429"/>
    </row>
    <row r="430" spans="1:4" ht="15.5" x14ac:dyDescent="0.35">
      <c r="A430" s="224" t="s">
        <v>1425</v>
      </c>
      <c r="B430" s="225" t="s">
        <v>1426</v>
      </c>
      <c r="C430" s="225">
        <v>1</v>
      </c>
      <c r="D430"/>
    </row>
    <row r="431" spans="1:4" ht="15.5" x14ac:dyDescent="0.35">
      <c r="A431" s="224" t="s">
        <v>1427</v>
      </c>
      <c r="B431" s="225" t="s">
        <v>1428</v>
      </c>
      <c r="C431" s="225">
        <v>1</v>
      </c>
      <c r="D431"/>
    </row>
    <row r="432" spans="1:4" ht="15.5" x14ac:dyDescent="0.35">
      <c r="A432" s="224" t="s">
        <v>1429</v>
      </c>
      <c r="B432" s="225" t="s">
        <v>1430</v>
      </c>
      <c r="C432" s="225">
        <v>1</v>
      </c>
      <c r="D432"/>
    </row>
    <row r="433" spans="1:4" ht="15.5" x14ac:dyDescent="0.35">
      <c r="A433" s="224" t="s">
        <v>1431</v>
      </c>
      <c r="B433" s="225" t="s">
        <v>1432</v>
      </c>
      <c r="C433" s="225">
        <v>1</v>
      </c>
      <c r="D433"/>
    </row>
    <row r="434" spans="1:4" ht="15.5" x14ac:dyDescent="0.35">
      <c r="A434" s="224" t="s">
        <v>1433</v>
      </c>
      <c r="B434" s="225" t="s">
        <v>1434</v>
      </c>
      <c r="C434" s="225">
        <v>1</v>
      </c>
      <c r="D434"/>
    </row>
    <row r="435" spans="1:4" ht="15.5" x14ac:dyDescent="0.35">
      <c r="A435" s="224" t="s">
        <v>1435</v>
      </c>
      <c r="B435" s="225" t="s">
        <v>1422</v>
      </c>
      <c r="C435" s="225">
        <v>1</v>
      </c>
      <c r="D435"/>
    </row>
    <row r="436" spans="1:4" ht="15.5" x14ac:dyDescent="0.35">
      <c r="A436" s="224" t="s">
        <v>1436</v>
      </c>
      <c r="B436" s="225" t="s">
        <v>1437</v>
      </c>
      <c r="C436" s="225">
        <v>1</v>
      </c>
      <c r="D436"/>
    </row>
    <row r="437" spans="1:4" ht="15.5" x14ac:dyDescent="0.35">
      <c r="A437" s="224" t="s">
        <v>1438</v>
      </c>
      <c r="B437" s="225" t="s">
        <v>1439</v>
      </c>
      <c r="C437" s="225">
        <v>1</v>
      </c>
      <c r="D437"/>
    </row>
    <row r="438" spans="1:4" ht="15.5" x14ac:dyDescent="0.35">
      <c r="A438" s="224" t="s">
        <v>1440</v>
      </c>
      <c r="B438" s="225" t="s">
        <v>1441</v>
      </c>
      <c r="C438" s="225">
        <v>1</v>
      </c>
      <c r="D438"/>
    </row>
    <row r="439" spans="1:4" ht="15.5" x14ac:dyDescent="0.35">
      <c r="A439" s="224" t="s">
        <v>1442</v>
      </c>
      <c r="B439" s="225" t="s">
        <v>1443</v>
      </c>
      <c r="C439" s="225">
        <v>1</v>
      </c>
      <c r="D439"/>
    </row>
    <row r="440" spans="1:4" ht="15.5" x14ac:dyDescent="0.35">
      <c r="A440" s="224" t="s">
        <v>1444</v>
      </c>
      <c r="B440" s="225" t="s">
        <v>1445</v>
      </c>
      <c r="C440" s="225">
        <v>1</v>
      </c>
      <c r="D440"/>
    </row>
    <row r="441" spans="1:4" ht="15.5" x14ac:dyDescent="0.35">
      <c r="A441" s="224" t="s">
        <v>1446</v>
      </c>
      <c r="B441" s="225" t="s">
        <v>1447</v>
      </c>
      <c r="C441" s="225">
        <v>1</v>
      </c>
      <c r="D441"/>
    </row>
    <row r="442" spans="1:4" ht="15.5" x14ac:dyDescent="0.35">
      <c r="A442" s="224" t="s">
        <v>1632</v>
      </c>
      <c r="B442" s="225" t="s">
        <v>1633</v>
      </c>
      <c r="C442" s="225">
        <v>1</v>
      </c>
      <c r="D442"/>
    </row>
    <row r="443" spans="1:4" ht="15.5" x14ac:dyDescent="0.35">
      <c r="A443" s="224" t="s">
        <v>1634</v>
      </c>
      <c r="B443" s="225" t="s">
        <v>1635</v>
      </c>
      <c r="C443" s="225">
        <v>1</v>
      </c>
      <c r="D443"/>
    </row>
    <row r="444" spans="1:4" ht="15.5" x14ac:dyDescent="0.35">
      <c r="A444" s="224" t="s">
        <v>1636</v>
      </c>
      <c r="B444" s="225" t="s">
        <v>1637</v>
      </c>
      <c r="C444" s="225">
        <v>1</v>
      </c>
      <c r="D444"/>
    </row>
    <row r="445" spans="1:4" ht="15.5" x14ac:dyDescent="0.35">
      <c r="A445" s="224" t="s">
        <v>1638</v>
      </c>
      <c r="B445" s="225" t="s">
        <v>1639</v>
      </c>
      <c r="C445" s="225">
        <v>1</v>
      </c>
      <c r="D445"/>
    </row>
    <row r="446" spans="1:4" ht="15.5" x14ac:dyDescent="0.35">
      <c r="A446" s="224" t="s">
        <v>1640</v>
      </c>
      <c r="B446" s="225" t="s">
        <v>1641</v>
      </c>
      <c r="C446" s="225">
        <v>1</v>
      </c>
      <c r="D446"/>
    </row>
    <row r="447" spans="1:4" ht="15.5" x14ac:dyDescent="0.35">
      <c r="A447" s="224" t="s">
        <v>1642</v>
      </c>
      <c r="B447" s="225" t="s">
        <v>1643</v>
      </c>
      <c r="C447" s="225">
        <v>1</v>
      </c>
      <c r="D447"/>
    </row>
    <row r="448" spans="1:4" ht="31" x14ac:dyDescent="0.35">
      <c r="A448" s="224" t="s">
        <v>1644</v>
      </c>
      <c r="B448" s="225" t="s">
        <v>1645</v>
      </c>
      <c r="C448" s="225">
        <v>1</v>
      </c>
      <c r="D448"/>
    </row>
    <row r="449" spans="1:4" ht="31" x14ac:dyDescent="0.35">
      <c r="A449" s="224" t="s">
        <v>1646</v>
      </c>
      <c r="B449" s="225" t="s">
        <v>1647</v>
      </c>
      <c r="C449" s="225">
        <v>1</v>
      </c>
      <c r="D449"/>
    </row>
    <row r="450" spans="1:4" ht="15.5" x14ac:dyDescent="0.35">
      <c r="A450" s="224" t="s">
        <v>1648</v>
      </c>
      <c r="B450" s="225" t="s">
        <v>1649</v>
      </c>
      <c r="C450" s="225">
        <v>1</v>
      </c>
      <c r="D450"/>
    </row>
    <row r="451" spans="1:4" ht="15.5" x14ac:dyDescent="0.35">
      <c r="A451" s="224" t="s">
        <v>1650</v>
      </c>
      <c r="B451" s="225" t="s">
        <v>1651</v>
      </c>
      <c r="C451" s="225">
        <v>1</v>
      </c>
      <c r="D451"/>
    </row>
    <row r="452" spans="1:4" ht="15.5" x14ac:dyDescent="0.35">
      <c r="A452" s="224" t="s">
        <v>1448</v>
      </c>
      <c r="B452" s="225" t="s">
        <v>1449</v>
      </c>
      <c r="C452" s="225">
        <v>1</v>
      </c>
      <c r="D452"/>
    </row>
    <row r="453" spans="1:4" ht="15.5" x14ac:dyDescent="0.35">
      <c r="A453" s="224" t="s">
        <v>1652</v>
      </c>
      <c r="B453" s="225" t="s">
        <v>1653</v>
      </c>
      <c r="C453" s="225">
        <v>1</v>
      </c>
      <c r="D453"/>
    </row>
    <row r="454" spans="1:4" ht="15.5" x14ac:dyDescent="0.35">
      <c r="A454" s="224" t="s">
        <v>1654</v>
      </c>
      <c r="B454" s="225" t="s">
        <v>1655</v>
      </c>
      <c r="C454" s="225">
        <v>1</v>
      </c>
      <c r="D454"/>
    </row>
    <row r="455" spans="1:4" ht="15.5" x14ac:dyDescent="0.35">
      <c r="A455" s="224" t="s">
        <v>1656</v>
      </c>
      <c r="B455" s="225" t="s">
        <v>1657</v>
      </c>
      <c r="C455" s="225">
        <v>1</v>
      </c>
      <c r="D455"/>
    </row>
    <row r="456" spans="1:4" ht="15.5" x14ac:dyDescent="0.35">
      <c r="A456" s="224" t="s">
        <v>1658</v>
      </c>
      <c r="B456" s="225" t="s">
        <v>1659</v>
      </c>
      <c r="C456" s="225">
        <v>1</v>
      </c>
      <c r="D456"/>
    </row>
    <row r="457" spans="1:4" ht="15.5" x14ac:dyDescent="0.35">
      <c r="A457" s="224" t="s">
        <v>1660</v>
      </c>
      <c r="B457" s="225" t="s">
        <v>1661</v>
      </c>
      <c r="C457" s="225">
        <v>1</v>
      </c>
      <c r="D457"/>
    </row>
    <row r="458" spans="1:4" ht="15.5" x14ac:dyDescent="0.35">
      <c r="A458" s="224" t="s">
        <v>1662</v>
      </c>
      <c r="B458" s="225" t="s">
        <v>1663</v>
      </c>
      <c r="C458" s="225">
        <v>1</v>
      </c>
      <c r="D458"/>
    </row>
    <row r="459" spans="1:4" ht="15.5" x14ac:dyDescent="0.35">
      <c r="A459" s="224" t="s">
        <v>1664</v>
      </c>
      <c r="B459" s="225" t="s">
        <v>1665</v>
      </c>
      <c r="C459" s="225">
        <v>1</v>
      </c>
      <c r="D459"/>
    </row>
    <row r="460" spans="1:4" ht="15.5" x14ac:dyDescent="0.35">
      <c r="A460" s="224" t="s">
        <v>1666</v>
      </c>
      <c r="B460" s="225" t="s">
        <v>1667</v>
      </c>
      <c r="C460" s="225">
        <v>1</v>
      </c>
      <c r="D460"/>
    </row>
    <row r="461" spans="1:4" ht="15.5" x14ac:dyDescent="0.35">
      <c r="A461" s="224" t="s">
        <v>1668</v>
      </c>
      <c r="B461" s="225" t="s">
        <v>1669</v>
      </c>
      <c r="C461" s="225">
        <v>1</v>
      </c>
      <c r="D461"/>
    </row>
    <row r="462" spans="1:4" ht="15.5" x14ac:dyDescent="0.35">
      <c r="A462" s="224" t="s">
        <v>1670</v>
      </c>
      <c r="B462" s="225" t="s">
        <v>1671</v>
      </c>
      <c r="C462" s="225">
        <v>1</v>
      </c>
      <c r="D462"/>
    </row>
    <row r="463" spans="1:4" ht="15.5" x14ac:dyDescent="0.35">
      <c r="A463" s="224" t="s">
        <v>1450</v>
      </c>
      <c r="B463" s="225" t="s">
        <v>1451</v>
      </c>
      <c r="C463" s="225">
        <v>1</v>
      </c>
      <c r="D463"/>
    </row>
    <row r="464" spans="1:4" ht="15.5" x14ac:dyDescent="0.35">
      <c r="A464" s="224" t="s">
        <v>1672</v>
      </c>
      <c r="B464" s="225" t="s">
        <v>1673</v>
      </c>
      <c r="C464" s="225">
        <v>1</v>
      </c>
      <c r="D464"/>
    </row>
    <row r="465" spans="1:4" ht="15.5" x14ac:dyDescent="0.35">
      <c r="A465" s="224" t="s">
        <v>1856</v>
      </c>
      <c r="B465" s="225" t="s">
        <v>1857</v>
      </c>
      <c r="C465" s="225">
        <v>1</v>
      </c>
      <c r="D465"/>
    </row>
    <row r="466" spans="1:4" ht="15.5" x14ac:dyDescent="0.35">
      <c r="A466" s="224" t="s">
        <v>1858</v>
      </c>
      <c r="B466" s="225" t="s">
        <v>1859</v>
      </c>
      <c r="C466" s="225">
        <v>1</v>
      </c>
      <c r="D466"/>
    </row>
    <row r="467" spans="1:4" ht="15.5" x14ac:dyDescent="0.35">
      <c r="A467" s="224" t="s">
        <v>1860</v>
      </c>
      <c r="B467" s="225" t="s">
        <v>1861</v>
      </c>
      <c r="C467" s="225">
        <v>1</v>
      </c>
      <c r="D467"/>
    </row>
    <row r="468" spans="1:4" ht="15.5" x14ac:dyDescent="0.35">
      <c r="A468" s="224" t="s">
        <v>1862</v>
      </c>
      <c r="B468" s="225" t="s">
        <v>1863</v>
      </c>
      <c r="C468" s="225">
        <v>1</v>
      </c>
      <c r="D468"/>
    </row>
    <row r="469" spans="1:4" ht="15.5" x14ac:dyDescent="0.35">
      <c r="A469" s="224" t="s">
        <v>1864</v>
      </c>
      <c r="B469" s="225" t="s">
        <v>1865</v>
      </c>
      <c r="C469" s="225">
        <v>1</v>
      </c>
      <c r="D469"/>
    </row>
    <row r="470" spans="1:4" ht="15.5" x14ac:dyDescent="0.35">
      <c r="A470" s="224" t="s">
        <v>1866</v>
      </c>
      <c r="B470" s="225" t="s">
        <v>1867</v>
      </c>
      <c r="C470" s="225">
        <v>1</v>
      </c>
      <c r="D470"/>
    </row>
    <row r="471" spans="1:4" ht="15.5" x14ac:dyDescent="0.35">
      <c r="A471" s="224" t="s">
        <v>1452</v>
      </c>
      <c r="B471" s="225" t="s">
        <v>1453</v>
      </c>
      <c r="C471" s="225">
        <v>1</v>
      </c>
      <c r="D471"/>
    </row>
    <row r="472" spans="1:4" ht="15.5" x14ac:dyDescent="0.35">
      <c r="A472" s="224" t="s">
        <v>1454</v>
      </c>
      <c r="B472" s="225" t="s">
        <v>1455</v>
      </c>
      <c r="C472" s="225">
        <v>1</v>
      </c>
      <c r="D472"/>
    </row>
    <row r="473" spans="1:4" ht="15.5" x14ac:dyDescent="0.35">
      <c r="A473" s="224" t="s">
        <v>1456</v>
      </c>
      <c r="B473" s="225" t="s">
        <v>1457</v>
      </c>
      <c r="C473" s="225">
        <v>1</v>
      </c>
      <c r="D473"/>
    </row>
    <row r="474" spans="1:4" ht="15.5" x14ac:dyDescent="0.35">
      <c r="A474" s="224" t="s">
        <v>1458</v>
      </c>
      <c r="B474" s="225" t="s">
        <v>1459</v>
      </c>
      <c r="C474" s="225">
        <v>1</v>
      </c>
      <c r="D474"/>
    </row>
    <row r="475" spans="1:4" ht="15.5" x14ac:dyDescent="0.35">
      <c r="A475" s="224" t="s">
        <v>1460</v>
      </c>
      <c r="B475" s="225" t="s">
        <v>1461</v>
      </c>
      <c r="C475" s="225">
        <v>1</v>
      </c>
      <c r="D475"/>
    </row>
    <row r="476" spans="1:4" ht="15.5" x14ac:dyDescent="0.35">
      <c r="A476" s="224" t="s">
        <v>1462</v>
      </c>
      <c r="B476" s="225" t="s">
        <v>1463</v>
      </c>
      <c r="C476" s="225">
        <v>1</v>
      </c>
      <c r="D476"/>
    </row>
    <row r="477" spans="1:4" ht="15.5" x14ac:dyDescent="0.35">
      <c r="A477" s="224" t="s">
        <v>1464</v>
      </c>
      <c r="B477" s="225" t="s">
        <v>1465</v>
      </c>
      <c r="C477" s="225">
        <v>1</v>
      </c>
      <c r="D477"/>
    </row>
    <row r="478" spans="1:4" ht="15.5" x14ac:dyDescent="0.35">
      <c r="A478" s="224" t="s">
        <v>1466</v>
      </c>
      <c r="B478" s="225" t="s">
        <v>1467</v>
      </c>
      <c r="C478" s="225">
        <v>1</v>
      </c>
      <c r="D478"/>
    </row>
    <row r="479" spans="1:4" ht="15.5" x14ac:dyDescent="0.35">
      <c r="A479" s="224" t="s">
        <v>1468</v>
      </c>
      <c r="B479" s="225" t="s">
        <v>1469</v>
      </c>
      <c r="C479" s="225">
        <v>1</v>
      </c>
      <c r="D479"/>
    </row>
    <row r="480" spans="1:4" ht="15.5" x14ac:dyDescent="0.35">
      <c r="A480" s="224" t="s">
        <v>1470</v>
      </c>
      <c r="B480" s="225" t="s">
        <v>1471</v>
      </c>
      <c r="C480" s="225">
        <v>1</v>
      </c>
      <c r="D480"/>
    </row>
    <row r="481" spans="1:4" ht="15.5" x14ac:dyDescent="0.35">
      <c r="A481" s="224" t="s">
        <v>1472</v>
      </c>
      <c r="B481" s="225" t="s">
        <v>1473</v>
      </c>
      <c r="C481" s="225">
        <v>1</v>
      </c>
      <c r="D481"/>
    </row>
    <row r="482" spans="1:4" ht="15.5" x14ac:dyDescent="0.35">
      <c r="A482" s="224" t="s">
        <v>1474</v>
      </c>
      <c r="B482" s="225" t="s">
        <v>1475</v>
      </c>
      <c r="C482" s="225">
        <v>1</v>
      </c>
      <c r="D482"/>
    </row>
    <row r="483" spans="1:4" ht="15.5" x14ac:dyDescent="0.35">
      <c r="A483" s="224" t="s">
        <v>1476</v>
      </c>
      <c r="B483" s="225" t="s">
        <v>1477</v>
      </c>
      <c r="C483" s="225">
        <v>1</v>
      </c>
      <c r="D483"/>
    </row>
    <row r="484" spans="1:4" ht="15.5" x14ac:dyDescent="0.35">
      <c r="A484" s="224" t="s">
        <v>1478</v>
      </c>
      <c r="B484" s="225" t="s">
        <v>1479</v>
      </c>
      <c r="C484" s="225">
        <v>1</v>
      </c>
      <c r="D484"/>
    </row>
    <row r="485" spans="1:4" ht="15.5" x14ac:dyDescent="0.35">
      <c r="A485" s="224" t="s">
        <v>1480</v>
      </c>
      <c r="B485" s="225" t="s">
        <v>1481</v>
      </c>
      <c r="C485" s="225">
        <v>1</v>
      </c>
      <c r="D485"/>
    </row>
    <row r="486" spans="1:4" ht="15.5" x14ac:dyDescent="0.35">
      <c r="A486" s="224" t="s">
        <v>1482</v>
      </c>
      <c r="B486" s="225" t="s">
        <v>1483</v>
      </c>
      <c r="C486" s="225">
        <v>1</v>
      </c>
      <c r="D486"/>
    </row>
    <row r="487" spans="1:4" ht="15.5" x14ac:dyDescent="0.35">
      <c r="A487" s="224" t="s">
        <v>1484</v>
      </c>
      <c r="B487" s="225" t="s">
        <v>1485</v>
      </c>
      <c r="C487" s="225">
        <v>1</v>
      </c>
      <c r="D487"/>
    </row>
    <row r="488" spans="1:4" ht="15.5" x14ac:dyDescent="0.35">
      <c r="A488" s="224" t="s">
        <v>1486</v>
      </c>
      <c r="B488" s="225" t="s">
        <v>1487</v>
      </c>
      <c r="C488" s="225">
        <v>1</v>
      </c>
      <c r="D488"/>
    </row>
    <row r="489" spans="1:4" ht="15.5" x14ac:dyDescent="0.35">
      <c r="A489" s="224" t="s">
        <v>1488</v>
      </c>
      <c r="B489" s="225" t="s">
        <v>1489</v>
      </c>
      <c r="C489" s="225">
        <v>1</v>
      </c>
      <c r="D489"/>
    </row>
    <row r="490" spans="1:4" ht="15.5" x14ac:dyDescent="0.35">
      <c r="A490" s="224" t="s">
        <v>1490</v>
      </c>
      <c r="B490" s="225" t="s">
        <v>1491</v>
      </c>
      <c r="C490" s="225">
        <v>1</v>
      </c>
      <c r="D490"/>
    </row>
    <row r="491" spans="1:4" ht="15.5" x14ac:dyDescent="0.35">
      <c r="A491" s="224" t="s">
        <v>1492</v>
      </c>
      <c r="B491" s="225" t="s">
        <v>1493</v>
      </c>
      <c r="C491" s="225">
        <v>1</v>
      </c>
      <c r="D491"/>
    </row>
    <row r="492" spans="1:4" ht="15.5" x14ac:dyDescent="0.35">
      <c r="A492" s="224" t="s">
        <v>1494</v>
      </c>
      <c r="B492" s="225" t="s">
        <v>1495</v>
      </c>
      <c r="C492" s="225">
        <v>1</v>
      </c>
      <c r="D492"/>
    </row>
    <row r="493" spans="1:4" ht="15.5" x14ac:dyDescent="0.35">
      <c r="A493" s="224" t="s">
        <v>1496</v>
      </c>
      <c r="B493" s="225" t="s">
        <v>1497</v>
      </c>
      <c r="C493" s="225">
        <v>1</v>
      </c>
      <c r="D493"/>
    </row>
    <row r="494" spans="1:4" ht="15.5" x14ac:dyDescent="0.35">
      <c r="A494" s="224" t="s">
        <v>1498</v>
      </c>
      <c r="B494" s="225" t="s">
        <v>1499</v>
      </c>
      <c r="C494" s="225">
        <v>1</v>
      </c>
      <c r="D494"/>
    </row>
    <row r="495" spans="1:4" ht="15.5" x14ac:dyDescent="0.35">
      <c r="A495" s="224" t="s">
        <v>1500</v>
      </c>
      <c r="B495" s="225" t="s">
        <v>1501</v>
      </c>
      <c r="C495" s="225">
        <v>1</v>
      </c>
      <c r="D495"/>
    </row>
    <row r="496" spans="1:4" ht="15.5" x14ac:dyDescent="0.35">
      <c r="A496" s="224" t="s">
        <v>1502</v>
      </c>
      <c r="B496" s="225" t="s">
        <v>1503</v>
      </c>
      <c r="C496" s="225">
        <v>1</v>
      </c>
      <c r="D496"/>
    </row>
    <row r="497" spans="1:4" ht="15.5" x14ac:dyDescent="0.35">
      <c r="A497" s="224" t="s">
        <v>1504</v>
      </c>
      <c r="B497" s="225" t="s">
        <v>1505</v>
      </c>
      <c r="C497" s="225">
        <v>1</v>
      </c>
      <c r="D497"/>
    </row>
    <row r="498" spans="1:4" ht="15.5" x14ac:dyDescent="0.35">
      <c r="A498" s="224" t="s">
        <v>1506</v>
      </c>
      <c r="B498" s="225" t="s">
        <v>1507</v>
      </c>
      <c r="C498" s="225">
        <v>1</v>
      </c>
      <c r="D498"/>
    </row>
    <row r="499" spans="1:4" ht="15.5" x14ac:dyDescent="0.35">
      <c r="A499" s="224" t="s">
        <v>1508</v>
      </c>
      <c r="B499" s="225" t="s">
        <v>1509</v>
      </c>
      <c r="C499" s="225">
        <v>1</v>
      </c>
      <c r="D499"/>
    </row>
    <row r="500" spans="1:4" ht="15.5" x14ac:dyDescent="0.35">
      <c r="A500" s="224" t="s">
        <v>1510</v>
      </c>
      <c r="B500" s="225" t="s">
        <v>1511</v>
      </c>
      <c r="C500" s="225">
        <v>1</v>
      </c>
      <c r="D500"/>
    </row>
    <row r="501" spans="1:4" ht="15.5" x14ac:dyDescent="0.35">
      <c r="A501" s="224" t="s">
        <v>1512</v>
      </c>
      <c r="B501" s="225" t="s">
        <v>1513</v>
      </c>
      <c r="C501" s="225">
        <v>1</v>
      </c>
      <c r="D501"/>
    </row>
    <row r="502" spans="1:4" ht="15.5" x14ac:dyDescent="0.35">
      <c r="A502" s="224" t="s">
        <v>1514</v>
      </c>
      <c r="B502" s="225" t="s">
        <v>1515</v>
      </c>
      <c r="C502" s="225">
        <v>1</v>
      </c>
      <c r="D502"/>
    </row>
    <row r="503" spans="1:4" ht="15.5" x14ac:dyDescent="0.35">
      <c r="A503" s="224" t="s">
        <v>1516</v>
      </c>
      <c r="B503" s="225" t="s">
        <v>1517</v>
      </c>
      <c r="C503" s="225">
        <v>1</v>
      </c>
      <c r="D503"/>
    </row>
    <row r="504" spans="1:4" ht="15.5" x14ac:dyDescent="0.35">
      <c r="A504" s="224" t="s">
        <v>1518</v>
      </c>
      <c r="B504" s="225" t="s">
        <v>1519</v>
      </c>
      <c r="C504" s="225">
        <v>1</v>
      </c>
      <c r="D504"/>
    </row>
    <row r="505" spans="1:4" ht="15.5" x14ac:dyDescent="0.35">
      <c r="A505" s="224" t="s">
        <v>1520</v>
      </c>
      <c r="B505" s="225" t="s">
        <v>1521</v>
      </c>
      <c r="C505" s="225">
        <v>1</v>
      </c>
      <c r="D505"/>
    </row>
    <row r="506" spans="1:4" ht="15.5" x14ac:dyDescent="0.35">
      <c r="A506" s="224" t="s">
        <v>1522</v>
      </c>
      <c r="B506" s="225" t="s">
        <v>1523</v>
      </c>
      <c r="C506" s="225">
        <v>1</v>
      </c>
      <c r="D506"/>
    </row>
    <row r="507" spans="1:4" ht="15.5" x14ac:dyDescent="0.35">
      <c r="A507" s="224" t="s">
        <v>1524</v>
      </c>
      <c r="B507" s="225" t="s">
        <v>1525</v>
      </c>
      <c r="C507" s="225">
        <v>1</v>
      </c>
      <c r="D507"/>
    </row>
    <row r="508" spans="1:4" ht="15.5" x14ac:dyDescent="0.35">
      <c r="A508" s="224" t="s">
        <v>1526</v>
      </c>
      <c r="B508" s="225" t="s">
        <v>1527</v>
      </c>
      <c r="C508" s="225">
        <v>5</v>
      </c>
      <c r="D508"/>
    </row>
    <row r="509" spans="1:4" ht="15.5" x14ac:dyDescent="0.35">
      <c r="A509" s="224" t="s">
        <v>1528</v>
      </c>
      <c r="B509" s="225" t="s">
        <v>1529</v>
      </c>
      <c r="C509" s="225">
        <v>4</v>
      </c>
      <c r="D509"/>
    </row>
    <row r="510" spans="1:4" ht="15.5" x14ac:dyDescent="0.35">
      <c r="A510" s="224" t="s">
        <v>1530</v>
      </c>
      <c r="B510" s="225" t="s">
        <v>1531</v>
      </c>
      <c r="C510" s="225">
        <v>1</v>
      </c>
      <c r="D510"/>
    </row>
    <row r="511" spans="1:4" ht="15.5" x14ac:dyDescent="0.35">
      <c r="A511" s="224" t="s">
        <v>1532</v>
      </c>
      <c r="B511" s="225" t="s">
        <v>1533</v>
      </c>
      <c r="C511" s="225">
        <v>1</v>
      </c>
      <c r="D511"/>
    </row>
    <row r="512" spans="1:4" ht="15.5" x14ac:dyDescent="0.35">
      <c r="A512" s="224" t="s">
        <v>1534</v>
      </c>
      <c r="B512" s="225" t="s">
        <v>1535</v>
      </c>
      <c r="C512" s="225">
        <v>1</v>
      </c>
      <c r="D512"/>
    </row>
    <row r="513" spans="1:4" ht="15.5" x14ac:dyDescent="0.35">
      <c r="A513" s="224" t="s">
        <v>1536</v>
      </c>
      <c r="B513" s="225" t="s">
        <v>1537</v>
      </c>
      <c r="C513" s="225">
        <v>1</v>
      </c>
      <c r="D513"/>
    </row>
    <row r="514" spans="1:4" ht="15.5" x14ac:dyDescent="0.35">
      <c r="A514" s="224" t="s">
        <v>1538</v>
      </c>
      <c r="B514" s="225" t="s">
        <v>1539</v>
      </c>
      <c r="C514" s="225">
        <v>1</v>
      </c>
      <c r="D514"/>
    </row>
    <row r="515" spans="1:4" ht="15.5" x14ac:dyDescent="0.35">
      <c r="A515" s="224" t="s">
        <v>1540</v>
      </c>
      <c r="B515" s="225" t="s">
        <v>1541</v>
      </c>
      <c r="C515" s="225">
        <v>1</v>
      </c>
      <c r="D515"/>
    </row>
    <row r="516" spans="1:4" ht="15.5" x14ac:dyDescent="0.35">
      <c r="A516" s="224" t="s">
        <v>1542</v>
      </c>
      <c r="B516" s="225" t="s">
        <v>1543</v>
      </c>
      <c r="C516" s="225">
        <v>1</v>
      </c>
      <c r="D516"/>
    </row>
    <row r="517" spans="1:4" ht="15.5" x14ac:dyDescent="0.35">
      <c r="A517" s="224" t="s">
        <v>1544</v>
      </c>
      <c r="B517" s="225" t="s">
        <v>1545</v>
      </c>
      <c r="C517" s="225">
        <v>1</v>
      </c>
      <c r="D517"/>
    </row>
    <row r="518" spans="1:4" ht="15.5" x14ac:dyDescent="0.35">
      <c r="A518" s="224" t="s">
        <v>1606</v>
      </c>
      <c r="B518" s="225" t="s">
        <v>1607</v>
      </c>
      <c r="C518" s="225">
        <v>1</v>
      </c>
      <c r="D518"/>
    </row>
    <row r="519" spans="1:4" ht="15.5" x14ac:dyDescent="0.35">
      <c r="A519" s="224" t="s">
        <v>1546</v>
      </c>
      <c r="B519" s="225" t="s">
        <v>1547</v>
      </c>
      <c r="C519" s="225">
        <v>1</v>
      </c>
      <c r="D519"/>
    </row>
    <row r="520" spans="1:4" ht="15.5" x14ac:dyDescent="0.35">
      <c r="A520" s="224" t="s">
        <v>1548</v>
      </c>
      <c r="B520" s="225" t="s">
        <v>1549</v>
      </c>
      <c r="C520" s="225">
        <v>1</v>
      </c>
      <c r="D520"/>
    </row>
    <row r="521" spans="1:4" ht="15.5" x14ac:dyDescent="0.35">
      <c r="A521" s="224" t="s">
        <v>1550</v>
      </c>
      <c r="B521" s="225" t="s">
        <v>1551</v>
      </c>
      <c r="C521" s="225">
        <v>1</v>
      </c>
      <c r="D521"/>
    </row>
    <row r="522" spans="1:4" ht="15.5" x14ac:dyDescent="0.35">
      <c r="A522" s="224" t="s">
        <v>1552</v>
      </c>
      <c r="B522" s="225" t="s">
        <v>1553</v>
      </c>
      <c r="C522" s="225">
        <v>1</v>
      </c>
      <c r="D522"/>
    </row>
    <row r="523" spans="1:4" ht="15.5" x14ac:dyDescent="0.35">
      <c r="A523" s="224" t="s">
        <v>1554</v>
      </c>
      <c r="B523" s="225" t="s">
        <v>1555</v>
      </c>
      <c r="C523" s="225">
        <v>1</v>
      </c>
      <c r="D523"/>
    </row>
    <row r="524" spans="1:4" ht="15.5" x14ac:dyDescent="0.35">
      <c r="A524" s="224" t="s">
        <v>1556</v>
      </c>
      <c r="B524" s="225" t="s">
        <v>1557</v>
      </c>
      <c r="C524" s="225">
        <v>8</v>
      </c>
      <c r="D524"/>
    </row>
    <row r="525" spans="1:4" ht="15.5" x14ac:dyDescent="0.35">
      <c r="A525" s="224" t="s">
        <v>1558</v>
      </c>
      <c r="B525" s="225" t="s">
        <v>1559</v>
      </c>
      <c r="C525" s="225">
        <v>1</v>
      </c>
      <c r="D525"/>
    </row>
    <row r="526" spans="1:4" ht="15.5" x14ac:dyDescent="0.35">
      <c r="A526" s="224" t="s">
        <v>1560</v>
      </c>
      <c r="B526" s="225" t="s">
        <v>1561</v>
      </c>
      <c r="C526" s="225">
        <v>1</v>
      </c>
      <c r="D526"/>
    </row>
    <row r="527" spans="1:4" ht="15.5" x14ac:dyDescent="0.35">
      <c r="A527" s="224" t="s">
        <v>1562</v>
      </c>
      <c r="B527" s="225" t="s">
        <v>1563</v>
      </c>
      <c r="C527" s="225">
        <v>1</v>
      </c>
      <c r="D527"/>
    </row>
    <row r="528" spans="1:4" ht="15.5" x14ac:dyDescent="0.35">
      <c r="A528" s="224" t="s">
        <v>1564</v>
      </c>
      <c r="B528" s="225" t="s">
        <v>1565</v>
      </c>
      <c r="C528" s="225">
        <v>1</v>
      </c>
      <c r="D528"/>
    </row>
    <row r="529" spans="1:4" ht="15.5" x14ac:dyDescent="0.35">
      <c r="A529" s="224" t="s">
        <v>1608</v>
      </c>
      <c r="B529" s="225" t="s">
        <v>1609</v>
      </c>
      <c r="C529" s="225">
        <v>1</v>
      </c>
      <c r="D529"/>
    </row>
    <row r="530" spans="1:4" ht="15.5" x14ac:dyDescent="0.35">
      <c r="A530" s="224" t="s">
        <v>1566</v>
      </c>
      <c r="B530" s="225" t="s">
        <v>1567</v>
      </c>
      <c r="C530" s="225">
        <v>1</v>
      </c>
      <c r="D530"/>
    </row>
    <row r="531" spans="1:4" ht="15.5" x14ac:dyDescent="0.35">
      <c r="A531" s="224" t="s">
        <v>1568</v>
      </c>
      <c r="B531" s="225" t="s">
        <v>1569</v>
      </c>
      <c r="C531" s="225">
        <v>1</v>
      </c>
      <c r="D531"/>
    </row>
    <row r="532" spans="1:4" ht="15.5" x14ac:dyDescent="0.35">
      <c r="A532" s="224" t="s">
        <v>1570</v>
      </c>
      <c r="B532" s="225" t="s">
        <v>1571</v>
      </c>
      <c r="C532" s="225">
        <v>1</v>
      </c>
      <c r="D532"/>
    </row>
    <row r="533" spans="1:4" ht="15.5" x14ac:dyDescent="0.35">
      <c r="A533" s="224" t="s">
        <v>1572</v>
      </c>
      <c r="B533" s="225" t="s">
        <v>1573</v>
      </c>
      <c r="C533" s="225">
        <v>1</v>
      </c>
      <c r="D533"/>
    </row>
    <row r="534" spans="1:4" ht="15.5" x14ac:dyDescent="0.35">
      <c r="A534" s="224" t="s">
        <v>1574</v>
      </c>
      <c r="B534" s="225" t="s">
        <v>1575</v>
      </c>
      <c r="C534" s="225">
        <v>1</v>
      </c>
      <c r="D534"/>
    </row>
    <row r="535" spans="1:4" ht="15.5" x14ac:dyDescent="0.35">
      <c r="A535" s="224" t="s">
        <v>1576</v>
      </c>
      <c r="B535" s="225" t="s">
        <v>1577</v>
      </c>
      <c r="C535" s="225">
        <v>1</v>
      </c>
      <c r="D535"/>
    </row>
    <row r="536" spans="1:4" ht="15.5" x14ac:dyDescent="0.35">
      <c r="A536" s="224" t="s">
        <v>1578</v>
      </c>
      <c r="B536" s="225" t="s">
        <v>1579</v>
      </c>
      <c r="C536" s="225">
        <v>1</v>
      </c>
      <c r="D536"/>
    </row>
    <row r="537" spans="1:4" ht="15.5" x14ac:dyDescent="0.35">
      <c r="A537" s="224" t="s">
        <v>1580</v>
      </c>
      <c r="B537" s="225" t="s">
        <v>1581</v>
      </c>
      <c r="C537" s="225">
        <v>1</v>
      </c>
      <c r="D537"/>
    </row>
    <row r="538" spans="1:4" ht="15.5" x14ac:dyDescent="0.35">
      <c r="A538" s="224" t="s">
        <v>1582</v>
      </c>
      <c r="B538" s="225" t="s">
        <v>1583</v>
      </c>
      <c r="C538" s="225">
        <v>1</v>
      </c>
      <c r="D538"/>
    </row>
    <row r="539" spans="1:4" ht="15.5" x14ac:dyDescent="0.35">
      <c r="A539" s="224" t="s">
        <v>1584</v>
      </c>
      <c r="B539" s="225" t="s">
        <v>1585</v>
      </c>
      <c r="C539" s="225">
        <v>1</v>
      </c>
      <c r="D539"/>
    </row>
    <row r="540" spans="1:4" ht="15.5" x14ac:dyDescent="0.35">
      <c r="A540" s="224" t="s">
        <v>1610</v>
      </c>
      <c r="B540" s="225" t="s">
        <v>1611</v>
      </c>
      <c r="C540" s="225">
        <v>1</v>
      </c>
      <c r="D540"/>
    </row>
    <row r="541" spans="1:4" ht="15.5" x14ac:dyDescent="0.35">
      <c r="A541" s="224" t="s">
        <v>1586</v>
      </c>
      <c r="B541" s="225" t="s">
        <v>1587</v>
      </c>
      <c r="C541" s="225">
        <v>1</v>
      </c>
      <c r="D541"/>
    </row>
    <row r="542" spans="1:4" ht="15.5" x14ac:dyDescent="0.35">
      <c r="A542" s="224" t="s">
        <v>1588</v>
      </c>
      <c r="B542" s="225" t="s">
        <v>1589</v>
      </c>
      <c r="C542" s="225">
        <v>1</v>
      </c>
      <c r="D542"/>
    </row>
    <row r="543" spans="1:4" ht="15.5" x14ac:dyDescent="0.35">
      <c r="A543" s="224" t="s">
        <v>1590</v>
      </c>
      <c r="B543" s="225" t="s">
        <v>1591</v>
      </c>
      <c r="C543" s="225">
        <v>1</v>
      </c>
      <c r="D543"/>
    </row>
    <row r="544" spans="1:4" ht="15.5" x14ac:dyDescent="0.35">
      <c r="A544" s="224" t="s">
        <v>1592</v>
      </c>
      <c r="B544" s="225" t="s">
        <v>1593</v>
      </c>
      <c r="C544" s="225">
        <v>1</v>
      </c>
      <c r="D544"/>
    </row>
    <row r="545" spans="1:4" ht="15.5" x14ac:dyDescent="0.35">
      <c r="A545" s="224" t="s">
        <v>1594</v>
      </c>
      <c r="B545" s="225" t="s">
        <v>1595</v>
      </c>
      <c r="C545" s="225">
        <v>1</v>
      </c>
      <c r="D545"/>
    </row>
    <row r="546" spans="1:4" ht="15.5" x14ac:dyDescent="0.35">
      <c r="A546" s="224" t="s">
        <v>1596</v>
      </c>
      <c r="B546" s="225" t="s">
        <v>1597</v>
      </c>
      <c r="C546" s="225">
        <v>1</v>
      </c>
      <c r="D546"/>
    </row>
    <row r="547" spans="1:4" ht="15.5" x14ac:dyDescent="0.35">
      <c r="A547" s="224" t="s">
        <v>1598</v>
      </c>
      <c r="B547" s="224" t="s">
        <v>1599</v>
      </c>
      <c r="C547" s="224">
        <v>1</v>
      </c>
      <c r="D547"/>
    </row>
    <row r="548" spans="1:4" ht="15.5" x14ac:dyDescent="0.35">
      <c r="A548" s="224" t="s">
        <v>1600</v>
      </c>
      <c r="B548" s="224" t="s">
        <v>1601</v>
      </c>
      <c r="C548" s="224">
        <v>1</v>
      </c>
      <c r="D548"/>
    </row>
    <row r="549" spans="1:4" ht="15.5" x14ac:dyDescent="0.35">
      <c r="A549" s="224" t="s">
        <v>1602</v>
      </c>
      <c r="B549" s="224" t="s">
        <v>1603</v>
      </c>
      <c r="C549" s="224">
        <v>1</v>
      </c>
      <c r="D549"/>
    </row>
    <row r="550" spans="1:4" ht="15.5" x14ac:dyDescent="0.35">
      <c r="A550" s="224" t="s">
        <v>1604</v>
      </c>
      <c r="B550" s="224" t="s">
        <v>1605</v>
      </c>
      <c r="C550" s="224">
        <v>1</v>
      </c>
      <c r="D550"/>
    </row>
    <row r="551" spans="1:4" ht="15.5" x14ac:dyDescent="0.35">
      <c r="A551" s="224" t="s">
        <v>1612</v>
      </c>
      <c r="B551" s="224" t="s">
        <v>1613</v>
      </c>
      <c r="C551" s="224">
        <v>1</v>
      </c>
      <c r="D551"/>
    </row>
    <row r="552" spans="1:4" ht="15.5" x14ac:dyDescent="0.35">
      <c r="A552" s="224" t="s">
        <v>1614</v>
      </c>
      <c r="B552" s="224" t="s">
        <v>1615</v>
      </c>
      <c r="C552" s="224">
        <v>1</v>
      </c>
      <c r="D552"/>
    </row>
    <row r="553" spans="1:4" ht="15.5" x14ac:dyDescent="0.35">
      <c r="A553" s="224" t="s">
        <v>1616</v>
      </c>
      <c r="B553" s="224" t="s">
        <v>1617</v>
      </c>
      <c r="C553" s="224">
        <v>1</v>
      </c>
      <c r="D553"/>
    </row>
    <row r="554" spans="1:4" ht="15.5" x14ac:dyDescent="0.35">
      <c r="A554" s="224" t="s">
        <v>1618</v>
      </c>
      <c r="B554" s="224" t="s">
        <v>1619</v>
      </c>
      <c r="C554" s="224">
        <v>1</v>
      </c>
      <c r="D554"/>
    </row>
    <row r="555" spans="1:4" ht="15.5" x14ac:dyDescent="0.35">
      <c r="A555" s="224" t="s">
        <v>1620</v>
      </c>
      <c r="B555" s="224" t="s">
        <v>1621</v>
      </c>
      <c r="C555" s="224">
        <v>1</v>
      </c>
      <c r="D555"/>
    </row>
    <row r="556" spans="1:4" ht="15.5" x14ac:dyDescent="0.35">
      <c r="A556" s="224" t="s">
        <v>1622</v>
      </c>
      <c r="B556" s="224" t="s">
        <v>1623</v>
      </c>
      <c r="C556" s="224">
        <v>1</v>
      </c>
      <c r="D556"/>
    </row>
    <row r="557" spans="1:4" ht="15.5" x14ac:dyDescent="0.35">
      <c r="A557" s="224" t="s">
        <v>1624</v>
      </c>
      <c r="B557" s="224" t="s">
        <v>1625</v>
      </c>
      <c r="C557" s="224">
        <v>1</v>
      </c>
      <c r="D557"/>
    </row>
    <row r="558" spans="1:4" ht="15.5" x14ac:dyDescent="0.35">
      <c r="A558" s="224" t="s">
        <v>1626</v>
      </c>
      <c r="B558" s="224" t="s">
        <v>1627</v>
      </c>
      <c r="C558" s="224">
        <v>1</v>
      </c>
      <c r="D558"/>
    </row>
    <row r="559" spans="1:4" ht="15.5" x14ac:dyDescent="0.35">
      <c r="A559" s="224" t="s">
        <v>1628</v>
      </c>
      <c r="B559" s="224" t="s">
        <v>1629</v>
      </c>
      <c r="C559" s="224">
        <v>1</v>
      </c>
      <c r="D559"/>
    </row>
    <row r="560" spans="1:4" ht="15.5" x14ac:dyDescent="0.35">
      <c r="A560" s="224" t="s">
        <v>1630</v>
      </c>
      <c r="B560" s="224" t="s">
        <v>1631</v>
      </c>
      <c r="C560" s="224">
        <v>1</v>
      </c>
      <c r="D560"/>
    </row>
    <row r="561" spans="1:4" ht="15.5" x14ac:dyDescent="0.35">
      <c r="A561" s="224" t="s">
        <v>1339</v>
      </c>
      <c r="B561" s="224" t="s">
        <v>1340</v>
      </c>
      <c r="C561" s="224">
        <v>4</v>
      </c>
      <c r="D561"/>
    </row>
    <row r="562" spans="1:4" ht="15.5" x14ac:dyDescent="0.35">
      <c r="A562" s="224" t="s">
        <v>1341</v>
      </c>
      <c r="B562" s="224" t="s">
        <v>664</v>
      </c>
      <c r="C562" s="224">
        <v>2</v>
      </c>
      <c r="D562"/>
    </row>
    <row r="563" spans="1:4" ht="15.5" x14ac:dyDescent="0.35">
      <c r="A563" s="224" t="s">
        <v>1342</v>
      </c>
      <c r="B563" s="224" t="s">
        <v>1343</v>
      </c>
      <c r="C563" s="224">
        <v>4</v>
      </c>
      <c r="D563"/>
    </row>
    <row r="564" spans="1:4" ht="15.5" x14ac:dyDescent="0.35">
      <c r="A564" s="224" t="s">
        <v>1344</v>
      </c>
      <c r="B564" s="224" t="s">
        <v>1345</v>
      </c>
      <c r="C564" s="224">
        <v>1</v>
      </c>
      <c r="D564"/>
    </row>
    <row r="565" spans="1:4" ht="15.5" x14ac:dyDescent="0.35">
      <c r="A565" s="224" t="s">
        <v>1346</v>
      </c>
      <c r="B565" s="224" t="s">
        <v>1347</v>
      </c>
      <c r="C565" s="224">
        <v>4</v>
      </c>
      <c r="D565"/>
    </row>
    <row r="566" spans="1:4" ht="15.5" x14ac:dyDescent="0.35">
      <c r="A566" s="224" t="s">
        <v>1348</v>
      </c>
      <c r="B566" s="224" t="s">
        <v>1349</v>
      </c>
      <c r="C566" s="224">
        <v>3</v>
      </c>
      <c r="D566"/>
    </row>
    <row r="567" spans="1:4" ht="15.5" x14ac:dyDescent="0.35">
      <c r="A567" s="224" t="s">
        <v>1350</v>
      </c>
      <c r="B567" s="224" t="s">
        <v>1351</v>
      </c>
      <c r="C567" s="224">
        <v>5</v>
      </c>
      <c r="D567"/>
    </row>
  </sheetData>
  <autoFilter ref="A1:C567"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A1244F-2C5D-4744-B693-05BBF66457CE}">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BBC0F07F-A368-40A5-89BC-9BE1A3ABD99E}">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2c75e67c-ed2d-4c91-baba-8aa4949e551e"/>
    <ds:schemaRef ds:uri="be105e32-4fe1-4160-ab0f-41a15f6ce0eb"/>
    <ds:schemaRef ds:uri="http://www.w3.org/XML/1998/namespace"/>
    <ds:schemaRef ds:uri="http://purl.org/dc/dcmitype/"/>
  </ds:schemaRefs>
</ds:datastoreItem>
</file>

<file path=customXml/itemProps3.xml><?xml version="1.0" encoding="utf-8"?>
<ds:datastoreItem xmlns:ds="http://schemas.openxmlformats.org/officeDocument/2006/customXml" ds:itemID="{96468367-8C0F-42E3-93FC-CFD2E837C182}">
  <ds:schemaRefs>
    <ds:schemaRef ds:uri="http://schemas.microsoft.com/sharepoint/v3/contenttype/forms"/>
  </ds:schemaRefs>
</ds:datastoreItem>
</file>

<file path=customXml/itemProps4.xml><?xml version="1.0" encoding="utf-8"?>
<ds:datastoreItem xmlns:ds="http://schemas.openxmlformats.org/officeDocument/2006/customXml" ds:itemID="{2C4CE046-DC6D-4129-AC09-9701F2387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Dashboard</vt:lpstr>
      <vt:lpstr>Results</vt:lpstr>
      <vt:lpstr>Instructions</vt:lpstr>
      <vt:lpstr>General App Test Cases</vt:lpstr>
      <vt:lpstr>Web App Test Cases</vt:lpstr>
      <vt:lpstr>Change Log</vt:lpstr>
      <vt:lpstr>New Release Changes</vt:lpstr>
      <vt:lpstr>Issue Code Table</vt:lpstr>
      <vt:lpstr>'Change Log'!Print_Area</vt:lpstr>
      <vt:lpstr>Dashboard!Print_Area</vt:lpstr>
      <vt:lpstr>'General App Test Cases'!Print_Area</vt:lpstr>
      <vt:lpstr>Instructions!Print_Area</vt:lpstr>
      <vt:lpstr>'New Release Changes'!Print_Area</vt:lpstr>
      <vt:lpstr>Results!Print_Area</vt:lpstr>
      <vt:lpstr>'Web App Test Cases'!Print_Area</vt:lpstr>
      <vt:lpstr>'General App Test Cases'!Print_Titles</vt:lpstr>
      <vt:lpstr>'Web App 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Draper Chris L</cp:lastModifiedBy>
  <cp:revision/>
  <dcterms:created xsi:type="dcterms:W3CDTF">2012-09-21T14:43:24Z</dcterms:created>
  <dcterms:modified xsi:type="dcterms:W3CDTF">2025-05-01T16:55:26Z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0x0101005F9A23EE154DD5418D5EADA94C08CC29</vt:lpwstr>
  </property>
  <property fmtid="{D5CDD505-2E9C-101B-9397-08002B2CF9AE}" pid="13" name="MediaServiceImageTags">
    <vt:lpwstr/>
  </property>
</Properties>
</file>