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codeName="ThisWorkbook" defaultThemeVersion="124226"/>
  <mc:AlternateContent xmlns:mc="http://schemas.openxmlformats.org/markup-compatibility/2006">
    <mc:Choice Requires="x15">
      <x15ac:absPath xmlns:x15ac="http://schemas.microsoft.com/office/spreadsheetml/2010/11/ac" url="C:\Users\5XRVB\Documents\"/>
    </mc:Choice>
  </mc:AlternateContent>
  <xr:revisionPtr revIDLastSave="0" documentId="8_{F6EA23B5-6EFD-4AAC-B4C8-AFA0FA290D75}" xr6:coauthVersionLast="47" xr6:coauthVersionMax="47" xr10:uidLastSave="{00000000-0000-0000-0000-000000000000}"/>
  <bookViews>
    <workbookView xWindow="-110" yWindow="-110" windowWidth="19420" windowHeight="10420" tabRatio="729" xr2:uid="{00000000-000D-0000-FFFF-FFFF00000000}"/>
  </bookViews>
  <sheets>
    <sheet name="Dashboard" sheetId="1" r:id="rId1"/>
    <sheet name="Results" sheetId="8" r:id="rId2"/>
    <sheet name="Instructions" sheetId="9" r:id="rId3"/>
    <sheet name="Gen Test Cases" sheetId="13" r:id="rId4"/>
    <sheet name="Office 365" sheetId="12" r:id="rId5"/>
    <sheet name="AWS Foundations" sheetId="17" r:id="rId6"/>
    <sheet name="Google" sheetId="21" r:id="rId7"/>
    <sheet name="Azure" sheetId="19" r:id="rId8"/>
    <sheet name="Change Log" sheetId="11" r:id="rId9"/>
    <sheet name="Issue Code Table" sheetId="15" r:id="rId10"/>
  </sheets>
  <definedNames>
    <definedName name="_xlnm._FilterDatabase" localSheetId="5" hidden="1">'AWS Foundations'!$A$2:$N$40</definedName>
    <definedName name="_xlnm._FilterDatabase" localSheetId="7" hidden="1">Azure!$A$2:$O$76</definedName>
    <definedName name="_xlnm._FilterDatabase" localSheetId="3" hidden="1">'Gen Test Cases'!$A$2:$AD$39</definedName>
    <definedName name="_xlnm._FilterDatabase" localSheetId="6" hidden="1">Google!$A$2:$T$57</definedName>
    <definedName name="_xlnm._FilterDatabase" localSheetId="9" hidden="1">'Issue Code Table'!$A$1:$D$527</definedName>
    <definedName name="_xlnm._FilterDatabase" localSheetId="4" hidden="1">'Office 365'!$A$2:$AY$39</definedName>
    <definedName name="_xlnm.Print_Area" localSheetId="8">'Change Log'!$A$1:$D$13</definedName>
    <definedName name="_xlnm.Print_Area" localSheetId="0">Dashboard!$A$1:$C$41</definedName>
    <definedName name="_xlnm.Print_Area" localSheetId="3">'Gen Test Cases'!$A$1:$K$37</definedName>
    <definedName name="_xlnm.Print_Area" localSheetId="2">Instructions!$A$1:$N$69</definedName>
    <definedName name="_xlnm.Print_Area" localSheetId="1">Results!$A$1:$N$16</definedName>
    <definedName name="_xlnm.Print_Titles" localSheetId="3">'Gen Test Cases'!$2:$2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A4" i="17" l="1"/>
  <c r="AA5" i="17"/>
  <c r="AA6" i="17"/>
  <c r="AA7" i="17"/>
  <c r="AA8" i="17"/>
  <c r="AA9" i="17"/>
  <c r="AA10" i="17"/>
  <c r="AA11" i="17"/>
  <c r="AA12" i="17"/>
  <c r="AA13" i="17"/>
  <c r="AA14" i="17"/>
  <c r="AA15" i="17"/>
  <c r="AA16" i="17"/>
  <c r="AA17" i="17"/>
  <c r="AA18" i="17"/>
  <c r="AA19" i="17"/>
  <c r="AA20" i="17"/>
  <c r="AA21" i="17"/>
  <c r="AA22" i="17"/>
  <c r="AA23" i="17"/>
  <c r="AA24" i="17"/>
  <c r="AA25" i="17"/>
  <c r="AA26" i="17"/>
  <c r="AA27" i="17"/>
  <c r="AA28" i="17"/>
  <c r="AA29" i="17"/>
  <c r="AA30" i="17"/>
  <c r="AA31" i="17"/>
  <c r="AA32" i="17"/>
  <c r="AA33" i="17"/>
  <c r="AA34" i="17"/>
  <c r="AA35" i="17"/>
  <c r="AA36" i="17"/>
  <c r="AA37" i="17"/>
  <c r="AA38" i="17"/>
  <c r="AA39" i="17"/>
  <c r="AA40" i="17"/>
  <c r="AA4" i="12"/>
  <c r="AA5" i="12"/>
  <c r="AA6" i="12"/>
  <c r="AA7" i="12"/>
  <c r="AA8" i="12"/>
  <c r="AA9" i="12"/>
  <c r="AA10" i="12"/>
  <c r="AA11" i="12"/>
  <c r="AA12" i="12"/>
  <c r="AA13" i="12"/>
  <c r="AA14" i="12"/>
  <c r="AA15" i="12"/>
  <c r="AA16" i="12"/>
  <c r="AA17" i="12"/>
  <c r="AA18" i="12"/>
  <c r="AA19" i="12"/>
  <c r="AA20" i="12"/>
  <c r="AA21" i="12"/>
  <c r="AA22" i="12"/>
  <c r="AA23" i="12"/>
  <c r="AA24" i="12"/>
  <c r="AA25" i="12"/>
  <c r="AA26" i="12"/>
  <c r="AA27" i="12"/>
  <c r="AA28" i="12"/>
  <c r="AA29" i="12"/>
  <c r="AA30" i="12"/>
  <c r="AA31" i="12"/>
  <c r="AA32" i="12"/>
  <c r="AA33" i="12"/>
  <c r="AA34" i="12"/>
  <c r="AA35" i="12"/>
  <c r="AA36" i="12"/>
  <c r="AA37" i="12"/>
  <c r="AA38" i="12"/>
  <c r="AA39" i="12"/>
  <c r="AA4" i="13"/>
  <c r="AA5" i="13"/>
  <c r="AA6" i="13"/>
  <c r="AA7" i="13"/>
  <c r="AA8" i="13"/>
  <c r="AA9" i="13"/>
  <c r="AA10" i="13"/>
  <c r="AA11" i="13"/>
  <c r="AA12" i="13"/>
  <c r="AA13" i="13"/>
  <c r="AA14" i="13"/>
  <c r="AA15" i="13"/>
  <c r="AA16" i="13"/>
  <c r="AA17" i="13"/>
  <c r="AA18" i="13"/>
  <c r="AA19" i="13"/>
  <c r="AA20" i="13"/>
  <c r="AA21" i="13"/>
  <c r="AA22" i="13"/>
  <c r="AA23" i="13"/>
  <c r="AA24" i="13"/>
  <c r="AA25" i="13"/>
  <c r="AA26" i="13"/>
  <c r="AA27" i="13"/>
  <c r="AA28" i="13"/>
  <c r="AA29" i="13"/>
  <c r="AA30" i="13"/>
  <c r="AA31" i="13"/>
  <c r="AA32" i="13"/>
  <c r="AA33" i="13"/>
  <c r="AA34" i="13"/>
  <c r="AA35" i="13"/>
  <c r="AA36" i="13"/>
  <c r="AA37" i="13"/>
  <c r="AA38" i="13"/>
  <c r="AA39" i="13"/>
  <c r="AA3" i="13"/>
  <c r="AA70" i="19"/>
  <c r="AA4" i="19"/>
  <c r="AA5" i="19"/>
  <c r="AA6" i="19"/>
  <c r="AA7" i="19"/>
  <c r="AA8" i="19"/>
  <c r="AA9" i="19"/>
  <c r="AA10" i="19"/>
  <c r="AA11" i="19"/>
  <c r="AA12" i="19"/>
  <c r="AA13" i="19"/>
  <c r="AA14" i="19"/>
  <c r="AA15" i="19"/>
  <c r="AA16" i="19"/>
  <c r="AA17" i="19"/>
  <c r="AA18" i="19"/>
  <c r="AA19" i="19"/>
  <c r="AA20" i="19"/>
  <c r="AA21" i="19"/>
  <c r="AA22" i="19"/>
  <c r="AA23" i="19"/>
  <c r="AA24" i="19"/>
  <c r="AA25" i="19"/>
  <c r="AA26" i="19"/>
  <c r="AA27" i="19"/>
  <c r="AA28" i="19"/>
  <c r="AA29" i="19"/>
  <c r="AA30" i="19"/>
  <c r="AA31" i="19"/>
  <c r="AA32" i="19"/>
  <c r="AA33" i="19"/>
  <c r="AA34" i="19"/>
  <c r="AA35" i="19"/>
  <c r="AA36" i="19"/>
  <c r="AA37" i="19"/>
  <c r="AA38" i="19"/>
  <c r="AA39" i="19"/>
  <c r="AA40" i="19"/>
  <c r="AA41" i="19"/>
  <c r="AA42" i="19"/>
  <c r="AA43" i="19"/>
  <c r="AA44" i="19"/>
  <c r="AA45" i="19"/>
  <c r="AA46" i="19"/>
  <c r="AA47" i="19"/>
  <c r="AA48" i="19"/>
  <c r="AA49" i="19"/>
  <c r="AA50" i="19"/>
  <c r="AA51" i="19"/>
  <c r="AA52" i="19"/>
  <c r="AA53" i="19"/>
  <c r="AA54" i="19"/>
  <c r="AA55" i="19"/>
  <c r="AA56" i="19"/>
  <c r="AA57" i="19"/>
  <c r="AA58" i="19"/>
  <c r="AA59" i="19"/>
  <c r="AA60" i="19"/>
  <c r="AA61" i="19"/>
  <c r="AA62" i="19"/>
  <c r="AA63" i="19"/>
  <c r="AA64" i="19"/>
  <c r="AA65" i="19"/>
  <c r="AA66" i="19"/>
  <c r="AA67" i="19"/>
  <c r="AA68" i="19"/>
  <c r="AA69" i="19"/>
  <c r="AA71" i="19"/>
  <c r="AA72" i="19"/>
  <c r="AA73" i="19"/>
  <c r="AA74" i="19"/>
  <c r="AA75" i="19"/>
  <c r="AA76" i="19"/>
  <c r="AA3" i="19"/>
  <c r="O32" i="8"/>
  <c r="D32" i="8"/>
  <c r="C32" i="8"/>
  <c r="B32" i="8"/>
  <c r="O13" i="8"/>
  <c r="M13" i="8"/>
  <c r="AA3" i="21"/>
  <c r="AA24" i="21"/>
  <c r="AA4" i="21"/>
  <c r="AA5" i="21"/>
  <c r="AA6" i="21"/>
  <c r="AA7" i="21"/>
  <c r="AA8" i="21"/>
  <c r="AA9" i="21"/>
  <c r="AA10" i="21"/>
  <c r="AA11" i="21"/>
  <c r="AA12" i="21"/>
  <c r="AA13" i="21"/>
  <c r="AA14" i="21"/>
  <c r="AA15" i="21"/>
  <c r="AA16" i="21"/>
  <c r="AA17" i="21"/>
  <c r="AA18" i="21"/>
  <c r="AA19" i="21"/>
  <c r="AA20" i="21"/>
  <c r="AA21" i="21"/>
  <c r="AA22" i="21"/>
  <c r="AA23" i="21"/>
  <c r="AA25" i="21"/>
  <c r="AA26" i="21"/>
  <c r="AA27" i="21"/>
  <c r="AA28" i="21"/>
  <c r="AA29" i="21"/>
  <c r="AA30" i="21"/>
  <c r="AA31" i="21"/>
  <c r="AA32" i="21"/>
  <c r="AA33" i="21"/>
  <c r="AA34" i="21"/>
  <c r="AA35" i="21"/>
  <c r="AA36" i="21"/>
  <c r="AA37" i="21"/>
  <c r="AA38" i="21"/>
  <c r="AA39" i="21"/>
  <c r="AA40" i="21"/>
  <c r="AA41" i="21"/>
  <c r="AA42" i="21"/>
  <c r="AA43" i="21"/>
  <c r="AA44" i="21"/>
  <c r="AA45" i="21"/>
  <c r="AA46" i="21"/>
  <c r="AA47" i="21"/>
  <c r="AA48" i="21"/>
  <c r="AA49" i="21"/>
  <c r="AA50" i="21"/>
  <c r="AA51" i="21"/>
  <c r="AA52" i="21"/>
  <c r="AA53" i="21"/>
  <c r="AA54" i="21"/>
  <c r="AA55" i="21"/>
  <c r="AA56" i="21"/>
  <c r="AA57" i="21"/>
  <c r="AA3" i="17"/>
  <c r="M89" i="8"/>
  <c r="O89" i="8"/>
  <c r="E89" i="8"/>
  <c r="D89" i="8"/>
  <c r="C89" i="8"/>
  <c r="B89" i="8"/>
  <c r="O70" i="8"/>
  <c r="M70" i="8"/>
  <c r="E70" i="8"/>
  <c r="D70" i="8"/>
  <c r="C70" i="8"/>
  <c r="B70" i="8"/>
  <c r="K98" i="8"/>
  <c r="K97" i="8"/>
  <c r="K94" i="8"/>
  <c r="K93" i="8"/>
  <c r="K79" i="8"/>
  <c r="K78" i="8"/>
  <c r="K75" i="8"/>
  <c r="K74" i="8"/>
  <c r="M51" i="8"/>
  <c r="B51" i="8"/>
  <c r="E32" i="8"/>
  <c r="M32" i="8"/>
  <c r="B13" i="8"/>
  <c r="O51" i="8"/>
  <c r="E51" i="8"/>
  <c r="D51" i="8"/>
  <c r="C51" i="8"/>
  <c r="E13" i="8"/>
  <c r="D13" i="8"/>
  <c r="C13" i="8"/>
  <c r="K60" i="8"/>
  <c r="K59" i="8"/>
  <c r="K56" i="8"/>
  <c r="K55" i="8"/>
  <c r="AA3" i="12"/>
  <c r="K17" i="8"/>
  <c r="K18" i="8"/>
  <c r="K21" i="8"/>
  <c r="K22" i="8"/>
  <c r="K36" i="8"/>
  <c r="K37" i="8"/>
  <c r="K40" i="8"/>
  <c r="K41" i="8"/>
  <c r="F70" i="8" l="1"/>
  <c r="F32" i="8"/>
  <c r="N32" i="8"/>
  <c r="J36" i="8" s="1"/>
  <c r="N13" i="8"/>
  <c r="J17" i="8" s="1"/>
  <c r="F13" i="8"/>
  <c r="F89" i="8"/>
  <c r="N89" i="8"/>
  <c r="F20" i="8"/>
  <c r="D39" i="8"/>
  <c r="I39" i="8" s="1"/>
  <c r="C55" i="8"/>
  <c r="D99" i="8"/>
  <c r="I99" i="8" s="1"/>
  <c r="E57" i="8"/>
  <c r="E55" i="8"/>
  <c r="F61" i="8"/>
  <c r="F24" i="8"/>
  <c r="F60" i="8"/>
  <c r="D77" i="8"/>
  <c r="I77" i="8" s="1"/>
  <c r="C40" i="8"/>
  <c r="C39" i="8"/>
  <c r="E98" i="8"/>
  <c r="D58" i="8"/>
  <c r="I58" i="8" s="1"/>
  <c r="E77" i="8"/>
  <c r="E18" i="8"/>
  <c r="D93" i="8"/>
  <c r="I93" i="8" s="1"/>
  <c r="E38" i="8"/>
  <c r="F74" i="8"/>
  <c r="E78" i="8"/>
  <c r="J40" i="8"/>
  <c r="C74" i="8"/>
  <c r="C77" i="8"/>
  <c r="F76" i="8"/>
  <c r="F21" i="8"/>
  <c r="F19" i="8"/>
  <c r="D78" i="8"/>
  <c r="I78" i="8" s="1"/>
  <c r="E79" i="8"/>
  <c r="F99" i="8"/>
  <c r="E62" i="8"/>
  <c r="D80" i="8"/>
  <c r="I80" i="8" s="1"/>
  <c r="E60" i="8"/>
  <c r="F43" i="8"/>
  <c r="D21" i="8"/>
  <c r="I21" i="8" s="1"/>
  <c r="C37" i="8"/>
  <c r="E22" i="8"/>
  <c r="F57" i="8"/>
  <c r="E59" i="8"/>
  <c r="C94" i="8"/>
  <c r="C79" i="8"/>
  <c r="D76" i="8"/>
  <c r="I76" i="8" s="1"/>
  <c r="C58" i="8"/>
  <c r="F55" i="8"/>
  <c r="E40" i="8"/>
  <c r="D94" i="8"/>
  <c r="I94" i="8" s="1"/>
  <c r="C80" i="8"/>
  <c r="E43" i="8"/>
  <c r="C42" i="8"/>
  <c r="F95" i="8"/>
  <c r="D96" i="8"/>
  <c r="I96" i="8" s="1"/>
  <c r="D59" i="8"/>
  <c r="I59" i="8" s="1"/>
  <c r="F97" i="8"/>
  <c r="F77" i="8"/>
  <c r="H77" i="8" s="1"/>
  <c r="J97" i="8"/>
  <c r="F42" i="8"/>
  <c r="F81" i="8"/>
  <c r="F58" i="8"/>
  <c r="C96" i="8"/>
  <c r="F80" i="8"/>
  <c r="F51" i="8"/>
  <c r="C38" i="8"/>
  <c r="F40" i="8"/>
  <c r="H40" i="8" s="1"/>
  <c r="F41" i="8"/>
  <c r="J59" i="8"/>
  <c r="F37" i="8"/>
  <c r="E42" i="8"/>
  <c r="F62" i="8"/>
  <c r="C43" i="8"/>
  <c r="E37" i="8"/>
  <c r="F78" i="8"/>
  <c r="C97" i="8"/>
  <c r="E97" i="8"/>
  <c r="E19" i="8"/>
  <c r="F59" i="8"/>
  <c r="C75" i="8"/>
  <c r="C81" i="8"/>
  <c r="E17" i="8"/>
  <c r="E80" i="8"/>
  <c r="E75" i="8"/>
  <c r="F100" i="8"/>
  <c r="C17" i="8"/>
  <c r="E36" i="8"/>
  <c r="E81" i="8"/>
  <c r="C78" i="8"/>
  <c r="F36" i="8"/>
  <c r="E20" i="8"/>
  <c r="E21" i="8"/>
  <c r="D79" i="8"/>
  <c r="I79" i="8" s="1"/>
  <c r="E76" i="8"/>
  <c r="E41" i="8"/>
  <c r="C18" i="8"/>
  <c r="D56" i="8"/>
  <c r="I56" i="8" s="1"/>
  <c r="F38" i="8"/>
  <c r="D42" i="8"/>
  <c r="I42" i="8" s="1"/>
  <c r="D20" i="8"/>
  <c r="I20" i="8" s="1"/>
  <c r="C36" i="8"/>
  <c r="F98" i="8"/>
  <c r="E96" i="8"/>
  <c r="C21" i="8"/>
  <c r="H21" i="8" s="1"/>
  <c r="F79" i="8"/>
  <c r="H79" i="8" s="1"/>
  <c r="D74" i="8"/>
  <c r="I74" i="8" s="1"/>
  <c r="D41" i="8"/>
  <c r="I41" i="8" s="1"/>
  <c r="E56" i="8"/>
  <c r="F17" i="8"/>
  <c r="D24" i="8"/>
  <c r="I24" i="8" s="1"/>
  <c r="E99" i="8"/>
  <c r="J78" i="8"/>
  <c r="E24" i="8"/>
  <c r="D22" i="8"/>
  <c r="I22" i="8" s="1"/>
  <c r="F56" i="8"/>
  <c r="F94" i="8"/>
  <c r="H94" i="8" s="1"/>
  <c r="D38" i="8"/>
  <c r="I38" i="8" s="1"/>
  <c r="D55" i="8"/>
  <c r="I55" i="8" s="1"/>
  <c r="E58" i="8"/>
  <c r="F39" i="8"/>
  <c r="H39" i="8" s="1"/>
  <c r="C24" i="8"/>
  <c r="H24" i="8" s="1"/>
  <c r="C20" i="8"/>
  <c r="C57" i="8"/>
  <c r="H57" i="8" s="1"/>
  <c r="D81" i="8"/>
  <c r="I81" i="8" s="1"/>
  <c r="C22" i="8"/>
  <c r="F75" i="8"/>
  <c r="D62" i="8"/>
  <c r="I62" i="8" s="1"/>
  <c r="D97" i="8"/>
  <c r="I97" i="8" s="1"/>
  <c r="E39" i="8"/>
  <c r="D43" i="8"/>
  <c r="I43" i="8" s="1"/>
  <c r="D40" i="8"/>
  <c r="I40" i="8" s="1"/>
  <c r="D18" i="8"/>
  <c r="I18" i="8" s="1"/>
  <c r="D98" i="8"/>
  <c r="I98" i="8" s="1"/>
  <c r="D57" i="8"/>
  <c r="I57" i="8" s="1"/>
  <c r="C56" i="8"/>
  <c r="D61" i="8"/>
  <c r="I61" i="8" s="1"/>
  <c r="D19" i="8"/>
  <c r="I19" i="8" s="1"/>
  <c r="C23" i="8"/>
  <c r="E61" i="8"/>
  <c r="E100" i="8"/>
  <c r="F18" i="8"/>
  <c r="D95" i="8"/>
  <c r="I95" i="8" s="1"/>
  <c r="F22" i="8"/>
  <c r="D100" i="8"/>
  <c r="I100" i="8" s="1"/>
  <c r="D17" i="8"/>
  <c r="I17" i="8" s="1"/>
  <c r="C41" i="8"/>
  <c r="H41" i="8" s="1"/>
  <c r="F96" i="8"/>
  <c r="H96" i="8" s="1"/>
  <c r="D37" i="8"/>
  <c r="I37" i="8" s="1"/>
  <c r="C19" i="8"/>
  <c r="H19" i="8" s="1"/>
  <c r="E23" i="8"/>
  <c r="J21" i="8"/>
  <c r="D60" i="8"/>
  <c r="I60" i="8" s="1"/>
  <c r="D36" i="8"/>
  <c r="I36" i="8" s="1"/>
  <c r="F93" i="8"/>
  <c r="D75" i="8"/>
  <c r="I75" i="8" s="1"/>
  <c r="D23" i="8"/>
  <c r="I23" i="8" s="1"/>
  <c r="E74" i="8"/>
  <c r="E93" i="8"/>
  <c r="E94" i="8"/>
  <c r="E95" i="8"/>
  <c r="F23" i="8"/>
  <c r="H43" i="8"/>
  <c r="H20" i="8"/>
  <c r="J93" i="8"/>
  <c r="C98" i="8"/>
  <c r="N70" i="8"/>
  <c r="J74" i="8" s="1"/>
  <c r="C95" i="8"/>
  <c r="H95" i="8" s="1"/>
  <c r="H42" i="8"/>
  <c r="H37" i="8"/>
  <c r="H97" i="8"/>
  <c r="H81" i="8"/>
  <c r="C61" i="8"/>
  <c r="H61" i="8" s="1"/>
  <c r="N51" i="8"/>
  <c r="J55" i="8" s="1"/>
  <c r="H55" i="8"/>
  <c r="C59" i="8"/>
  <c r="C62" i="8"/>
  <c r="H62" i="8" s="1"/>
  <c r="C60" i="8"/>
  <c r="H60" i="8" s="1"/>
  <c r="H80" i="8"/>
  <c r="C76" i="8"/>
  <c r="H76" i="8" s="1"/>
  <c r="C93" i="8"/>
  <c r="C99" i="8"/>
  <c r="H99" i="8" s="1"/>
  <c r="C100" i="8"/>
  <c r="H23" i="8" l="1"/>
  <c r="H59" i="8"/>
  <c r="H74" i="8"/>
  <c r="H22" i="8"/>
  <c r="H98" i="8"/>
  <c r="H18" i="8"/>
  <c r="H75" i="8"/>
  <c r="H100" i="8"/>
  <c r="H56" i="8"/>
  <c r="H78" i="8"/>
  <c r="H17" i="8"/>
  <c r="H58" i="8"/>
  <c r="H38" i="8"/>
  <c r="H93" i="8"/>
  <c r="H36" i="8"/>
  <c r="D101" i="8" l="1"/>
  <c r="G89" i="8" s="1"/>
  <c r="D82" i="8"/>
  <c r="G70" i="8" s="1"/>
  <c r="D25" i="8"/>
  <c r="G13" i="8" s="1"/>
  <c r="D44" i="8"/>
  <c r="G32" i="8" s="1"/>
  <c r="D63" i="8"/>
  <c r="G51" i="8" s="1"/>
</calcChain>
</file>

<file path=xl/sharedStrings.xml><?xml version="1.0" encoding="utf-8"?>
<sst xmlns="http://schemas.openxmlformats.org/spreadsheetml/2006/main" count="5425" uniqueCount="3595">
  <si>
    <t>Internal Revenue Service</t>
  </si>
  <si>
    <t>Office of Safeguards</t>
  </si>
  <si>
    <t>Safeguard Computer Security Evaluation Matrix (SCSEM)</t>
  </si>
  <si>
    <t xml:space="preserve"> ▪ Cloud Computing</t>
  </si>
  <si>
    <t xml:space="preserve">    (Applicability of Test Cases will be determined by the Reviewer based on the Cloud service and deployment models)</t>
  </si>
  <si>
    <t xml:space="preserve"> ▪ SCSEM Release Date: September 30, 2021</t>
  </si>
  <si>
    <t>NOTICE:</t>
  </si>
  <si>
    <t>The IRS strongly recommends agencies test all SCSEM settings in a development or test environment prior to deployment in production. In some</t>
  </si>
  <si>
    <t>cases a security setting may impact a system’s functionality and usability. Consequently, it is important to perform testing to determine the impact</t>
  </si>
  <si>
    <t>on system security, functionality, and usability. Ideally, the test system configuration should match the production system configuration. Prior to</t>
  </si>
  <si>
    <t>making changes to the production system, agencies should back up all critical data files on the system and if possible, make a full backup</t>
  </si>
  <si>
    <t>of the system to ensure it can be restored to its pre-SCSEM state if necessary.</t>
  </si>
  <si>
    <t>General Testing Information</t>
  </si>
  <si>
    <t>Agency Name:</t>
  </si>
  <si>
    <t>Agency Code:</t>
  </si>
  <si>
    <t>Test Location:</t>
  </si>
  <si>
    <t>Test Date:</t>
  </si>
  <si>
    <t>Closing Date:</t>
  </si>
  <si>
    <t>Shared Agencies:</t>
  </si>
  <si>
    <t>Name of Tester:</t>
  </si>
  <si>
    <t>Device Identifier:</t>
  </si>
  <si>
    <t>Description of Service:</t>
  </si>
  <si>
    <t>Agency Representatives and Contact Information</t>
  </si>
  <si>
    <t>Name:</t>
  </si>
  <si>
    <t>Organization:</t>
  </si>
  <si>
    <t>Title:</t>
  </si>
  <si>
    <t>Office Phone:</t>
  </si>
  <si>
    <t>E-mail Address:</t>
  </si>
  <si>
    <t>This SCSEM was designed to comply with Section 508 of the Rehabilitation Act</t>
  </si>
  <si>
    <t>Please submit SCSEM feedback and suggestions to SafeguardReports@IRS.gov.</t>
  </si>
  <si>
    <t>Obtain SCSEM updates online at http://www.irs.gov/uac/Safeguards-Program.</t>
  </si>
  <si>
    <t>Testing Results</t>
  </si>
  <si>
    <t>INSTRUCTIONS:</t>
  </si>
  <si>
    <t>Sections below are automatically calculated.</t>
  </si>
  <si>
    <t>The 'Info' status is provided for use by the tester during test execution to indicate more information is needed to complete the test.</t>
  </si>
  <si>
    <t>It is not an acceptable final test status, all test cases should be Pass, Fail or N/A at the conclusion of testing.</t>
  </si>
  <si>
    <t>1.  Gen Test Cases</t>
  </si>
  <si>
    <t xml:space="preserve">       Use this box for general test cases</t>
  </si>
  <si>
    <t>This table calculates all tests in the Gen Test Cases tab.</t>
  </si>
  <si>
    <t>Final Test Results</t>
  </si>
  <si>
    <t>Overall SCSEM Statistics</t>
  </si>
  <si>
    <t>Passed</t>
  </si>
  <si>
    <t>Failed</t>
  </si>
  <si>
    <t>Additional Information Requested</t>
  </si>
  <si>
    <t>N/A</t>
  </si>
  <si>
    <t>Total Number of Tests Performed</t>
  </si>
  <si>
    <t>Weighted Pass Rate</t>
  </si>
  <si>
    <t>All SCSEM Tests</t>
  </si>
  <si>
    <t>Complete</t>
  </si>
  <si>
    <t>Blank</t>
  </si>
  <si>
    <t>Available</t>
  </si>
  <si>
    <t>Totals</t>
  </si>
  <si>
    <t>Weighted Score</t>
  </si>
  <si>
    <t>Risk Rating</t>
  </si>
  <si>
    <t>Test Cases</t>
  </si>
  <si>
    <t>Pass</t>
  </si>
  <si>
    <t>Fail</t>
  </si>
  <si>
    <t>Weight</t>
  </si>
  <si>
    <t>Possible</t>
  </si>
  <si>
    <t>Actual</t>
  </si>
  <si>
    <t>Device Weighted Score:</t>
  </si>
  <si>
    <t>2.  AWS Foundations</t>
  </si>
  <si>
    <t xml:space="preserve">       Use this box for AWS Foundations assessments</t>
  </si>
  <si>
    <t>This table calculates all tests in the Gen Test Cases + AWS Foundations Tests Cases tabs.</t>
  </si>
  <si>
    <t>3. Office 365 Test Cases</t>
  </si>
  <si>
    <t xml:space="preserve">       Use this box for Office 365 assessments.</t>
  </si>
  <si>
    <t>This table calculates all tests in the Gen Test Cases + Office 365 Tests Cases tabs.</t>
  </si>
  <si>
    <t>4. Google</t>
  </si>
  <si>
    <t>This table calculates all tests in the Gen Test Cases + Google Tests Cases tabs.</t>
  </si>
  <si>
    <t>5. Azure</t>
  </si>
  <si>
    <t>This table calculates all tests in the Gen Test Cases + Azure Tests Cases tabs.</t>
  </si>
  <si>
    <t>Instructions</t>
  </si>
  <si>
    <t>Introduction and Purpose:</t>
  </si>
  <si>
    <t>This SCSEM is used by the IRS Office of Safeguards to evaluate compliance with IRS Publication 1075 for agencies that have implemented a cloud</t>
  </si>
  <si>
    <t>computing environment that receives, stores, processes or transmits Federal Tax Information (FTI).  The first release of this SCSEM focuses on</t>
  </si>
  <si>
    <t>the Software as a Service (SaaS) cloud service model.  Future releases will include guidance for agencies implementing a Platform as a Service (PaaS),</t>
  </si>
  <si>
    <t>and Infrastructure as a Service (IaaS) cloud service model.</t>
  </si>
  <si>
    <t xml:space="preserve">Security Responsibility </t>
  </si>
  <si>
    <t xml:space="preserve">The service and deployment model used in a cloud computing environment </t>
  </si>
  <si>
    <t xml:space="preserve">will determine the responsibility for security controls implementation between </t>
  </si>
  <si>
    <t>the agency and the cloud provider for the protection of FTI that is stored or</t>
  </si>
  <si>
    <t xml:space="preserve">processed cloud environment. The delineation of security control responsibility </t>
  </si>
  <si>
    <t>is heavily dependent on the service and deployment models of the solution</t>
  </si>
  <si>
    <t>the agency is adopting.  For example, if the solution is a SaaS e-mail solution,</t>
  </si>
  <si>
    <t xml:space="preserve">the agency may be responsible for a small subset of security control </t>
  </si>
  <si>
    <t xml:space="preserve">responsibilities.  If the agency is deploying their own applications to a PaaS </t>
  </si>
  <si>
    <t xml:space="preserve">or IaaS solution, they will have greater responsibility for securing the </t>
  </si>
  <si>
    <t xml:space="preserve">application layer, and potentially the platform and middleware; and may have </t>
  </si>
  <si>
    <t xml:space="preserve">responsibilities in almost all of the Publication 1075 (NIST 800-53) control </t>
  </si>
  <si>
    <t xml:space="preserve">families with the exception of possibly the personnel and physical security </t>
  </si>
  <si>
    <t xml:space="preserve">requirements. Figure 1 is a notional illustration of the differences in scope </t>
  </si>
  <si>
    <t xml:space="preserve">between the cloud consumer (agency) and cloud provider for each of the </t>
  </si>
  <si>
    <t>service models discussed above.</t>
  </si>
  <si>
    <t xml:space="preserve">NOTE: When executing this SCSEM, the applicable test cases will be determined based on the service and deployment model of </t>
  </si>
  <si>
    <t>the agency's cloud environment.</t>
  </si>
  <si>
    <t xml:space="preserve">Agencies should use this SCSEM to prepare for an upcoming Safeguards review. It is also an effective tool for agency use as part of internal periodic </t>
  </si>
  <si>
    <t xml:space="preserve">security assessments or internal inspections to ensure continued compliance in the years when a Safeguards review is not scheduled.  The agency </t>
  </si>
  <si>
    <t>can also use the SCSEM to identify the types of policies and procedures required to ensure continued compliance with IRS Publication 1075.</t>
  </si>
  <si>
    <t>This SCSEM was created for the IRS Office of Safeguards based on the following resources.</t>
  </si>
  <si>
    <t>▪ IRS Safeguards Cloud Computing Security Technical Memo Revision 3/14/13 Draft</t>
  </si>
  <si>
    <t xml:space="preserve">▪ Federal Risk and Authorization Management Program (FedRAMP) (http://www.gsa.gov/portal/category/102371) </t>
  </si>
  <si>
    <t>▪ NIST SP 800-125, Guide to Security for Full Virtualization Technologies, January 2011</t>
  </si>
  <si>
    <t xml:space="preserve">▪ NIST SP 800-145, The NIST Definition of Cloud Computing, September 2011 </t>
  </si>
  <si>
    <t xml:space="preserve">▪ NIST SP 800-146, Cloud Computing Synopsis and Recommendations, May 2012 </t>
  </si>
  <si>
    <t xml:space="preserve">▪ NIST SP 800-144, Guidelines on Security and Privacy in Public Cloud Computing </t>
  </si>
  <si>
    <t xml:space="preserve">▪ Cloud Security Alliance, Security Guidance for Critical Areas of Focus in Cloud Computing v3.0, 11/14/2011 </t>
  </si>
  <si>
    <t>Test Cases Legend:</t>
  </si>
  <si>
    <t>▪ Test ID</t>
  </si>
  <si>
    <t xml:space="preserve">Pre-populated number to uniquely identify SCSEM test cases.  The ID format  includes the platform, platform version </t>
  </si>
  <si>
    <t>and a unique number (01-XX) and can therefore be easily identified after the test has been executed.</t>
  </si>
  <si>
    <t>▪ NIST ID</t>
  </si>
  <si>
    <t>Mapping of test case requirements to one or more NIST SP 800-53 control identifiers for reporting purposes.</t>
  </si>
  <si>
    <t>▪ NIST Control Name</t>
  </si>
  <si>
    <t>Full name which describes the NIST ID.</t>
  </si>
  <si>
    <t>▪ Test Method:</t>
  </si>
  <si>
    <t xml:space="preserve">The test case is executed by Interview, Examine or Test methods in accordance with the test methodology specified </t>
  </si>
  <si>
    <t xml:space="preserve">in NIST SP 800-53A.  In test plans where SCAP testing is available, Automated and Manual indicators are added to </t>
  </si>
  <si>
    <t>the Test method to indicate whether the test can be accomplished through the SCAP tool.</t>
  </si>
  <si>
    <t>▪ Platform</t>
  </si>
  <si>
    <t>If the SCSEM covers multiple platforms, this field will indicate applicability to all platforms or a specific platform.</t>
  </si>
  <si>
    <t>If the test applies only to a specific platform, other platforms should result in a test status of "N/A".</t>
  </si>
  <si>
    <t>▪ Test Objective</t>
  </si>
  <si>
    <t xml:space="preserve">Description of specifically what the test is designed to accomplish.  The objective should be a summary of the </t>
  </si>
  <si>
    <t>test case and expected results.</t>
  </si>
  <si>
    <t>▪ Test Procedures</t>
  </si>
  <si>
    <t xml:space="preserve">A detailed description of the step-by-step instructions to be followed by the tester.  The test procedures should be </t>
  </si>
  <si>
    <t>executed using the applicable NIST 800-53A test method (Interview, Examine, Test).</t>
  </si>
  <si>
    <t>▪ Expected Results</t>
  </si>
  <si>
    <t>Provides a description of the acceptable conditions allowed as a result of the test procedure execution.</t>
  </si>
  <si>
    <t>▪ Actual Results</t>
  </si>
  <si>
    <t>The tester shall provide appropriate detail describing the outcome of the test.  The tester is responsible for identifying</t>
  </si>
  <si>
    <t>Interviewees and Evidence to validate the results in this field or the separate Notes/Evidence field.</t>
  </si>
  <si>
    <t>▪ Status</t>
  </si>
  <si>
    <t xml:space="preserve">The tester indicates the status for the test results (Pass, Fail, Info, N/A).  "Pass" indicates that the expected results </t>
  </si>
  <si>
    <t>were met.  "Fail" indicates the expected results were not met.  "Info" is temporary and indicates that the test execution</t>
  </si>
  <si>
    <t xml:space="preserve">is not completed and additional information is required to determine a Pass/Fail status. "N/A" indicates that the </t>
  </si>
  <si>
    <t xml:space="preserve">test subject is not capable of implementing the expected results and doing so does not impact security.  The tester </t>
  </si>
  <si>
    <t>must determine the appropriateness of the "N/A" status.</t>
  </si>
  <si>
    <t>▪ Notes/Evidence</t>
  </si>
  <si>
    <t xml:space="preserve">As determined appropriate to the tester or as required by the test method, procedures or expected results, the tester </t>
  </si>
  <si>
    <t>may need to provide additional information pertaining to the test execution (Interviewee, Documentation, etc.)</t>
  </si>
  <si>
    <t>▪ Reference (Ref.)</t>
  </si>
  <si>
    <t>Reference to the authority which the test case was derived.</t>
  </si>
  <si>
    <t>▪ Criticality</t>
  </si>
  <si>
    <t>The risk category has been pre-populated next to each control based on Safeguard’s definition of control criticality and to assist agencies in establishing priorities for corrective action.  The reviewer may recommend a change to the prioritization to the SRT Chief in order to accurately reflect the risk and the overall security posture based on environment specific testing.</t>
  </si>
  <si>
    <t>Test ID</t>
  </si>
  <si>
    <t>NIST ID</t>
  </si>
  <si>
    <t>NIST Control Name</t>
  </si>
  <si>
    <t>Test Method</t>
  </si>
  <si>
    <t>Platform</t>
  </si>
  <si>
    <t>Test Objective</t>
  </si>
  <si>
    <t>Test Procedures</t>
  </si>
  <si>
    <t>Expected Results</t>
  </si>
  <si>
    <t>Actual Results</t>
  </si>
  <si>
    <t>Status</t>
  </si>
  <si>
    <t>Notes/Evidence</t>
  </si>
  <si>
    <t>Finding Statement (Internal Use Only)</t>
  </si>
  <si>
    <t>Reference</t>
  </si>
  <si>
    <t>Criticality</t>
  </si>
  <si>
    <t>Issue Code Mapping</t>
  </si>
  <si>
    <r>
      <t xml:space="preserve">Issue Code Mapping (Select </t>
    </r>
    <r>
      <rPr>
        <b/>
        <u/>
        <sz val="10"/>
        <rFont val="Arial"/>
        <family val="2"/>
      </rPr>
      <t>one</t>
    </r>
    <r>
      <rPr>
        <b/>
        <sz val="10"/>
        <rFont val="Arial"/>
        <family val="2"/>
      </rPr>
      <t xml:space="preserve"> to enter in column N)</t>
    </r>
  </si>
  <si>
    <t xml:space="preserve">Remediation Statement (Internal Use Only)         </t>
  </si>
  <si>
    <t>CAP Request Statement (Internal Use Only)</t>
  </si>
  <si>
    <t>Criticality Rating (Do Not Edit)</t>
  </si>
  <si>
    <t>CLD-01</t>
  </si>
  <si>
    <t>SA-4</t>
  </si>
  <si>
    <t>Acquisition Process</t>
  </si>
  <si>
    <t>Examine, Interview</t>
  </si>
  <si>
    <t>All</t>
  </si>
  <si>
    <t>The agency is using a FedRAMP authorized environment that matches the FedRAMP offering (e.g. SaaS, PaaS, IaaS) that the FTI resides in.</t>
  </si>
  <si>
    <t xml:space="preserve">1. Check the FedRAMP market place website and ensure the service used by the agency is listed on the site. 
https://marketplace.fedramp.gov/#!/products
2. Review agency contractor and/or vendor documentation for cloud environment and validate that agency is using FedRAMP-certified environment.
</t>
  </si>
  <si>
    <t xml:space="preserve">Each cloud service offering (e.g. SaaS, PaaS, IaaS) must be FedRAMP authorized. </t>
  </si>
  <si>
    <t>The cloud environment the agency is using has not received FedRAMP certification.</t>
  </si>
  <si>
    <t>Critical</t>
  </si>
  <si>
    <t>HSA18</t>
  </si>
  <si>
    <t>HSA18: Cloud vendor is not FedRAMP certified</t>
  </si>
  <si>
    <t xml:space="preserve">Obtain FedRAMP certification for the agency's cloud environment or move to a cloud provider that is FedRAMP compliant. </t>
  </si>
  <si>
    <t>To close this finding, please provide documented certification that the agency's cloud provider received FedRAMP certification with the agency's CAP.</t>
  </si>
  <si>
    <t>CLD-02</t>
  </si>
  <si>
    <t>AC-17</t>
  </si>
  <si>
    <t>Remote Access</t>
  </si>
  <si>
    <t>Interview</t>
  </si>
  <si>
    <t>1. Interview agency personnel to determine if the cloud provider maintains FTI or systems that process FTI offshore.</t>
  </si>
  <si>
    <t xml:space="preserve">1. FTI may not reside on systems or be processed by systems located offshore, outside of the United States territories, embassies or military installations. FTI may not be received, stored, processed or disposed via information technology systems located offshore.
</t>
  </si>
  <si>
    <t>Additional discussions are warranted if users can access FTI offshore and criticality may be decreased to Significant</t>
  </si>
  <si>
    <t>The SLA between the agency and the cloud provider does not guarantee that the agency's FTI data will only reside in data centers within  continental United States.</t>
  </si>
  <si>
    <t>HRM4</t>
  </si>
  <si>
    <t>HRM4: FTI access from offshore</t>
  </si>
  <si>
    <t>Restrict the presence of FTI to systems inside of the United States territories, embassies or military installations. FTI may not be received, stored, processed or disposed via information technology systems located offshore.</t>
  </si>
  <si>
    <t>To close this finding, please provide a copy of the cloud agreement addressing offshore access with the agency's CAP.</t>
  </si>
  <si>
    <t>CLD-03</t>
  </si>
  <si>
    <t>PL-2</t>
  </si>
  <si>
    <t>System Security Plan</t>
  </si>
  <si>
    <t>The agency has submitted a Cloud Computing Notification Form to the IRS Office of Safeguards (see Publication 1075 Section 2.E.6.1 Cloud Computing) and a valid SSR is in place which reflects the cloud environment.</t>
  </si>
  <si>
    <t>Examine agency-provided documentation and validate the following requirements have been satisfied:
1. The agency has a valid SSR on file which documents the security procedures for transmitting and storing FTI with the cloud provider.
2. The agency has submitted a Cloud Notification Form to Safeguards.
Ensure the reviewer has a copy for further review and consideration with this SCSEM.</t>
  </si>
  <si>
    <t>1. The SSR is valid and describes the cloud environment.
2. The Cloud Notification Form has been submitted and was either approved or currently under review by Safeguards.</t>
  </si>
  <si>
    <t>The most recent SSR does not identify the O365 cloud environment and a 45-day notification has not been submitted to Safeguards.</t>
  </si>
  <si>
    <t>IRS Publication 1075 (rev 11-2021), Section 2.E.6.1</t>
  </si>
  <si>
    <t>Moderate</t>
  </si>
  <si>
    <t>HMT16</t>
  </si>
  <si>
    <t>HMT16: Documentation does not exist</t>
  </si>
  <si>
    <t>Submit a Cloud Computing Notification Form to the IRS Office of Safeguards  (see Publication 1075 Section 9.4.1) and ensure a valid SSR is in place which reflects the cloud environment.</t>
  </si>
  <si>
    <t>CLD-04</t>
  </si>
  <si>
    <t>AC-3</t>
  </si>
  <si>
    <t>Access Enforcement</t>
  </si>
  <si>
    <t>FTI is labeled prior to introducing the data to the cloud.</t>
  </si>
  <si>
    <r>
      <t xml:space="preserve">1. Interview the agency and examine system documentation to determine how FTI is labeled prior to introducing the data to the cloud.  The agency must be able to verify with the cloud provider, at all times, where the FTI has traveled in the cloud and where it currently resides.
2. Examine system documentation and validate that technical processes are in place to label FTI prior to introducing the data to the cloud provider's network.
</t>
    </r>
    <r>
      <rPr>
        <b/>
        <sz val="10"/>
        <rFont val="Arial"/>
        <family val="2"/>
      </rPr>
      <t xml:space="preserve">Note: </t>
    </r>
    <r>
      <rPr>
        <sz val="10"/>
        <rFont val="Arial"/>
        <family val="2"/>
      </rPr>
      <t>IRS Publication 1075, Section 5.3 recommends separating FTI from other information to the maximum extent possible. Organizing data in this manner will reduce the likelihood of unauthorized data access and disclosure. If complete separation is not possible, the agency must label FTI down to the data element level. Labeling must occur prior to introducing the data to the cloud.</t>
    </r>
  </si>
  <si>
    <t>1. System documentation demonstrates that FTI is labeled prior to introduction into the cloud.
If FTI data is comingled with non-FTI data ensure the FTI data meets IRS requirements on comingling data. (All FTI is clearly identified and auditing must be turned on.) Comingled FTI is identified at the data element level in the back-end of the cloud provider's service.
2. The cloud solution provides a technical process to ensure FTI is labeled appropriately.</t>
  </si>
  <si>
    <t>FTI is not labeled prior to introduction into the cloud.</t>
  </si>
  <si>
    <t>IRS Publication 1075 (rev 11-2021), Section 3.3.1</t>
  </si>
  <si>
    <t>Significant</t>
  </si>
  <si>
    <t>HAC54</t>
  </si>
  <si>
    <t>HAC54: FTI is not properly labeled in the cloud environment</t>
  </si>
  <si>
    <t>Develop and implement system documentation that demonstrates FTI is labeled prior to introduction into the cloud.</t>
  </si>
  <si>
    <t>To close this finding, please provide a copy of system documentation that enforces labeling of FTI prior to being introduced into the cloud with the agency's CAP.</t>
  </si>
  <si>
    <t>CLD-05</t>
  </si>
  <si>
    <t>RA-3</t>
  </si>
  <si>
    <t>Risk Assessment</t>
  </si>
  <si>
    <t>Examine</t>
  </si>
  <si>
    <t>The agency conducted a risk assessment prior to placing FTI in a cloud environment, and annually thereafter.</t>
  </si>
  <si>
    <t>Examine the agency's cloud Risk Assessment. Verify the following conditions are met pertaining to the Risk Assessment document.
1. The Risk Assessment is consistent with the NIST 800-30 Risk Management framework and includes the assessment of the following:
• Awareness of where sensitive data is stored and transmitted across applications, databases, servers and network infrastructure
• Compliance with defined retention periods and end-of-life disposal requirements
• Data classification and protection from unauthorized use, access, loss, destruction, and falsification
2. The agency conducted a Risk Assessment prior to implementing the cloud environment.
3. The agency has stated in its policy that the Risk Assessment will be evaluated and updated on an annual basis, at a minimum.</t>
  </si>
  <si>
    <t>1. The Risk Assessment is consistent with the NIST 800-30 Risk Management framework.
2. The agency conducted a Risk Assessment prior to implementing the cloud environment.
3. The agency has stated in its policy that the Risk Assessment will be evaluated and updated on an annual basis, at a minimum.</t>
  </si>
  <si>
    <t>Risk assessments is not performed according to IRS Publication 1075 requirements.</t>
  </si>
  <si>
    <t>HRA1
HRA7</t>
  </si>
  <si>
    <t>HRA1: Risk assessments are not performed
HRA7: Risk assessments are performed but not in accordance with Pub 1075 parameters</t>
  </si>
  <si>
    <t xml:space="preserve">Conduct an annual risk assessment consistent with the NIST 800-30 Risk Management framework and includes the assessment of the following:
(a) Awareness of where sensitive data is stored and transmitted across applications, databases, servers and network infrastructure
(b) Compliance with defined retention periods and end-of-life disposal requirements
(c) Data classification and protection from unauthorized use, access, loss, destruction, and falsification 
Additionally, the agency should certify a Risk Assessment was conducted prior to implementing the cloud environment.  The agency's policy should also state 
that the Risk Assessment will be evaluated and updated on an annual basis, at a minimum.
</t>
  </si>
  <si>
    <t>To close this finding, please provide a copy of the agency's Risk Assessment that contains the following elements: 
(a) Awareness of where sensitive data is stored and transmitted across applications, databases, servers and network infrastructure
(b) Compliance with defined retention periods and end-of-life disposal requirements
(c) Data classification and protection from unauthorized use, access, loss, destruction, and falsification 
Additionally, the agency should certify a Risk Assessment was conducted prior to implementing the cloud environment.  The agency's policy should also state 
that the Risk Assessment will be evaluated and updated on an annual basis, at a minimum.</t>
  </si>
  <si>
    <t>CLD-06</t>
  </si>
  <si>
    <t>The agency has established security policies and procedures based on IRS Publication 1075 for how FTI is stored, handled, and accessed inside the cloud through a legally binding contract or SLA with their third party cloud provider.</t>
  </si>
  <si>
    <t>Examine agency documentation and validate that an SLA agreement is in place and adheres to Publication 1075 Section 5.4.2.
- The data center is considered a contractor of the agency receiving FTI.
- Provide written notification to the data center that they are subject to Publication 1075 requirements.
- The agency will conduct an internal inspection of the data center every 18 months.
- Employees of the data center must receive disclosure awareness training.
- The data center is subject to data breach incident reporting requirements
- Publication 1075 Exhibit 7 language is included in the contract.
- Identify responsibilities to notify 45 days in advance of changes to contractor/sub-contractor employees.</t>
  </si>
  <si>
    <t>The agency has instituted an SLA which adheres to the requirements of Publication 1075 Section 5.4.2</t>
  </si>
  <si>
    <t>The service level agreement (SLA) is not written to satisfy IRS Publication 1075 requirements.</t>
  </si>
  <si>
    <t>HSA15</t>
  </si>
  <si>
    <t>HSA15: FTI contracts do not contain all security requirements</t>
  </si>
  <si>
    <t>Update the SLA agreement / contract in place to include and adhere to the following:
A) The data center is considered a contractor of the agency receiving FTI.
B) Provide written notification to the data center that they are subject to Publication 1075 requirements.
C) The agency will conduct an internal inspection of the data center every 18 months.
D) Employees of the data center must receive disclosure awareness training.
E) The data center is subject to data breach incident reporting requirements
F) Publication 1075 Exhibit 7 language is included in the contract.
G) Identify responsibilities to notify 45 days in advance of changes to contractor/sub-contractor employees.</t>
  </si>
  <si>
    <t>To close this finding, institute an SLA which adheres to all the aforementioned requirements of Publication 1075 Section 5.4.2 with the agency's CAP.</t>
  </si>
  <si>
    <t>CLD-07</t>
  </si>
  <si>
    <t>MP-6</t>
  </si>
  <si>
    <t>Media Sanitization</t>
  </si>
  <si>
    <t>Storage devices where FTI has resided must be securely sanitized and/or destroyed using methods acceptable by National Security Agency/Central Security Service (NSA/CSS). This requirement must be included in the SLA.</t>
  </si>
  <si>
    <t>Examine system documentation issued by the cloud provider.  Validate that relieved assets (e.g. disk drives and other removable media) is properly sanitized or destroyed prior to release.  Acceptable physical destruction methods would include disintegration, incineration, pulverizing, shredding, or melting. Repurposed media must be purged to ensure no residual FTI remains on the device.
If the storage device will no longer be in service, the residual data must be purged using Secure Erase or through degaussing using a NSA/CSS approved degausser.</t>
  </si>
  <si>
    <t>Relieved assets are properly sanitized or destroyed prior to release. A certification from the cloud provider must be sent to the agency.</t>
  </si>
  <si>
    <t>The agency does not Sanitize and destroy all removable media prior to release. Or obtain  a certification from the cloud provider that relieved assets are properly sanitized or destroyed prior to release.</t>
  </si>
  <si>
    <t>HMP1</t>
  </si>
  <si>
    <t>HMP1: Media sanitization is not sufficient</t>
  </si>
  <si>
    <t>Sanitize and destroy all removable media prior to release. Obtain a certification from the cloud provider that relieved assets are properly sanitized or destroyed prior to release.</t>
  </si>
  <si>
    <t>To close this finding, provide a copy of system documentation from the cloud provider that states released assets are sanitized and destroyed prior to release with the agency's CAP.</t>
  </si>
  <si>
    <t>CLD-08</t>
  </si>
  <si>
    <t>CA-2</t>
  </si>
  <si>
    <t>Security Assessments</t>
  </si>
  <si>
    <t>Independent reviews and assessments shall be performed at least annually, or at planned intervals, to ensure the organization is compliant with policies, procedures, standards and applicable regulatory requirements (i.e., internal/external audits, certifications, vulnerability and penetration testing)</t>
  </si>
  <si>
    <r>
      <t xml:space="preserve">Examine agency policy and procedures and validate that the agency implements a third-party assessment process to ensure proper implementation of security controls provided by the cloud provider or receives and annually reviews the 3PAO reports for a FedRAMP-certified cloud vendor environment.
</t>
    </r>
    <r>
      <rPr>
        <sz val="10"/>
        <color indexed="10"/>
        <rFont val="Arial"/>
        <family val="2"/>
      </rPr>
      <t>Note: If the system being reviewed is a FedRamp certified MS Office 365, AWS, Google, Azure implementation the control is N/A.</t>
    </r>
  </si>
  <si>
    <t>The agency has contracted with a third party to conduct independent assessments of the cloud provider's security control implementation or the agency receives and annually reviews the 3PAO reports for the FedRAMP-certified cloud vendor environment.</t>
  </si>
  <si>
    <t>A third-party independent assessment of the cloud providers security control implementation has not been conducted.</t>
  </si>
  <si>
    <t>HCA4</t>
  </si>
  <si>
    <t>HCA4: No third party verification of security assessments</t>
  </si>
  <si>
    <t>Contract with a third party to conduct independent assessments of the cloud provider's security control implementation or to receive and perform annual reviews of the 3PAO reports for the FedRAMP-certified cloud vendor environment.</t>
  </si>
  <si>
    <t>CLD-09</t>
  </si>
  <si>
    <t>SaaS</t>
  </si>
  <si>
    <t>The agency shall have in writing, documented in the SLA, the requirement for the cloud provider to maintain the security and configuration settings on the hardware and software supporting the service.</t>
  </si>
  <si>
    <t>Examine the SLA agreed to between the agency and the cloud provider. Ensure the agreement stipulates that the cloud provider is responsible for maintaining all equipment, software and devices which support the SaaS product. This includes the installation of software updates, patches and firmware.</t>
  </si>
  <si>
    <t>The SLA requires the cloud provider to ensure systems are maintained with the latest vendor released software updates, patches and firmware.</t>
  </si>
  <si>
    <t>The SLA agreement and/or contract does not include requiring the cloud provider to ensure systems are maintained with the latest vendor released software updates, patches and firmware.</t>
  </si>
  <si>
    <t>HSI2
HSI27</t>
  </si>
  <si>
    <t>HSI2: System patch level is insufficient
HSI27: Critical security patches have not been applied</t>
  </si>
  <si>
    <t>Update and implement the requirements of the SLA agreement and/or contract to include requiring the cloud provider to ensure systems are maintained with the latest vendor released software updates, patches and firmware.</t>
  </si>
  <si>
    <t>To close this finding, please provide a copy of the updated SLA agreement and/or contract with the agency's CAP.</t>
  </si>
  <si>
    <t>CLD-10</t>
  </si>
  <si>
    <t>IR-5, IR-6</t>
  </si>
  <si>
    <t>Incident Monitoring and Reporting</t>
  </si>
  <si>
    <t>The agency should ensure that all security incidents, including incidents which could potentially indicate an unauthorized access or disclosure of FTI are reported to the cloud provider's Incident Response contact.  Additionally, the agency's Incident Response Team should be notified.
The agency should have the ability to have some monitoring capabilities provided by the cloud agency to perform queries on user activity.</t>
  </si>
  <si>
    <t>Examine agency policy and procedures. Validate that procedures require agency staff to report suspected incidents to the agency's Incident Response Team as well as the cloud provider via an agreed upon method designated in the SLA.
The agency must also include, within the SLA, a requirement to contact the agency immediately upon discovery of an event of a potential incident involving FTI in accordance with Publication 1075, Section 10.</t>
  </si>
  <si>
    <t>Agency policy requires incidents to be reported to the agency Incident Response Team as well as the cloud provider.</t>
  </si>
  <si>
    <t>The agency policy does not require incidents to be reported to the agency Incident Response Team as well as the cloud provider.</t>
  </si>
  <si>
    <t>HIR2</t>
  </si>
  <si>
    <t>HIR2: Incident response plan is not sufficient</t>
  </si>
  <si>
    <t>Update and implement the requirements of the SLA agreement and/or contract to include incidents to be reported to the agency Incident Response Team as well as the cloud provider.</t>
  </si>
  <si>
    <t>CLD-11</t>
  </si>
  <si>
    <t>IA-2</t>
  </si>
  <si>
    <t>Identification and Authentication (Organizational Users)</t>
  </si>
  <si>
    <t>The agency shall require multi-factor authentication for all accounts accessing the cloud since this access constitutes a remote access environment.</t>
  </si>
  <si>
    <t xml:space="preserve">Examine agency policy and procedures regarding cloud authentication. Verify that multi-factor authentication is required for administrators and nonprivileged accounts such that one of the factors is provided by a device separate from the system gaining access. </t>
  </si>
  <si>
    <t>Multi-factor authentication is in use.</t>
  </si>
  <si>
    <t>The agency does not require multi-factor authentication for all accounts accessing the cloud.</t>
  </si>
  <si>
    <t>Note: If MFA is not used for remote access upgrade to critical. 
NISTIR 8149 under Multi-Factor Authentication NIST SP 800-63-3</t>
  </si>
  <si>
    <t>HRM1</t>
  </si>
  <si>
    <t>HRM1: Multi-factor authentication is not required for external or remote access
HAC64:Multi-factor authentication is not required for internal privileged and non-privileged access</t>
  </si>
  <si>
    <t>Configure multi-factor authentication for all accounts accessing the cloud since this access constitutes a remote access environment.</t>
  </si>
  <si>
    <t>To close this finding, please provide a copy of the policy and procedures regarding cloud authentication with the agency's CAP.</t>
  </si>
  <si>
    <t>CLD-12</t>
  </si>
  <si>
    <t>IA-4</t>
  </si>
  <si>
    <t>Identifier Management</t>
  </si>
  <si>
    <t>The agency is responsible for managing usernames.</t>
  </si>
  <si>
    <t>Examine agency policy and procedures regarding identifier management through the cloud service. The agency should ensure that the following are met:
(a) Receiving authorization from a designated agency official to assign a user identifier;
(b) Selecting an identifier that uniquely identifies an individual with supplemental controls provided by the cloud provider to ensure duplicate identifiers are not stored;
(c) Assigning the user identifier to the intended party;
(d) Preventing reuse of user identifiers.
(e) Disabling the user identifier after 120 days of inactivity.</t>
  </si>
  <si>
    <t>The agency manages identifiers to the criteria in the test procedures.</t>
  </si>
  <si>
    <t>Account management procedures are not implemented.</t>
  </si>
  <si>
    <t>HAC7
HAC37</t>
  </si>
  <si>
    <t>HAC7: Account management procedures are not in place
HAC37: Account management procedures are not implemented</t>
  </si>
  <si>
    <t>Document the following identifier management requirements for agency account management policies and procedures:
(a) Receiving authorization from a designated agency official to assign a user identifier;
(b) Selecting an identifier that uniquely identifies an individual with supplemental controls provided by the cloud provider to ensure duplicate identifiers are not stored;
(c) Assigning the user identifier to the intended party;
(d) Preventing reuse of user identifiers.
(e) Disabling the user identifier after 120 days of inactivity.</t>
  </si>
  <si>
    <t>CLD-13</t>
  </si>
  <si>
    <t>IA-5</t>
  </si>
  <si>
    <t>Authenticator Management</t>
  </si>
  <si>
    <t>The agency is responsible for managing information system authenticators for users.</t>
  </si>
  <si>
    <t>Examine agency policy and procedures regarding authenticator management through the cloud service.  The agency should ensure that the following are met:
(a) verifying, as part of the initial password distribution, the identity of the individual receiving the authenticator;
(b) establishing initial password content for authenticators defined by the agency;
(c) password requirements with a minimum length of 14 characters in a combination of alpha and numeric or special characters;
(d) implementing administrative procedures for initial password distribution for lost/compromised, or damaged authenticators, and for revoking authenticators;
(e) changing default content of authenticators upon information system installation;
(f) restricting the reuse of passwords to 24 passwords remembered;
(g) changing/refreshing passwords every 90 days for standard users and privileged users;
(h) requiring users to take specific measures to safeguard authenticators.</t>
  </si>
  <si>
    <t>The agency manages password authenticators to the criteria in the test procedures.</t>
  </si>
  <si>
    <t>Password authenticators managed through the cloud do not meet IRS Publication 1075 requirements.</t>
  </si>
  <si>
    <t>HPW2
HPW3
HPW4
HPW6
HPW12
HPW19
HPW20</t>
  </si>
  <si>
    <t>HPW2: Password does not expire timely
HPW3: Minimum password length is too short
HPW4: Minimum password age does not exist
HPW6: Password history is insufficient
HPW12: Passwords do not meet complexity requirements
HPW19: More than one Publication 1075 password requirement is not met
HPW20: User is not required to change password upon first use</t>
  </si>
  <si>
    <t>Configure password settings to comply with the following IRS Publication 1075, Section 9.3.7.5 requirements:
(i) minimum password length is at least Fourteen characters, 
(ii) at least one numeric and one special character, 
(iii) mixture of at least one upper and one lower case letter, 
(iv) storage and transmission of passwords only when encrypted, 
(v) password minimum lifetime is one day, 
(vi) standard  and privileged accounts passwords to be changed at least every 90 days, 
(vii) prevention of password reuse for 24 generations, and 
(viii) permission to use of a temporary password for system logons requiring an immediate change to a permanent password.</t>
  </si>
  <si>
    <t>To close this finding, please provide screenshots showing the aforementioned password parameter settings have been applied with the agency's CAP.</t>
  </si>
  <si>
    <t>CLD-14</t>
  </si>
  <si>
    <t>IA-6</t>
  </si>
  <si>
    <t>Authenticator Feedback</t>
  </si>
  <si>
    <t>The agency should ensure authenticator feedback is provided in a secure manner to protect information from possible exploitation/use by unauthorized individuals.</t>
  </si>
  <si>
    <t>Interview the System Administrator (SA) and ask if the cloud service displays the user or service account password during input or after authentication.</t>
  </si>
  <si>
    <t>The information system obscures feedback of authentication information during the authentication process to protect the information from possible exploitation/use by unauthorized individuals.</t>
  </si>
  <si>
    <t>Passwords are displayed on screen when entered.</t>
  </si>
  <si>
    <t>HPW8</t>
  </si>
  <si>
    <t>HPW8: Passwords are displayed on screen when entered</t>
  </si>
  <si>
    <t>Ensure the cloud service obscures the user or service account password during input or after authentication.</t>
  </si>
  <si>
    <t>To close this finding, please provide a screenshot showing passwords are obscured during input with the agency's CAP.</t>
  </si>
  <si>
    <t>CLD-15</t>
  </si>
  <si>
    <t>AC-2</t>
  </si>
  <si>
    <t>Account Management</t>
  </si>
  <si>
    <t>The agency shall be responsible for managing account access to the cloud service and document the following requirements in the agency's account management procedures.</t>
  </si>
  <si>
    <t>Examine agency account management policy and procedures.  Ensure the procedures account for the following requirements:
1. Identifying authorized users of the service and specifying access privileges
2. Requiring appropriate approvals for requests to establish accounts
3. Notifying administrators when users are terminated, transferred, or information system usage or need- to-know/need-to-share changes
4. Suspending or deleting accounts when information system users are terminated, transferred, or information system usage or need-to-know changes
5. Granting access to the system based on valid access authorization and intended system usage
6.  Reviewing accounts at an agency defined frequency.</t>
  </si>
  <si>
    <t>The agency's account management practices meet the documented  procedures. Only users which require access are provided with access. Accounts are reviewed for proper privileges and those that are not needed are suspended or disabled as needed.</t>
  </si>
  <si>
    <t>HAC37
HAC8
HAC41
HAC10</t>
  </si>
  <si>
    <t>HAC37: Account management procedures are not implemented
HAC8: Accounts are not reviewed periodically for proper privileges
HAC41: Accounts are not removed or suspended when no longer necessary
HAC10: Accounts do not expire after the correct period of inactivity</t>
  </si>
  <si>
    <t>Develop agency account management policy and procedures that account for the following requirements:
1. Identifying authorized users of the service and specifying access privileges
2. Requiring appropriate approvals for requests to establish accounts
3. Notifying administrators when users are terminated, transferred, or information system usage or need- to-know/need-to-share changes
4. Suspending or deleting accounts when information system users are terminated, transferred, or information system usage or need-to-know changes
5. Granting access to the system based on valid access authorization and intended system usage
6.  Reviewing accounts at an agency defined frequency.</t>
  </si>
  <si>
    <t>CLD-16</t>
  </si>
  <si>
    <t>The agency shall implement automated mechanisms to support the management of account management.</t>
  </si>
  <si>
    <t>Interview the agency administrator and identify how the agency manages user accounts. User account management should be performed centrally.  Therefore, changes to the account (e.g. account disabling and permission changes) will be made globally.</t>
  </si>
  <si>
    <t>The agency has not implemented automated mechanisms to support account management.</t>
  </si>
  <si>
    <t>HAC60</t>
  </si>
  <si>
    <t>HAC60: Agency does not centrally manage access to third party environments</t>
  </si>
  <si>
    <t xml:space="preserve">Implement automated mechanisms to support the management of account management. </t>
  </si>
  <si>
    <t>CLD-17</t>
  </si>
  <si>
    <t>The agency shall automatically disable inactive user accounts after 120 days of inactivity.</t>
  </si>
  <si>
    <t>Obtain a listing of user accounts and  last login information.
1. Examine the list of application user accounts to identify all users that have not authenticated in the past 120 days.</t>
  </si>
  <si>
    <t>1. All accounts found that have not authenticated in the past 120 days are disabled.</t>
  </si>
  <si>
    <t>Accounts are not disabled after 120 days.</t>
  </si>
  <si>
    <t>HAC10</t>
  </si>
  <si>
    <t>HAC10: Accounts do not expire after the correct period of inactivity</t>
  </si>
  <si>
    <t>Disable all accounts found that have not authenticated in the past 120 days.</t>
  </si>
  <si>
    <t>CLD-18</t>
  </si>
  <si>
    <t>The agency shall be responsible for automatically auditing account creation, modification, disabling, and termination actions, and notifying, as required, appropriate individuals using the automated account management feature.</t>
  </si>
  <si>
    <t>1. Interview the administrator.  Validate the agency's account management audit records are review on a routine basis.
2. Interview the administrator and verify the agency performs routine audits of system accounts, reviewing user permissions for appropriateness.</t>
  </si>
  <si>
    <t xml:space="preserve">1. Account management functions are audited and reviewed on a routine basis.
2. User account permissions are review at least annually for appropriateness </t>
  </si>
  <si>
    <t>User account permissions are not reviewed at least annually.</t>
  </si>
  <si>
    <t>HAU6</t>
  </si>
  <si>
    <t>HAU6: System does not audit changes to access control settings</t>
  </si>
  <si>
    <t>Audit changes to access control settings on a regular basis and review user account permissions annually.</t>
  </si>
  <si>
    <t>CLD-19</t>
  </si>
  <si>
    <t>The agency is responsible for establishing groups and permissions in the cloud service, ensuring that authorizations are approved, and ensuring the process is performed in accordance with the applicable agency policy.</t>
  </si>
  <si>
    <t>Interview the administrator and validate if users are grouped based on similar business requirements.  The agency shall maintain user groups based on the roles established for the end-user.</t>
  </si>
  <si>
    <t>User groups are maintained for users with access to FTI. User groups are defined based on the business needs of the agency.</t>
  </si>
  <si>
    <t>Accounts have not been created using user roles.</t>
  </si>
  <si>
    <t>HAC9</t>
  </si>
  <si>
    <t>HAC9: Accounts have not been created using user roles</t>
  </si>
  <si>
    <t>Create accounts using user roles.</t>
  </si>
  <si>
    <t>To close this finding, please provide evidence that user groups are based on the roles established for the end-user with the agency's CAP.</t>
  </si>
  <si>
    <t>CLD-20</t>
  </si>
  <si>
    <t>AC-4</t>
  </si>
  <si>
    <t>Information Flow Enforcement</t>
  </si>
  <si>
    <t>Software, data, and services that receive, transmit, process, or store FTI must be isolated within the cloud environment so that other cloud customers sharing physical or virtual space cannot access other customer data or applications.</t>
  </si>
  <si>
    <t>1. Interview the Agency POC and obtain details on how FTI is isolated in the cloud environment.
2. Examine system documentation to verify that FTI stored and accessed in the cloud is segregated from other data. This information may be contained in the contract, Service Level Agreement or specific system documentation.
If FTI is not clearly isolated, identify how the agency and cloud-provider solution separates FTI to the maximum extent possible, per Publication 1075, Section 5.3.</t>
  </si>
  <si>
    <t>1: The cloud provider separates FTI from other customer information to the maximum extent possible.</t>
  </si>
  <si>
    <t>The cloud provider does not separate agency's FTI from other customer information.</t>
  </si>
  <si>
    <t>HAC55</t>
  </si>
  <si>
    <t>HAC55: FTI is not properly isolated in the cloud environment</t>
  </si>
  <si>
    <t>Separate FTI data from other customer information to the maximum extent possible.</t>
  </si>
  <si>
    <t>To close this finding, please provide a copy of system documentation verifying that FTI stored and accessed in the cloud is segregated from other data with the agency's CAP.</t>
  </si>
  <si>
    <t>CLD-21</t>
  </si>
  <si>
    <t>AC-5</t>
  </si>
  <si>
    <t>Separation of Duties</t>
  </si>
  <si>
    <t>The agency shall, to the extent possible, separate roles and responsibilities for access to the cloud service. (e.g. the same individual that is performing account management functions is not an end-user with responsibilities of handling FTI data).  Separation of duties shall be documented in agency policy.</t>
  </si>
  <si>
    <t>1. Interview the Administrator to identify the following:
• Personnel that review and clear audit logs
• Personnel that perform non-audit administration.
2. Interview the Administrator to identify the following:
• Personnel that create, modify, and delete access control rules
• Personnel that perform either data entry or application programming.
3. Interview the Administrator to identify the following: 
• Personnel that have access as a security administrator</t>
  </si>
  <si>
    <t>1. Personnel who review and clear audit logs are separate from personnel that perform non-audit administration.
2. Personnel who create, modify, and delete access control rules are separate from personnel that perform data entry or application programming.
3. Personnel with security administration do not have access to input, process, or approve transactions; do not have access to more than application security administration functions and are prevented from accessing production data.</t>
  </si>
  <si>
    <t>Personnel who review and clear audit logs are not separate from personnel that perform non-audit administration.</t>
  </si>
  <si>
    <t>HAC12</t>
  </si>
  <si>
    <t>HAC12: Separation of duties is not in place</t>
  </si>
  <si>
    <t>Implement separation of duties and ensure personnel who review and clear audit logs are separate from personnel that perform non-audit administration.</t>
  </si>
  <si>
    <t>CLD-22</t>
  </si>
  <si>
    <t>AC-6</t>
  </si>
  <si>
    <t>Least Privilege</t>
  </si>
  <si>
    <t>The agency should employ the concept of least privilege, allowing only authorized access for users which are necessary to accomplish assigned tasks in accordance with the agency's mission and business function when; assigning elevated access to users, such as administrators, assigning users to groups, and assigning permissions to groups and roles.</t>
  </si>
  <si>
    <t>1. Obtain a sampling of users with access to the cloud environment which accesses FTI. Interview the administrator and validate the appropriateness of the users access.</t>
  </si>
  <si>
    <t>Only appropriate users have access to the environment.</t>
  </si>
  <si>
    <t>User access was not established with concept of least privilege.</t>
  </si>
  <si>
    <t>HAC11</t>
  </si>
  <si>
    <t>HAC11: User access was not established with concept of least privilege</t>
  </si>
  <si>
    <t>Establish user access using the concept of least privilege.</t>
  </si>
  <si>
    <t>To close this finding, please provide a sampling of users with access to the cloud environment containing FTI along with validation for each user explaining why their authorized access is necessary to accomplish assigned tasks in accordance with the agency's mission and business function. Please provide this for users with  elevated access, such as administrators, users assigned to groups, and users with group and role permissions.</t>
  </si>
  <si>
    <t>CLD-23</t>
  </si>
  <si>
    <t>AC-7</t>
  </si>
  <si>
    <t>Unsuccessful Login Attempts</t>
  </si>
  <si>
    <t>The agency shall require in the SLA a requirement to enforce account lockout feature after 3 unsuccessful attempts.</t>
  </si>
  <si>
    <t>1. Examine system documentation and validate that the cloud solution forces an account lockout capability after 3 unsuccessful login attempts.</t>
  </si>
  <si>
    <t>1. The system locks a user account after 3 unsuccessful login attempts.</t>
  </si>
  <si>
    <t>The system is not set to lock a user account after 3 unsuccessful login attempts.</t>
  </si>
  <si>
    <t>HAC15</t>
  </si>
  <si>
    <t>HAC15: User accounts not locked out after 3 unsuccessful login attempts</t>
  </si>
  <si>
    <t>Configure the cloud solution to force an account lockout capability after 3 unsuccessful login attempts.</t>
  </si>
  <si>
    <t>To close this finding, please provide evidence that an account lockout after 3 unsuccessful logon attempts has been applied with the agency's CAP.</t>
  </si>
  <si>
    <t>CLD-24</t>
  </si>
  <si>
    <t>AC-8</t>
  </si>
  <si>
    <t>System Use Notification</t>
  </si>
  <si>
    <t>The agency is responsible for requiring a warning banner prior to accessing the cloud environment.</t>
  </si>
  <si>
    <t>1. The cloud solution should display the approved system use notification message or banner before granting access to the system.
2.Verify the solution retains the notification message or banner on the screen until the user takes explicit actions to log on to or further access the information system.
3. Verify the warning banner is compliant with IRS guidelines and contains the following 4 elements:
-  the system contains US government information
-  users actions are monitored and audited
-  unauthorized use of the system is prohibited 
-  unauthorized use of the system is subject to criminal and civil penalties</t>
  </si>
  <si>
    <t>1. The system displays a warning banner prior to granting access.
2.  The user is required to take action on the banner prior to proceeding with access.
3. The banner is compliant with IRS Publication 1075.</t>
  </si>
  <si>
    <t>An IRS compliant warning banner does not exist within the cloud solution. Or The banner is not  compliant with IRS Publication 1075.</t>
  </si>
  <si>
    <t>Limited</t>
  </si>
  <si>
    <t>HAC14
HAC38</t>
  </si>
  <si>
    <t>HAC14: Warning banner is insufficient
HAC38: Warning banner does not exist</t>
  </si>
  <si>
    <t>Configure the cloud solution to display a warning banner that is compliant with IRS Publication 1075 guidelines and includes the following four elements:
A) The system contains US government information.
B) Users' actions are monitored and audited.
C) Unauthorized use of the system is prohibited. 
D) Unauthorized use of the system is subject to criminal and civil penalties.</t>
  </si>
  <si>
    <t>CLD-25</t>
  </si>
  <si>
    <t>AC-11</t>
  </si>
  <si>
    <t>Device Lock</t>
  </si>
  <si>
    <t>The agency is required to implement a session lock capability on the end-user workstation (e.g. screensavers) after 15 minutes of inactivity.
The cloud provider is required to implement a session lock capability on the application or webpage after 15 minutes of inactivity.</t>
  </si>
  <si>
    <t>1. Examine system documentation and test the end-user workstation to validate that the workstation session is locked after 15 minutes of inactivity.
2. Examine system documentation provided by the cloud provider and test to cloud solution. Validate the application or webpage locks the user session after 15 minutes of inactivity.</t>
  </si>
  <si>
    <t>1 &amp; 2.  Sessions to the cloud environment are locked after 15 minutes of inactivity.</t>
  </si>
  <si>
    <t>User sessions do not lock after the Publication 1075 required timeframe.</t>
  </si>
  <si>
    <t>HAC2</t>
  </si>
  <si>
    <t>HAC2: User sessions do not lock after the Publication 1075 required timeframe</t>
  </si>
  <si>
    <t>Configure management sessions to lock out every 10 minutes.</t>
  </si>
  <si>
    <t>CLD-26</t>
  </si>
  <si>
    <t>AC-12</t>
  </si>
  <si>
    <t>Session Termination</t>
  </si>
  <si>
    <t>The agency is required to implement a session termination capability after 30 minutes of inactivity.
The cloud provider is required to implement a session termination capability on the application or webpage after 30 minutes of inactivity.</t>
  </si>
  <si>
    <t>1. Examine system documentation and test the end-user workstation to validate that the workstation session is terminated after 30 minutes of inactivity.
2. Examine system documentation provided by the cloud provider and test to cloud solution. Validate the application or webpage terminates the user session after 30 minutes of inactivity.</t>
  </si>
  <si>
    <t>1 &amp; 2. Sessions to the cloud environment are terminated after 30 minutes of inactivity.</t>
  </si>
  <si>
    <t>Sessions to the cloud environment are not terminated after 30 minutes of inactivity.</t>
  </si>
  <si>
    <t>HRM5</t>
  </si>
  <si>
    <t>HRM5: User sessions do not terminate after the Publication 1075 period of inactivity</t>
  </si>
  <si>
    <t>Configure workstation, applications or webpage sessions to terminate after 30 minutes of inactivity.</t>
  </si>
  <si>
    <t>CLD-27</t>
  </si>
  <si>
    <t>The agency documents approved connection methods to the cloud environment and monitors the connection methods for unauthorized access.</t>
  </si>
  <si>
    <t>Examine agency remote access policy and procedures. Ensure the agency documents approved and unapproved methods for connecting to the cloud environment (e.g. access only permitted from agency network).
Interview the Administrator and determine how the agency monitors connectivity for unauthorized use.</t>
  </si>
  <si>
    <t>Remote access policy and procedures define approved and prohibited methods for connecting to the cloud environment.
The agency monitors access for unauthorized use.</t>
  </si>
  <si>
    <t>Remote access policy and procedures defining approved and prohibited methods for connecting to the cloud environment are not documented.</t>
  </si>
  <si>
    <t>HRM7
HRM18</t>
  </si>
  <si>
    <t>HRM7: The agency does not adequately control remote access to its systems
HRM18: Remote access policies are not sufficient</t>
  </si>
  <si>
    <t>Document remote access policy and procedures to define approved and prohibited methods for connecting to the cloud environment.</t>
  </si>
  <si>
    <t>To close this finding, please provide a copy of the remote access policy and procedures with the agency's CAP.</t>
  </si>
  <si>
    <t>CLD-28</t>
  </si>
  <si>
    <t>AC-20</t>
  </si>
  <si>
    <t>Use of External Information Systems</t>
  </si>
  <si>
    <t>The agency should prohibit the ability for personnel or contractors to used non-agency sanctioned devices to connect to the cloud infrastructure.</t>
  </si>
  <si>
    <t>Examine agency documentation and assess the following:
1. The agency documents in policy that non-agency devices are prohibited from accessing the agency's systems and data.
2. The agency and cloud provider prevents non-agency devices for accessing the cloud environment through technical mechanisms. Non-agency devices may include, but are not limited to, the following:
- Contractor Computers
- Smart Phones
- Tablet Computers</t>
  </si>
  <si>
    <t>1. The agency has documented in policy that non-agency devices are prohibited from accessing agency systems or data.
2. The agency and/or cloud provider restricts access through technical mechanisms to authorized agency devices only.</t>
  </si>
  <si>
    <t>The agency and/or cloud provider does not restrict access to the cloud environment through technical mechanisms to authorized agency devices only.</t>
  </si>
  <si>
    <t>HRM3</t>
  </si>
  <si>
    <t>HRM3: FTI access from personal devices</t>
  </si>
  <si>
    <t>Prohibit the ability for personnel or contractors to used non-agency sanctioned devices to connect to the cloud infrastructure.</t>
  </si>
  <si>
    <t>To close this finding, please provide a copy of the security policy and procedures regarding restricting access through technical mechanisms to only authorized agency devices with the agency's CAP.</t>
  </si>
  <si>
    <t>CLD-29</t>
  </si>
  <si>
    <t>AU-11</t>
  </si>
  <si>
    <t>Audit Record Retention</t>
  </si>
  <si>
    <t>The agency is responsible for exporting reports to retain in accordance with the agency applicable records retention policy.</t>
  </si>
  <si>
    <t>Examine the agency's cloud SLA. Ensure the agency has the ability to generate security log reports for agency retention.</t>
  </si>
  <si>
    <t>The agency has the ability to generate security log reports and retain them for further evaluation.
Retention logs are maintained per agency retention requirements.</t>
  </si>
  <si>
    <t>The agency does not have the ability to generate security log reports and retain them for further evaluation.</t>
  </si>
  <si>
    <t>HAU9</t>
  </si>
  <si>
    <t>HAU9: No log reduction system exists</t>
  </si>
  <si>
    <t>Retain generated security log reports per IRS Publication 1075 requirements.</t>
  </si>
  <si>
    <t>CLD-30</t>
  </si>
  <si>
    <t>AU-2</t>
  </si>
  <si>
    <t>Auditable Events</t>
  </si>
  <si>
    <t>The cloud solution audits system and user activities in compliance with IRS Publication 1075 Exhibit 9, System Audit Management Guidelines and protects audit log data to the maximum extent possible.</t>
  </si>
  <si>
    <t>1. Examine audit procedures to ensure the following events are recorded:
(i) all successful &amp; unsuccessful login and logoff attempts. (ii) all actions, connections and requests performed by privileged users and functions (iii) changes to user and file rights permissions. (iv) creation, modification and deletion of objects, groups &amp; accounts. (v) the date, time, event type, associated user or system account. (vi) startup and shutdown functions. (vii) enabling or disabling of audit report generation services.
2. Examine audit policy and procedures and validate that the cloud provider protects audit log data from modification and restricted to personnel required to have access.</t>
  </si>
  <si>
    <t>1.  Audit events are captured per the requirements outlined in the test procedures.
2. Audit log data is protected from unauthorized access.</t>
  </si>
  <si>
    <t>Audit events are not captured per Publication 1075 requirements.</t>
  </si>
  <si>
    <t>HAU17
HAU10</t>
  </si>
  <si>
    <t>HAU17: Audit logs do not capture sufficient auditable events
HAU10: Audit logs are not properly protected</t>
  </si>
  <si>
    <t>Configure auditing to capture the following events:
i) all successful and unsuccessful login and logoff attempts
(ii) all actions, connections and requests performed by privileged users and functions 
(iii) changes to user and file rights permissions
(iv) creation, modification and deletion of objects, groups and accounts
(v) the date, time, event type, associated user or system account
(vi) startup and shutdown functions
(vii) enabling or disabling of audit report generation services</t>
  </si>
  <si>
    <t>CLD-31</t>
  </si>
  <si>
    <t>AU-3</t>
  </si>
  <si>
    <t>Content of Audit Records</t>
  </si>
  <si>
    <t>The agency should review the log content provided by the Reporting API and the revision histories to determine whether the content meets IRS logging requirements.</t>
  </si>
  <si>
    <t>1. Examine audit procedures to ensure the following elements are contained in the audit events from AU-2.
(i) date and time of the event; (ii) the component of the information system (e.g., software component, hardware component) where the event occurred; (iii) type of event; (iv) user/subject identity; and (v) the outcome (success or failure) of the event.</t>
  </si>
  <si>
    <t>Auditing is configured to meet all requirements within the operating systems capabilities.</t>
  </si>
  <si>
    <t>HAU22</t>
  </si>
  <si>
    <t>HAU22: Content of audit records is not sufficient</t>
  </si>
  <si>
    <t>Configure auditing to capture the following events:
(i) date and time of the event; 
(ii) the component of the information system (e.g., software component, hardware component) where the event occurred; 
(iii) type of event; 
(iv) user/subject identity; and 
(v) the outcome (success or failure) of the event.</t>
  </si>
  <si>
    <t>CLD-32</t>
  </si>
  <si>
    <t>AU-4</t>
  </si>
  <si>
    <t>Audit Storage Capacity</t>
  </si>
  <si>
    <t>The agency shall require the cloud provider to implement a sufficient amount of audit storage capacity to record all necessary auditable items.</t>
  </si>
  <si>
    <r>
      <t xml:space="preserve">1. Examine the SLA agreed to between the agency and the cloud provider. Ensure the cloud provider allows for sufficient storage space for audit logs.
2. For audit logs retained by the agency, ensure the agency provides sufficient space for the retention of audit logs.
IRS Publication 1075, Audit and Accountability section, requires log data retention for 7 years.
</t>
    </r>
    <r>
      <rPr>
        <sz val="10"/>
        <color indexed="10"/>
        <rFont val="Arial"/>
        <family val="2"/>
      </rPr>
      <t>Note: If the system being reviewed is MS Office 365 this control is N/A, since the control will be tested under the Office 365 tab.</t>
    </r>
  </si>
  <si>
    <t>1.  The cloud provider ensures audit log data is retained using sufficient audit space for 7 years.
2. The agency ensures audit log data is retained using sufficient audit space for 7 years.</t>
  </si>
  <si>
    <t>Audit records are not retained per Pub 1075.</t>
  </si>
  <si>
    <t>HAU7</t>
  </si>
  <si>
    <t>HAU7: Audit records are not retained per Pub 1075</t>
  </si>
  <si>
    <t>Retain audit log data using sufficient audit space for 7 years.</t>
  </si>
  <si>
    <t>CLD-33</t>
  </si>
  <si>
    <t>AU-6</t>
  </si>
  <si>
    <t>Audit Review, Analysis, and Reporting</t>
  </si>
  <si>
    <t>The agency conducts internal audit review, analysis and reporting activities for indications of inappropriate or unusual activity.</t>
  </si>
  <si>
    <t>1. Examine agency audit policy and procedures.  Validate that the agency conducts internal audit and review of cloud activity for unusual or inappropriate activity.
2. Interview personnel responsible for conducting periodic activity log reviews. Ensure agency personnel are performing this functions on a routine basis.</t>
  </si>
  <si>
    <t>1. Agency policy requires the internal audit of cloud activity.
2. Personnel responsible for performing audit log reviews do so on a routine basis.</t>
  </si>
  <si>
    <t>Audit logs are not reviewed per Pub 1075 requirements.</t>
  </si>
  <si>
    <t>HAU3
HAU18</t>
  </si>
  <si>
    <t>HAU3: Audit logs are not being reviewed
HAU18: Audit logs are reviewed, but not per Pub 1075 requirements</t>
  </si>
  <si>
    <t>Perform internal audit reviews of cloud activity for any unusual or inappropriate activity.</t>
  </si>
  <si>
    <t>To close this finding, please provide a copy of the audit policy and procedures regarding review of audit logs within the cloud environment with the agency's CAP.</t>
  </si>
  <si>
    <t>CLD-34</t>
  </si>
  <si>
    <t>AU-7</t>
  </si>
  <si>
    <t>Audit Reduction and Report Generation</t>
  </si>
  <si>
    <t>Audit Log Reduction and Generation capabilities are in use.</t>
  </si>
  <si>
    <t>Examine agency audit policy and procedures. The Agency shall require the cloud provider to implement an audit reporting feature to support after-the-fact investigations of security incidents without altering original audit records.</t>
  </si>
  <si>
    <t>The agency and/or cloud provider includes the ability to generate reports containing log information to support additional analysis.</t>
  </si>
  <si>
    <t>Generated security log reports are not retained per IRS Publication 1075 requirements.</t>
  </si>
  <si>
    <t>Implement ability to generate reports containing log information to support after-the-fact investigations.</t>
  </si>
  <si>
    <t>CLD-35</t>
  </si>
  <si>
    <t>AU-9</t>
  </si>
  <si>
    <t>Protection of Audit Information</t>
  </si>
  <si>
    <t>Audit information shall be protect by the cloud provider from unauthorized access, modification and deletion. The agency should include this requirement in it's SLA with the cloud provider.</t>
  </si>
  <si>
    <t>Ask the administrator if the measures are taken to restrict the use of auditing tools and protect their output so that they can only be read by users with appropriate privileges, and cannot be deleted or modified.</t>
  </si>
  <si>
    <t>Protection mechanisms have been implemented to protect the auditing system and its output.</t>
  </si>
  <si>
    <t>Protection mechanisms are not implemented to protect the auditing system and its output.</t>
  </si>
  <si>
    <t>HAU10</t>
  </si>
  <si>
    <t>HAU10: Audit logs are not properly protected</t>
  </si>
  <si>
    <t>Implement protection mechanisms to protect the audit system and output.</t>
  </si>
  <si>
    <t>CLD-36</t>
  </si>
  <si>
    <t>SC-8</t>
  </si>
  <si>
    <t>Transmission Confidentiality and Integrity</t>
  </si>
  <si>
    <t>FTI must be encrypted in transit to and within the cloud environment. This requirement must be included in the SLA.</t>
  </si>
  <si>
    <t>Encryption of Data in Transit
1. Examine the SLA (or equivalent) and validate the agency requires encryption requirements for communications between the cloud provider and the agency where the communications may contain FTI.
2. Examine the SLA (or equivalent) and validate that the agency requires the retention of encryption keys for data in transit at all times.
3. Interview the SA and examine system documentation to identify the individuals authorized to have access to the encryption keys and maintains the key passphrase to extract the keys.
4. Examine system documentation and interview the administrator. Confirm the cryptographic module used to encrypt data in transit is FIPS compliant.
Refer to the NIST Cryptographic Module Validation List to confirm compliance:
http://csrc.nist.gov/groups/STM/cmvp/validation.html</t>
  </si>
  <si>
    <t>1. The agency has a requirement for data encryption in the agreement with the cloud provider.
2. The agency's agreement stipulates that the agency shall maintain ownership and retention of the encryption keys.
3. The agency personnel with access and management of encryption keys is approved and appropriate safeguards are in place to ensure the keys are protected from unauthorized access.
4. Mechanisms used to encrypt FTI during transmission are FIPS validated.</t>
  </si>
  <si>
    <t xml:space="preserve">FTI is not encrypted in transit to and within the cloud environment. </t>
  </si>
  <si>
    <t>CMVP stopped accepting FIPS 140-2 submissions for new validation certificates on 9/21/2021. However, many 140-2 certificates will be valid through 2026. Check the NIST website for further guidance.</t>
  </si>
  <si>
    <t>HSC42
HSA15</t>
  </si>
  <si>
    <t>HSC42: Encryption capabilities do not meet the latest FIPS 140 requirements
HSA15: FTI contracts do not contain all security requirements</t>
  </si>
  <si>
    <t xml:space="preserve">Document the requirement that encryption capabilities used to encrypt data in transit must be FIPS 140 compliant. Document the following security requirements  in the SLA agreement with the cloud provider: 
1. The agency has a requirement for data encryption in the agreement with the cloud provider.
2. The agency's agreement stipulates that the agency shall maintain ownership and retention of the encryption keys.
3. The agency personnel with access and management of encryption keys is approved and appropriate safeguards are in place to ensure the keys are protected from unauthorized access.
4. Mechanisms used to encrypt FTI during transmission are FIPS 140 validated.
</t>
  </si>
  <si>
    <t>To close this finding, please provide evidence that FIPS 140 compliant encryption is used for data in transit as well as a copy of the SLA enforcing the aforementioned requirements with the agency's CAP.</t>
  </si>
  <si>
    <t>CLD-37</t>
  </si>
  <si>
    <t>SC-28</t>
  </si>
  <si>
    <t>Protection of Information at Rest</t>
  </si>
  <si>
    <t>FTI must be encrypted while at rest in the cloud. All mechanisms used to encrypt FTI must be FIPS 140 compliant, and operate utilizing the FIPS 140 compliant module. This requirement must be included in the SLA, if applicable.</t>
  </si>
  <si>
    <t>Encryption of Data at Rest
1. Examine the SLA (or equivalent) and validate that the agency requires the cloud provider to use a FIPS 140 compliant encryption algorithm to encrypt FTI at rest.
2. Examine the SLA (or equivalent) and validate that the agency requires the retention of encryption keys for data at rest at all times.
3. Interview the SA and examine system documentation to identify the individuals authorized to have access to the encryption keys and maintains the key passphrase to extract the keys.
4. Examine system documentation and interview the administrator. Confirm the cryptographic module used to encrypt data at rest is FIPS 140 compliant.
Refer to the NIST Cryptographic Module Validation List to confirm compliance:
http://csrc.nist.gov/groups/STM/cmvp/validation.html</t>
  </si>
  <si>
    <t>1. The agency has a requirement for data encryption at rest.
2. The agency's agreement stipulates that the agency shall maintain ownership and retention of the encryption keys.
3. The agency personnel with access and management of encryption keys is approved and appropriate safeguards are in place to ensure the keys are protected from unauthorized access.
4. Mechanisms used to encrypt FTI at rest are FIPS 140 validated.</t>
  </si>
  <si>
    <t>FTI is not encrypted while at rest in the cloud environment.</t>
  </si>
  <si>
    <t>Identify and implement  the mechanisms in place for FIPS 140 compliance.  Ensure contracts contain all security requirements.</t>
  </si>
  <si>
    <t xml:space="preserve">To close this finding, please provide a copy of the agency's SLA agreement that addresses the following items with the agency's CAP:
1. The agency has a requirement for data encryption at rest.
2. The agency's agreement stipulates that the agency shall maintain ownership and retention of the encryption keys.
3. The agency personnel with access and management of encryption keys is approved and appropriate safeguards are in place to ensure the keys are protected from unauthorized access.
4. Mechanisms used to encrypt FTI at rest are FIPS 140 validated.
</t>
  </si>
  <si>
    <t>Do not edit below</t>
  </si>
  <si>
    <t>Info</t>
  </si>
  <si>
    <t>Automated</t>
  </si>
  <si>
    <t>Test (Automated)</t>
  </si>
  <si>
    <t>Test (Manual)</t>
  </si>
  <si>
    <t>Criticality Ratings</t>
  </si>
  <si>
    <r>
      <t xml:space="preserve">Issue Code Mapping (Select </t>
    </r>
    <r>
      <rPr>
        <b/>
        <u/>
        <sz val="10"/>
        <rFont val="Arial"/>
        <family val="2"/>
      </rPr>
      <t>one</t>
    </r>
    <r>
      <rPr>
        <b/>
        <sz val="10"/>
        <rFont val="Arial"/>
        <family val="2"/>
      </rPr>
      <t xml:space="preserve"> to enter in column M)</t>
    </r>
  </si>
  <si>
    <t>O365-01</t>
  </si>
  <si>
    <t>CM-6</t>
  </si>
  <si>
    <t>Configuration Management</t>
  </si>
  <si>
    <t>Interview / Examine</t>
  </si>
  <si>
    <t>Verify that the agency is utilizing Office 365 FedRAMP offering</t>
  </si>
  <si>
    <t xml:space="preserve">The agency has purchased the Office 365 GCC or 365 Multi-Tenant &amp; Supporting Service. </t>
  </si>
  <si>
    <t>Cloud vendor is not FedRAMP certified.</t>
  </si>
  <si>
    <t>Use cloud vendors that are FedRAMP certified such as GCC.</t>
  </si>
  <si>
    <t>To close this finding, please provide evidence that the current cloud vendor is FedRAMP certified with the agency's CAP.</t>
  </si>
  <si>
    <t>O365-02</t>
  </si>
  <si>
    <t>CM-7</t>
  </si>
  <si>
    <t>Least Functionality</t>
  </si>
  <si>
    <t>Determine if FTI is being transmitted using Microsoft Teams. Verify if recording of conversations and meetings is disabled.</t>
  </si>
  <si>
    <t>HCM10</t>
  </si>
  <si>
    <t>HCM10: System has unneeded functionality installed</t>
  </si>
  <si>
    <t>To close this finding, please provide a screenshot showing "Record conversations and meetings" option is disabled in Teams with the agency's CAP.</t>
  </si>
  <si>
    <t>O365-03</t>
  </si>
  <si>
    <t>If FTI is being transmitted via E-mail, ensure the data is properly protected and secured when being transmitted.</t>
  </si>
  <si>
    <t xml:space="preserve">Interview SA to determine how FTI is being secured in email transmission. All e-mail transmissions containing FTI must be encrypted using the latest FIPS 140 validated mechanism.
Note: FTI must not be inserted into the body of the message unless the agency has a mechanism in place to prevent unauthorized third-party access.    
</t>
  </si>
  <si>
    <t xml:space="preserve">All FTI sent via e-mail is encrypted with the latest FIPS 140 validated encryption, using at least a 128-bit encryption key.  All FTI in either the body of the message or as an attachment must be encrypted.  
FTI is emailed only to an authorized recipient. </t>
  </si>
  <si>
    <r>
      <rPr>
        <b/>
        <sz val="10"/>
        <rFont val="Arial"/>
        <family val="2"/>
      </rPr>
      <t xml:space="preserve">Note- </t>
    </r>
    <r>
      <rPr>
        <sz val="10"/>
        <rFont val="Arial"/>
        <family val="2"/>
      </rPr>
      <t>CMVP stopped accepting FIPS 140-2 submissions for new validation certificates on 9/21/2021. However, many 140-2 certificates will be valid through 2026. Check the NIST website for further guidance.</t>
    </r>
  </si>
  <si>
    <t>Data is not properly protected and secured when being transmitted</t>
  </si>
  <si>
    <t>HSC42</t>
  </si>
  <si>
    <t>HSC42: Encryption capabilities do not meet the latest FIPS 140 requirements</t>
  </si>
  <si>
    <t>Use the latest FIPS 140 validated encryption, using at least a 128-bit encryption key for all FTI transmitted via e-mail.</t>
  </si>
  <si>
    <t>To close this finding, please provide evidence that e-mail is encrypted with the latest FIPS 140 validated encryption with the agency's CAP.</t>
  </si>
  <si>
    <t>O365-04</t>
  </si>
  <si>
    <t>Examine
Interview</t>
  </si>
  <si>
    <t>Users are prevented from introducing FTI into Yammer.</t>
  </si>
  <si>
    <t xml:space="preserve">1. Interview the SA to determine if Yammer has been set up.  If Yammer has been set up ask if any FTI is being placed in Yammer.
2. View regular expressions agency has defined. These expressions are included in Yammer settings under Admin &gt; Content and Security &gt; Monitor Keywords.
</t>
  </si>
  <si>
    <t xml:space="preserve">Agency has identified keywords and regular expressions to prevent FTI from being introduced into Yammer. </t>
  </si>
  <si>
    <t>FTI data is not properly protected and secured when being transmitted.</t>
  </si>
  <si>
    <t>Prevent FTI from being introduced into Yammer by users.</t>
  </si>
  <si>
    <t>To close this finding, please provide the regular expressions the agency has defined to prevent FTI from being introduced into Yammer with the agency's CAP.</t>
  </si>
  <si>
    <t>O365-05</t>
  </si>
  <si>
    <t>FTI in SharePoint must be secure.</t>
  </si>
  <si>
    <t xml:space="preserve">Interview SA to determine if any FTI is in SharePoint.  If FTI is not being included in SharePoint then this control is N/A.
If FTI is being uploaded into SharePoint, how is it stored in SharePoint.  
FTI should not be manually inputted into SharePoint (e.g., Forms, Pictures, Links, Lists, etc.) 
If FTI is contained within a document the document should be secured using the latest FIPS 140 validated encryption. 
Check if SharePoint is publicly accessible.  </t>
  </si>
  <si>
    <t>FTI in SharePoint is secured using the latest FIPS 140 validated encryption methodology.</t>
  </si>
  <si>
    <t>FTI in SharePoint is not secured.</t>
  </si>
  <si>
    <t>Employ the latest FIPS 140 validated encryption for all data at rest.</t>
  </si>
  <si>
    <t>To close this finding, please provide evidence that the latest FIPS 140 validated encryption is used to secure data with the agency's CAP.</t>
  </si>
  <si>
    <t>O365-06</t>
  </si>
  <si>
    <t>Determine if users are unable to use insecure connection methodologies.</t>
  </si>
  <si>
    <t xml:space="preserve">Review ADFS settings, Authentication Policies, Edit Global Primary Authentication, "Enable device authentication". Review GPO settings for browser(s). </t>
  </si>
  <si>
    <t>Agency has configured its ADFS to allow connections only from domain joined machines. Agency has configured browsers to allow connections using only TLS 1.2 or higher.</t>
  </si>
  <si>
    <t>Agency has not configured browsers to allow connections using only TLS 1.2 or higher.</t>
  </si>
  <si>
    <t>Configure encrypted sessions to only allow TLS 1.2 or higher.</t>
  </si>
  <si>
    <t>To close this finding, please provide evidence that only connections using TLS 1.2 or higher are allowed with the agency's CAP.</t>
  </si>
  <si>
    <t>O365-07</t>
  </si>
  <si>
    <t>The agency shall require the cloud provider to implement a sufficient amount of audit storage capacity to   record all necessary auditable items.</t>
  </si>
  <si>
    <t xml:space="preserve">1. Examine the SLA agreed to between the agency and the cloud provider.  Ensure the cloud provider allows for sufficient storage space for audit logs.
2. For audit logs retained by the agency, ensure the agency provides sufficient space for the retention of audit logs.
IRS Publication 1075, Audit and Accountability section, requires log data retention for 7 years. 
Note: If the system being reviewed is MS Office 365 this control is N/A, since the control will be tested under the Office 365 tab. </t>
  </si>
  <si>
    <t>O365-08</t>
  </si>
  <si>
    <t>MP-3</t>
  </si>
  <si>
    <t>Media Marking</t>
  </si>
  <si>
    <t>Verify all FTI introduced into Office 365 is labeled to identify it as FTI.</t>
  </si>
  <si>
    <t>Review agency policy and procedures for the use of FTI in Office 365. Verify that the agency actively reviews the use of FTI within Office 365 components.</t>
  </si>
  <si>
    <t>Documents, e-mails, and all other instances of FTI are labeled to indicate their content. Agency uses Office 365 activity reports to review use of FTI within the cloud environment.</t>
  </si>
  <si>
    <t>FTI is not properly labeled in the cloud environment.</t>
  </si>
  <si>
    <t xml:space="preserve">Label all FTI-related documentation in the cloud environment. Review activity reports for use of FTI in cloud environment. </t>
  </si>
  <si>
    <t>O365-09</t>
  </si>
  <si>
    <t xml:space="preserve">Verify the agency has implemented an account management process for access to Office 365.
</t>
  </si>
  <si>
    <t xml:space="preserve">Interview agency personnel to verify documented operating procedures exist for user and system account creation, termination, and expiration.
</t>
  </si>
  <si>
    <t xml:space="preserve">Agency personnel can demonstrate that documented operating procedures exist and are in use.
</t>
  </si>
  <si>
    <t>HAC37</t>
  </si>
  <si>
    <t>HAC37: Account management procedures are not implemented</t>
  </si>
  <si>
    <t>Document the operating procedures (user and system account creation, termination, and expiration) for all O365 available features.</t>
  </si>
  <si>
    <t>To close this finding, please provide a copy of agency account management procedures with the agency's CAP.</t>
  </si>
  <si>
    <t>O365-10</t>
  </si>
  <si>
    <t>Audit Events</t>
  </si>
  <si>
    <t xml:space="preserve">Verify Office 365 captures all changes made to FTI including: additions, modifications, or deletions. </t>
  </si>
  <si>
    <t>Verify that security events are captured in logs.</t>
  </si>
  <si>
    <t>All changes made to FTI are captured, including: additions, modifications, and deletions.</t>
  </si>
  <si>
    <t>Audit logs do not capture sufficient auditable events.</t>
  </si>
  <si>
    <t>HAU17</t>
  </si>
  <si>
    <t>HAU17: Audit logs do not capture sufficient auditable events</t>
  </si>
  <si>
    <t>Capture additions, modifications, and deletions to FTI data in security audit logs.</t>
  </si>
  <si>
    <t>O365-11</t>
  </si>
  <si>
    <t>Verify that audit logs are reviewed at least weekly for suspicious activity.</t>
  </si>
  <si>
    <t>Review agency documentation for review of audit logs.</t>
  </si>
  <si>
    <t>Agency personnel review Active Directory account audit logs at least weekly for suspicious activity.</t>
  </si>
  <si>
    <t>Audit logs are not reviewed per IRS Publication 1075 requirements.</t>
  </si>
  <si>
    <t>Review Active Directory account logs weekly for suspicious activity.</t>
  </si>
  <si>
    <t>To close this finding, please provide policy documentation that states audit logs are reviewed on a weekly basis with the agency's CAP.</t>
  </si>
  <si>
    <t>O365-12</t>
  </si>
  <si>
    <t>Check whether inactive accounts are automatically disabled.</t>
  </si>
  <si>
    <t>Review Active Directory settings to determine if accounts are automatically disabled after 120 days of inactivity.</t>
  </si>
  <si>
    <t>Active Directory accounts are automatically disabled after 120 days of inactivity.</t>
  </si>
  <si>
    <t>User accounts do not expire after 120 days of inactivity.</t>
  </si>
  <si>
    <t>Configure Active Directory to disable accounts after 120 days of inactivity.</t>
  </si>
  <si>
    <t>O365-13</t>
  </si>
  <si>
    <t>Verify that administrators do not have the ability to write to, modify, or delete audit log data.</t>
  </si>
  <si>
    <t>Review permission settings for audit logs to determine if administrators have more than read access.</t>
  </si>
  <si>
    <t xml:space="preserve">Personnel who review and clear audit logs are separate from personnel that perform non-audit administration.
</t>
  </si>
  <si>
    <t>Enforce separation of duties and ensure administrators who review and clear audit logs are separate from personnel that perform non-audit administration.</t>
  </si>
  <si>
    <t>O365-14</t>
  </si>
  <si>
    <t>Verify that users are only given the minimum set of permissions for their role(s).</t>
  </si>
  <si>
    <t>Review agency documentation for user rights assignments and/or roles in Office 365.</t>
  </si>
  <si>
    <t>Users are assigned roles that provide only the rights necessary to accomplish assigned tasks in accordance with agency missions and business functions.</t>
  </si>
  <si>
    <t>Assign user roles that provide only the rights necessary to accomplish assigned tasks in alignment with the concept of least privilege.</t>
  </si>
  <si>
    <t>To close this finding, please provide agency access control policy documentation that states users are only given the minimum set of permissions for their roles with the agency's CAP.</t>
  </si>
  <si>
    <t>O365-15</t>
  </si>
  <si>
    <t xml:space="preserve">Verify that a brute force attempt to log onto the system is sufficiently deterred. </t>
  </si>
  <si>
    <t>Review Active Directory settings to determine if accounts are locked after 3 unsuccessful attempts during a 120-minute period; Automatically lock the account for 15 minutes or until released by an administrator when the maximum number of unsuccessful attempts is exceeded.</t>
  </si>
  <si>
    <t>1. Accounts are locked after 3 unsuccessful login attempts during a 120-minute period; 
2. Automatically lock the account for 15 minutes or until released by an administrator when the maximum number of unsuccessful attempts is exceeded..</t>
  </si>
  <si>
    <t>User accounts are not locked after three consecutive invalid login attempts.</t>
  </si>
  <si>
    <t>To close this finding, please provide evidence that user accounts are locked out after 3 unsuccessful login attempts and that these accounts remain locked for 15 minutes with the agency's CAP.</t>
  </si>
  <si>
    <t>O365-16</t>
  </si>
  <si>
    <t xml:space="preserve">Verify that an IRS approved login banner is being displayed before login. </t>
  </si>
  <si>
    <t>Login banners will be configured for all services that allow login access to the system.  
Verify that the warning banner displayed is in compliance with IRS requirements.  The user must accept the warning banner message before moving forward.</t>
  </si>
  <si>
    <t xml:space="preserve">Expected Results:
The warning banner is compliant with IRS guidelines and contains the following 4 elements:
-  the system contains US government information
-  users actions are monitored and audited
-  unauthorized use of the system is prohibited 
-  unauthorized use of the system is subject to criminal and civil penalties
</t>
  </si>
  <si>
    <t>Configure the warning banner to be compliant with IRS guidelines and ensure it contains the following 4 elements:
-  the system contains US government information
-  users actions are monitored and audited
-  unauthorized use of the system is prohibited 
-  unauthorized use of the system is subject to criminal and civil penalties</t>
  </si>
  <si>
    <t>O365-17</t>
  </si>
  <si>
    <t>Verify that inactive sessions are locked to prevent hijack.</t>
  </si>
  <si>
    <t>Verify that a password protected screensaver locks the workstation session after no more than 15 minutes.</t>
  </si>
  <si>
    <t>User workstations lock inactive sessions after a period of 15 minutes.</t>
  </si>
  <si>
    <t>User sessions do not lock after the IRS Publication 1075 required timeframe.</t>
  </si>
  <si>
    <t>Enable session locks after no more than 15 minutes of inactivity.</t>
  </si>
  <si>
    <t>O365-18</t>
  </si>
  <si>
    <t>Verify that inactive sessions are terminated to prevent hijack.</t>
  </si>
  <si>
    <t>Verify that a session terminates after 30 minutes of inactivity.</t>
  </si>
  <si>
    <t>Cloud Sessions terminate after 30 minutes of inactivity.</t>
  </si>
  <si>
    <t>User sessions are not terminated after no more than 30 minutes of inactivity.</t>
  </si>
  <si>
    <t>Terminate user sessions after 30 minutes of inactivity.</t>
  </si>
  <si>
    <t>O365-19</t>
  </si>
  <si>
    <t>AC-14</t>
  </si>
  <si>
    <t>Permitted Actions without Identification or Authentication</t>
  </si>
  <si>
    <t>Verify that common tools which can be used to access Office 365 without authentication are disabled.</t>
  </si>
  <si>
    <t>Verify the AdmitAnonymousUsersByDefault property in Set-CSMeeting Configuration is set to False.</t>
  </si>
  <si>
    <t>Guest access to Microsoft Teams meetings is disabled.</t>
  </si>
  <si>
    <t>Guest access to team for Business meetings is not disabled.</t>
  </si>
  <si>
    <t>Disable guest access to Microsoft Teams meetings.</t>
  </si>
  <si>
    <t>To close this finding, please provide a screenshot showing that AdmitAnonymousUsersByDefault property in Set-CSMeeting Configuration is set to False with the agency's CAP.</t>
  </si>
  <si>
    <t>O365-20</t>
  </si>
  <si>
    <t>AT-2</t>
  </si>
  <si>
    <t>Security Awareness Training</t>
  </si>
  <si>
    <t>Checks for appropriate training to users for use of FTI with Office 365 features.</t>
  </si>
  <si>
    <t>Review content of agency's security awareness training to ensure users are provided with training specifically for appropriate use of Office 365. Training must include:
a. Use of FTI with Exchange Online
b. Use of FTI with SharePoint Online
c. Use of FTI with Yammer
d. Circumventing, disabling, or downgrading session-level encryption.</t>
  </si>
  <si>
    <t>Agency includes appropriate use of Office 365 in its security awareness training, including the following:
a. Use of FTI with Exchange Online
b. Use of FTI with SharePoint Online
c. Use of FTI with Yammer
d. Circumventing, disabling, or downgrading session-level encryption.</t>
  </si>
  <si>
    <t>Agency does not provide security-specific training.</t>
  </si>
  <si>
    <t>HAT4</t>
  </si>
  <si>
    <t>HAT4: Agency does not provide security-specific training</t>
  </si>
  <si>
    <t>Include the following security-specific topics for Office 365 in agency security awareness training:
a. Use of FTI with Exchange Online
b. Use of FTI with SharePoint Online
c. Use of FTI with Yammer
d. Circumventing, disabling, or downgrading session-level encryption.</t>
  </si>
  <si>
    <t>O365-21</t>
  </si>
  <si>
    <t>Examine audit procedures to ensure the following events are recorded:
(i) all successful &amp; unsuccessful login and logoff attempts. (ii) all actions, connections and requests performed by privileged users and functions (iii) changes to user and file rights permissions. (iv) creation, modification and deletion of objects, groups &amp; accounts. (v) the date, time, event type, associated user or system account. (vi) startup and shutdown functions. (vii) enabling or disabling of audit report generation services.</t>
  </si>
  <si>
    <t>Agency audits account creation, modification, disabling, and deletion events for Active Directory infrastructure.</t>
  </si>
  <si>
    <t>The cloud solution does not audit system and user activities in compliance with IRS Publication 1075 Exhibit 9, System Audit Management Guidelines and protects audit log data to the maximum extent possible.</t>
  </si>
  <si>
    <t>Ensure audit procedures capture the following events: (i) all successful &amp; unsuccessful login and logoff attempts. (ii) all actions, connections and requests performed by privileged users and functions (iii) changes to user and file rights permissions. (iv) creation, modification and deletion of objects, groups &amp; accounts. (v) the date, time, event type, associated user or system account. (vi) startup and shutdown functions. (vii) enabling or disabling of audit report generation services.</t>
  </si>
  <si>
    <t>O365-22</t>
  </si>
  <si>
    <t xml:space="preserve">Check to ensure auditing is enabled to the extent necessary to capture access, modification, deletion and movement of FTI by each unique user. </t>
  </si>
  <si>
    <t>Examine audit procedures to ensure the following elements are contained in the audit events from AU-2.
(i) date and time of the event; (ii) the component of the information system (e.g., software component, hardware component) where the event occurred; (iii) type of event; (iv) user/subject identity; and (v) the outcome (success or failure) of the event.</t>
  </si>
  <si>
    <t>Audit records include type of event, date and time of event, where the event occurred, source of the event, outcome (success of failure), and identity of any user associated with the event.</t>
  </si>
  <si>
    <t>Auditing is not configured to meet all IRS Publication 1075 requirements within the operating systems capabilities.</t>
  </si>
  <si>
    <t>Ensure audit records include the following: type of event, date and time of event, where the event occurred, source of the event, outcome (success of failure), and identity of any user associated with the event.</t>
  </si>
  <si>
    <t>O365-23</t>
  </si>
  <si>
    <t>Check to ensure sufficient space is provisioned for maintenance of audit log data.</t>
  </si>
  <si>
    <t xml:space="preserve">Interview administrator to determine where Active Directory logs are stored and review allocated storage. </t>
  </si>
  <si>
    <t>Agency provisions sufficient storage for Active Directory audit logs.</t>
  </si>
  <si>
    <t>Sufficient space is not  provisioned for maintenance of audit log data.</t>
  </si>
  <si>
    <t>HAU23</t>
  </si>
  <si>
    <t>HAU23: Audit storage capacity threshold has not been defined</t>
  </si>
  <si>
    <t>Provision sufficient storage capacity for Active Directory audit logs.</t>
  </si>
  <si>
    <t>O365-24</t>
  </si>
  <si>
    <t>AU-5</t>
  </si>
  <si>
    <t>Response to Audit Processing Failures</t>
  </si>
  <si>
    <t>Verify that organizational officials are notified in the event of a failure to record audit trails.</t>
  </si>
  <si>
    <t>Interview administrator to determine what processes are in place for administrators to receive notification in the event of an audit processing failure. Notification may be provided by AD or a SIEM or log review tool.</t>
  </si>
  <si>
    <t>In the event of an audit processing failure for Active Directory, designated organizational officials are notified.</t>
  </si>
  <si>
    <t>Administrators are not notified when audit storage threshold is reached or in the event of a failure to record audit trails.</t>
  </si>
  <si>
    <t>HAU24
HAU25</t>
  </si>
  <si>
    <t>HAU24: Administrators are not notified when audit storage threshold is reached
HAU25: Audit processing failures are not properly reported and responded to</t>
  </si>
  <si>
    <t>Notify organizational officials of audit processing failures for Active Directory.</t>
  </si>
  <si>
    <t>O365-25</t>
  </si>
  <si>
    <t>Audit Review, Analysis and Reporting</t>
  </si>
  <si>
    <t>Check to ensure audit logs are reviewed weekly for suspicious activity.</t>
  </si>
  <si>
    <t>Interview administrator to determine frequency of audit log review, what logs are reviewed, what events are included.</t>
  </si>
  <si>
    <t>Audit logs are not reviewed, per Pub 1075 requirements</t>
  </si>
  <si>
    <t>Review audit logs on a weekly basis for suspicious activity.</t>
  </si>
  <si>
    <t>O365-26</t>
  </si>
  <si>
    <t>Check to ensure the agency employs an automated tool to reduce logs to support review.</t>
  </si>
  <si>
    <t>Interview administrator to determine how the agency generates logs that are provided to administrators and security personnel for review.</t>
  </si>
  <si>
    <t>Agency employs an audit reduction and report generation tool for Active Directory audit logs.</t>
  </si>
  <si>
    <t>No log reduction system exists.</t>
  </si>
  <si>
    <t>Employ an audit reduction and report generation tool for Active Directory audit logs.</t>
  </si>
  <si>
    <t>O365-27</t>
  </si>
  <si>
    <t>AU-8</t>
  </si>
  <si>
    <t>Time Stamps</t>
  </si>
  <si>
    <t>Check to ensure audit log events receive an authoritative time stamp that is synchronized with other network devices.</t>
  </si>
  <si>
    <t>Time stamps are generated by default on Windows systems using the system clock. Review system settings and/or interview administrator to determine whether the agency uses a central time server to which all devices are synchronized.</t>
  </si>
  <si>
    <t>Active Directory uses internal system clock to generate time stamps for audit records. An authoritative time server is used to synchronize internal clocks.</t>
  </si>
  <si>
    <t>Audit records are not time stamped.</t>
  </si>
  <si>
    <t>HAU11</t>
  </si>
  <si>
    <t>HAU11: NTP is not properly implemented</t>
  </si>
  <si>
    <t>Use an authoritative time server as an internal system clock for Active Directory.</t>
  </si>
  <si>
    <t>O365-28</t>
  </si>
  <si>
    <t>Verify adequate protection of audit logs to prevent unauthorized modification, deletion, or access.</t>
  </si>
  <si>
    <t>Check system permissions for audit logs to ensure they are only accessible by administrators and security personnel. Administrators should have only read access. If the agency uses a SIEM or log collection tool, verify permissions are also set similarly for those tools.</t>
  </si>
  <si>
    <t>Active Directory audit records are protected from unauthorized access, modification, and deletion. Access is restricted to appropriate personnel.</t>
  </si>
  <si>
    <t>Audit logs are not properly protected.</t>
  </si>
  <si>
    <t>Configure system permissions for audit logs so that administrators have read-only access, and access to the audit logs are accessible only by administrators and security personnel.</t>
  </si>
  <si>
    <t>O365-29</t>
  </si>
  <si>
    <t>Verify the agency maintains Active Directory logs for a minimum of 7 years.</t>
  </si>
  <si>
    <t>Interview the administrator to determine location of logs and the length of time for which they are retained.</t>
  </si>
  <si>
    <t xml:space="preserve">Audit records are retained for at least 7 years. </t>
  </si>
  <si>
    <t>Audit records are not retained per Pub 1075 requirements.</t>
  </si>
  <si>
    <t>Retain audit logs for 7 years.</t>
  </si>
  <si>
    <t>O365-30</t>
  </si>
  <si>
    <t>IR-9</t>
  </si>
  <si>
    <t>Information Spillage Response</t>
  </si>
  <si>
    <t>Check to ensure the agency actively reviews data moving to Office 365 for the inclusion of FTI and can permanently delete any information that is not authorized for use in Office 365.</t>
  </si>
  <si>
    <t>Review agency procedures for methodology for detecting and removing FTI from components of Office 365 where the agency has not authorized the use of FTI.</t>
  </si>
  <si>
    <t>Agency uses eDiscovery features to review use of FTI in Office 365 and permanently delete any spilled information.</t>
  </si>
  <si>
    <t>Agency does not use eDiscovery features to review use of FTI in Office 365 and permanently delete any spilled information.</t>
  </si>
  <si>
    <t>Update the agency procedures in the Incident Response plan to include detection and removal of FTI from components of Office 365 where FTI use has not been authorized.</t>
  </si>
  <si>
    <t>O365-31</t>
  </si>
  <si>
    <t>PL-4</t>
  </si>
  <si>
    <t>Rules of Behavior</t>
  </si>
  <si>
    <t>Check to verify agency has updated rules of behavior for use of Office 365 environment.</t>
  </si>
  <si>
    <t>Review agency rules of behavior document to ensure it contains explicitly references to acceptable use of Office 365 and how FTI is to be handled in this environment.</t>
  </si>
  <si>
    <t>Agency rules of behavior include appropriate use of Office 365. Users acknowledge and sign the rules of behavior document. Rules of behavior are reviewed and updated every 3 years.</t>
  </si>
  <si>
    <t>The agency has not updated rules of behavior for use of Office 365 environment.</t>
  </si>
  <si>
    <t>HCA8
HCA9</t>
  </si>
  <si>
    <t>HCA8: Rules of behavior does not exist
HCA9: Rules of behavior is not sufficient</t>
  </si>
  <si>
    <t>Establish rules of behavior document for Office 365 where users acknowledge and sign the rules of behavior document. Rules of behavior are reviewed and updated every 3 years.</t>
  </si>
  <si>
    <t>To close this finding, please provide a copy of the agency Rules of Behavior document; review and update the Rules of Behavior every 3 years.</t>
  </si>
  <si>
    <t>O365-32</t>
  </si>
  <si>
    <t>SC-4</t>
  </si>
  <si>
    <t xml:space="preserve">Information in Shared System Resources
 </t>
  </si>
  <si>
    <t>Check for use of FTI in unintended resources.</t>
  </si>
  <si>
    <t xml:space="preserve">1. From the SharePoint admin center, click settings. Select External sharing section to verify "Don’t allow sharing outside your organization" setting is set.
2. Go the  O365 Admin Center, choose Public Website from the left-hand menu, and verify that no Public Website is configured </t>
  </si>
  <si>
    <t>Guest access to Microsoft Teams meetings and SharePoint is disabled.</t>
  </si>
  <si>
    <t>Guest access to team for Business meetings and SharePoint is not disabled.</t>
  </si>
  <si>
    <t>To close this finding, please provide a screenshot showing "Don’t allow sharing outside your organization" is selected with the agency's CAP.</t>
  </si>
  <si>
    <t>O365-33</t>
  </si>
  <si>
    <t>SC-7</t>
  </si>
  <si>
    <t>Boundary Protection</t>
  </si>
  <si>
    <t>Verify all traffic to Office 365 is sufficiently controlled.</t>
  </si>
  <si>
    <t>To view rules: 
Click Start, point to Programs, point to Administrative Tools, and then click AD FS 2.0 Management.
In the console tree, under AD FS 2.0\Trust Relationships, click Relying Party Trusts, right-click the Microsoft Office 365 Identity Platform trust, and then click Edit Claim Rules.
In the Edit Claim Rules dialog box, select the Issuance Authorization Rules tab.
Ensure a rule exists similar to:
exists([Type == "http://schemas.microsoft.com/2012/01/request context/claims/x-mms-proxy"]) &amp;&amp;
NOT exists([Type == "http://schemas.microsoft.com/2012/01/request context/claims/x-mms-forwarded-client-ip",
Value=~"customer-provided public ip address regex"])
=&gt; issue(Type = "http://schemas.microsoft.com/authorization/claims/deny", Value = "true"); 
Where the IP range is limited to the agency's IP address(es).</t>
  </si>
  <si>
    <t>All traffic to Office 365 is routed through the agency's network. No direct access to Office 365 is allowed other than through direct connection to the network or through VPN to the agency's network. The agency may allow access to Exchange through ActiveSync if organizationally required.</t>
  </si>
  <si>
    <t>Not all traffic to Office 365 is sufficiently controlled.</t>
  </si>
  <si>
    <t>HSC37</t>
  </si>
  <si>
    <t>HSC37: Network connection to third party system is not properly configured</t>
  </si>
  <si>
    <t>Configure Office 365 so it is only routable through the agency's network and not directly accessible from the Internet.</t>
  </si>
  <si>
    <t>To close this finding, please provide a screenshot of the configuration setting showing Office 365 traffic is only routable through the agency's network with the agency's CAP.</t>
  </si>
  <si>
    <t>O365-34</t>
  </si>
  <si>
    <t>Check to ensure encryption methodologies are sufficiently set in the web browser.</t>
  </si>
  <si>
    <t>Review web browser settings to ensure verification of validity of certificates prior to connection. Review VPN to ensure all hosts connecting are checked for browser currency and encryption requirement setting(s).</t>
  </si>
  <si>
    <t>1. The web browser is configured to verify validity of digital certificate prior to connection.
2. All devices connecting remotely are subject to host checking to verify encryption requirements.</t>
  </si>
  <si>
    <t>Host checking is not enabled to verify encryption requirements prior to establishing a connection.</t>
  </si>
  <si>
    <t>Configure web browser to verify validity of digital certificate prior to connection.  Perform host checking on all devices connecting remotely to verify encryption requirements.</t>
  </si>
  <si>
    <t>To close this finding, please provide evidence showing the web browser checks the validity of the digital certificated prior to connection, browser currency and encryption requirement settings with the agency's CAP.</t>
  </si>
  <si>
    <t>O365-35</t>
  </si>
  <si>
    <t>SC-19</t>
  </si>
  <si>
    <t>VOIP</t>
  </si>
  <si>
    <t>VOIP use of Microsoft Teams is secured with encrypted connections.</t>
  </si>
  <si>
    <t>Microsoft Teams allows connections only to encrypted ports. Teams uses TLS 1.2 by default and is not configurable by the customer.</t>
  </si>
  <si>
    <t>Microsoft Teams is configured to connect using FIPS 140 validated encryption on ports 5060 and 5061 only. This will be configured through the DNS server and firewalls</t>
  </si>
  <si>
    <t>VOIP use of team for Business is not secured with encrypted connections.</t>
  </si>
  <si>
    <t>HSC42: Encryption capabilities do not meet the latest FIPS140 requirements</t>
  </si>
  <si>
    <t>Configure Teams to connect using the latest FIPS 140 validated encryption on ports 5060 and 5061.</t>
  </si>
  <si>
    <t>To close this finding, please provide a screenshot or equivalent, showing Teams is configured to use the latest FIPS 140 compliant encryption on ports 5060/5061 with the agency's CAP.</t>
  </si>
  <si>
    <t>O365-36</t>
  </si>
  <si>
    <t>SI-2</t>
  </si>
  <si>
    <t>Flaw Remediation</t>
  </si>
  <si>
    <t>Verify all hosts connecting to Office 365 are sufficiently protected by current security patches.</t>
  </si>
  <si>
    <t>Review workstation configuration to verify current patches are installed. Review VPN to ensure host-checking is enabled for operating system and browser updates.</t>
  </si>
  <si>
    <t>All devices connecting to Office 365 are current on patches and have secure browsers. Devices connecting remotely are checked for current patch level.</t>
  </si>
  <si>
    <t>All hosts connecting to Office 365 are not sufficiently protected by current security patches.</t>
  </si>
  <si>
    <t>HRM9</t>
  </si>
  <si>
    <t>HRM9: VPN technology does not perform host checking</t>
  </si>
  <si>
    <t>Configure VPN to perform host checking.</t>
  </si>
  <si>
    <t>To close this finding, please provide a screenshot showing VPN is configured for host checking with operating system and browser updates enabled with the agency's CAP.</t>
  </si>
  <si>
    <t>SI-3</t>
  </si>
  <si>
    <t>Malicious Code Protection</t>
  </si>
  <si>
    <t>Verify all hosts connecting to Office 365 are sufficiently protected by up to date anti-malware software.</t>
  </si>
  <si>
    <t>Review workstation configuration to verify anti-malware is installed. Review VPN to ensure host-checking is enabled for anti-malware.</t>
  </si>
  <si>
    <t>Anti-malware software is installed on all hosts connecting to Office 365. Devices connecting remotely are checked for currency of software and recent scan.</t>
  </si>
  <si>
    <t xml:space="preserve">Anti-malware software is not installed on all hosts connecting to Office 365. </t>
  </si>
  <si>
    <t>HSI12
HRM9</t>
  </si>
  <si>
    <t>HSI12: No antivirus is configured on the system
HRM9: VPN technology does not perform host checking</t>
  </si>
  <si>
    <t>Configure an antivirus program for use on all hosts and enable host checking.</t>
  </si>
  <si>
    <t>Test ID #</t>
  </si>
  <si>
    <t>Description</t>
  </si>
  <si>
    <t>Notes / Evidence</t>
  </si>
  <si>
    <t>Criticality Rating</t>
  </si>
  <si>
    <t>Issue Code</t>
  </si>
  <si>
    <t>CIS section #</t>
  </si>
  <si>
    <t>CIS recommendation #</t>
  </si>
  <si>
    <t>Rationale Statement</t>
  </si>
  <si>
    <t>Remediation Procedure</t>
  </si>
  <si>
    <t>AWS-01</t>
  </si>
  <si>
    <t>The "root" account has unrestricted access to all resources in the AWS account. It is highly recommended that the use of this account be avoided.</t>
  </si>
  <si>
    <t>Implement the `Ensure a log metric filter and alarm exist for usage of "root" account` recommendation in the `Monitoring` section of this benchmark to receive notifications of root account usage. Additionally, executing the following commands will provide ad-hoc means for determining the last time the root account was used:
aws iam generate-credential-report 
aws iam get-credential-report --query 'Content' --output text | base64 -d | cut -d, -f1,5,11,16 | grep -B1 ''
Note: there are a few conditions under which the use of the root account is required, such as requesting a penetration test or creating a CloudFront private key.</t>
  </si>
  <si>
    <t>The "root" account has restricted access to all resources in the AWS account.</t>
  </si>
  <si>
    <t>The "root" account is being used for platform administration.</t>
  </si>
  <si>
    <t>HRM8
HAC11</t>
  </si>
  <si>
    <t>HRM8: Direct root access is enabled on the system
HAC11: User access was not established with concept of least privilege</t>
  </si>
  <si>
    <t>1.1</t>
  </si>
  <si>
    <t>The "root" account is the most privileged AWS account. Minimizing the use of this account and adopting the principle of least privilege for access management will reduce the risk of accidental changes and unintended disclosure of highly privileged credentials.</t>
  </si>
  <si>
    <t>Follow the remediation instructions of the `Ensure IAM policies are attached only to groups or roles` recommendation.</t>
  </si>
  <si>
    <t>Disable the use of root account for all platform administration.</t>
  </si>
  <si>
    <t>To close this finding, please provide a screenshot showing "root" account has restricted access to all resources in the AWS account with the agency's CAP.</t>
  </si>
  <si>
    <t>AWS-02</t>
  </si>
  <si>
    <t>Multi-Factor Authentication (MFA) adds an extra layer of protection on top of a user name and password. With MFA enabled, when a user signs in to an AWS website, they will be prompted for their user name and password as well as for an authentication code from their AWS MFA device. It is recommended that MFA be enabled for all accounts that have a console password.</t>
  </si>
  <si>
    <t>Perform the following to determine if a MFA device is enabled for all IAM users having a console password:
Via Management Console
1. Open the IAM console at [https://console.aws.amazon.com/iam/](https://console.aws.amazon.com/iam/).
2. In the left pane, select `Users` 
3. If the `MFA Device` or `Password` columns are not visible in the table, click the gear icon at the upper right corner of the table and ensure a checkmark is next to both, then click `Close` .
4. Ensure each user having a checkmark in the `Password` column also has a value in the `MFA Device` column.</t>
  </si>
  <si>
    <t>Enabled multi-factor authentication (MFA)</t>
  </si>
  <si>
    <t xml:space="preserve">Multi-factor authentication is not in use for platform access.  </t>
  </si>
  <si>
    <t>HRM1
HRM20
HAC64</t>
  </si>
  <si>
    <t>HRM1: Multi-factor authentication is not required for external or remote access
HRM20: Multi-factor authentication is not required for internal privileged and non-privileged access
HAC64:Multi-factor authentication is not required for internal privileged and non-privileged access</t>
  </si>
  <si>
    <t>1</t>
  </si>
  <si>
    <t>1.2</t>
  </si>
  <si>
    <t>Enabling MFA provides increased security for console access as it requires the authenticating principal to possess a device that emits a time-sensitive key and have knowledge of a credential.</t>
  </si>
  <si>
    <t>Perform the following to enable MFA:
1. Sign in to the AWS Management Console and open the IAM console at [https://console.aws.amazon.com/iam/](https://console.aws.amazon.com/iam/).
2. In the navigation pane, choose Users.
3. In the User Name list, choose the name of the intended MFA user.
4. Choose the Security Credentials tab, and then choose Manage MFA Device.
5. In the Manage MFA Device wizard, choose A virtual MFA device, and then choose Next Step.
IAM generates and displays configuration information for the virtual MFA device, including a QR code graphic. The graphic is a representation of the 'secret configuration key' that is available for manual entry on devices that do not support QR codes.
6. Open your virtual MFA application. (For a list of apps that you can use for hosting virtual MFA devices, see [Virtual MFA Applications](http://aws.amazon.com/iam/details/mfa/#Virtual_MFA_Applications).) If the virtual MFA application supports multiple accounts (multiple virtual MFA devices), choose the option to create a new account (a new virtual MFA device).
7. Determine whether the MFA app supports QR codes, and then do one of the following:
- Use the app to scan the QR code. For example, you might choose the camera icon or choose an option similar to Scan code, and then use the device's camera to scan the code.
- In the Manage MFA Device wizard, choose Show secret key for manual configuration, and then type the secret configuration key into your MFA application.
When you are finished, the virtual MFA device starts generating one-time passwords.
8. In the Manage MFA Device wizard, in the Authentication Code 1 box, type the one-time password that currently appears in the virtual MFA device. Wait up to 30 seconds for the device to generate a new one-time password. Then type the second one-time password into the Authentication Code 2 box. Choose Active Virtual MFA.
**Forced IAM User Self-Service Remediation**
Amazon has published a pattern that forces users to self-service setup MFA before they have access to their complete permissions set. Until they complete this step, they cannot access their full permissions. This pattern can be used on new AWS accounts. It can also be used on existing accounts - it is recommended users are given instructions and a grace period to accomplish MFA enrollment before active enforcement on existing AWS accounts.
[How to Delegate Management of Multi-Factor Authentication to AWS IAM Users](http://blogs.aws.amazon.com/security/post/Tx2SJJYE082KBUK/How-to-Delegate-Management-of-Multi-Factor-Authentication-to-AWS-IAM-Users)</t>
  </si>
  <si>
    <t>Enable Multifactor Authentication.  One method to achieve the recommended state is to execute the following:
Perform the following to enable MFA:
1. Sign in to the AWS Management Console and open the IAM console at [https://console.aws.amazon.com/iam/](https://console.aws.amazon.com/iam/).
2. In the navigation pane, choose Users.
3. In the User Name list, choose the name of the intended MFA user.
4. Choose the Security Credentials tab, and then choose Manage MFA Device.
5. In the Manage MFA Device wizard, choose A virtual MFA device, and then choose Next Step.
IAM generates and displays configuration information for the virtual MFA device, including a QR code graphic. The graphic is a representation of the 'secret configuration key' that is available for manual entry on devices that do not support QR codes.
6. Open your virtual MFA application. (For a list of apps that you can use for hosting virtual MFA devices, see [Virtual MFA Applications](http://aws.amazon.com/iam/details/mfa/#Virtual_MFA_Applications).) If the virtual MFA application supports multiple accounts (multiple virtual MFA devices), choose the option to create a new account (a new virtual MFA device).
7. Determine whether the MFA app supports QR codes, and then do one of the following:
- Use the app to scan the QR code. For example, you might choose the camera icon or choose an option similar to Scan code, and then use the device's camera to scan the code.
- In the Manage MFA Device wizard, choose Show secret key for manual configuration, and then type the secret configuration key into your MFA application.
When you are finished, the virtual MFA device starts generating one-time passwords.
8. In the Manage MFA Device wizard, in the Authentication Code 1 box, type the one-time password that currently appears in the virtual MFA device. Wait up to 30 seconds for the device to generate a new one-time password. Then type the second one-time password into the Authentication Code 2 box. Choose Active Virtual MFA.
**Forced IAM User Self-Service Remediation**
Amazon has published a pattern that forces users to self-service setup MFA before they have access to their complete permissions set. Until they complete this step, they cannot access their full permissions. This pattern can be used on new AWS accounts. It can also be used on existing accounts - it is recommended users are given instructions and a grace period to accomplish MFA enrollment before active enforcement on existing AWS accounts.
[How to Delegate Management of Multi-Factor Authentication to AWS IAM Users](http://blogs.aws.amazon.com/security/post/Tx2SJJYE082KBUK/How-to-Delegate-Management-of-Multi-Factor-Authentication-to-AWS-IAM-Users)</t>
  </si>
  <si>
    <t>To close this finding, please provide a screenshot showing that Multifactor Authentication is enabled with the agency's CAP.</t>
  </si>
  <si>
    <t>AWS-03</t>
  </si>
  <si>
    <t>AWS IAM users can access AWS resources using different types of credentials, such as passwords or access keys. It is recommended that all credentials that have been unused in 90 or greater days be removed or deactivated.</t>
  </si>
  <si>
    <t xml:space="preserve">Perform the following to determine if unused credentials exist:
**Download Credential Report:**
Using Management Console:
1. Login to the AWS Management Console
2. Click `Services` 
3. Click `IAM` 
4. Click on `Credential Report` 
5. This will download an `.xls` file which contains credential usage for all users within an AWS Account - open this file </t>
  </si>
  <si>
    <t>Disabled Dormant Accounts</t>
  </si>
  <si>
    <t>Inactive accounts have not been disabled or removed from the system.</t>
  </si>
  <si>
    <t>HAC41</t>
  </si>
  <si>
    <t>HAC41: Accounts are not removed or suspended when no longer necessary</t>
  </si>
  <si>
    <t>1.3</t>
  </si>
  <si>
    <t>Disabling or removing unnecessary credentials will reduce the window of opportunity for credentials associated with a compromised or abandoned account to be used.</t>
  </si>
  <si>
    <t>Perform the following to remove or deactivate credentials:
1. Login to the AWS Management Console:
2. Click `Services` 
3. Click `IAM` 
4. Click on `Users`
5. Click on `Security Credentials` 
6. As an Administrator 
 - Click on `Make Inactive` for credentials that have not been used in `90` Days
7. As an IAM User
 - Click on `Make` `Inactive` or `Delete` for credentials which have not been used in `90` Days</t>
  </si>
  <si>
    <t>Remove or disable Inactive accounts from the system.  One method to achieve the recommended state is to execute the following:
1. Login to the AWS Management Console:
2. Click `Services` 
3. Click `IAM` 
4. Click on `Users`
5. Click on `Security Credentials` 
6. As an Administrator 
 - Click on `Make Inactive` for credentials that have not been used in `90` Days
7. As an IAM User
 - Click on `Make` `Inactive` or `Delete` for credentials which have not been used in `90` Days</t>
  </si>
  <si>
    <t>To close this finding, please provide a screenshot showing that inactive accounts are removed or disabled from the system with the agency's CAP.</t>
  </si>
  <si>
    <t>AWS-04</t>
  </si>
  <si>
    <t>Access keys consist of an access key ID and secret access key, which are used to sign programmatic requests that you make to AWS. AWS users need their own access keys to make programmatic calls to AWS from the AWS Command Line Interface (AWS CLI), Tools for Windows PowerShell, the AWS SDKs, or direct HTTP calls using the APIs for individual AWS services. It is recommended that all access keys be regularly rotated.</t>
  </si>
  <si>
    <t xml:space="preserve">Perform the following to determine if access keys are rotated as prescribed:
1. Login to the AWS Management Console
2. Click `Services` 
3. Click `IAM` 
4. Click on `Credential Report` 
5. This will download an `.xls` file which contains Access Key usage for all IAM users within an AWS Account - open this file
6. Focus on the following columns (where x = 1 or 2) 
 - `access_key_X_active` 
 - `access_key_X_last_rotated` 
7. Ensure all active keys have been rotated within `90` days </t>
  </si>
  <si>
    <t>Enabled rotating access keys to reduce the window of opportunity for an access key that is associated with a compromised or terminated account to be used. Access keys should be rotated to ensure that data cannot be accessed with an old key which might have been lost, cracked, or stolen.</t>
  </si>
  <si>
    <t>Access keys are not rotated.</t>
  </si>
  <si>
    <t>HPW12</t>
  </si>
  <si>
    <t>HPW12: Passwords do not meet complexity requirements</t>
  </si>
  <si>
    <t>1.4</t>
  </si>
  <si>
    <t>Rotating access keys will reduce the window of opportunity for an access key that is associated with a compromised or terminated account to be used.
Access keys should be rotated to ensure that data cannot be accessed with an old key which might have been lost, cracked, or stolen.</t>
  </si>
  <si>
    <t xml:space="preserve">Perform the following to rotate access keys:
1. Login to the AWS Management Console:
2. Click `Services` 
3. Click `IAM` 
4. Click on `Users` 
5. Click on `Security Credentials` 
6. As an Administrator 
 - Click on `Make Inactive` for keys that have not been rotated in `90` Days
7. As an IAM User
 - Click on `Make` `Inactive` or `Delete` for keys which have not been rotated or used in `90` Days
8. Click on `` Create Access ` Key` 
9. Update programmatic call with new Access Key credentials
Via CLI
aws iam update-access-key
aws iam create-access-key
aws iam delete-access-key
</t>
  </si>
  <si>
    <t>Rotate the access keys. One method to achieve the recommended state is to execute the following:
Perform the following to rotate access keys:
1. Login to the AWS Management Console:
2. Click `Services` 
3. Click `IAM` 
4. Click on `Users` 
5. Click on `Security Credentials` 
6. As an Administrator 
 - Click on `Make Inactive` for keys that have not been rotated in `90` Days
7. As an IAM User
 - Click on `Make` `Inactive` or `Delete` for keys which have not been rotated or used in `90` Days
8. Click on `` Create Access ` Key` 
9. Update programmatic call with new Access Key credentials
Via CLI
aws iam update-access-key
aws iam create-access-key
aws iam delete-access-key</t>
  </si>
  <si>
    <t>AWS-05</t>
  </si>
  <si>
    <t>Password policies are, in part, used to enforce password complexity requirements. IAM password policies can be used to ensure password are comprised of different character sets. It is recommended that the password policy require at least one uppercase letter.</t>
  </si>
  <si>
    <t>Perform the following to ensure the password policy is configured as prescribed:
Via AWS Console
1. Login to AWS Console (with appropriate permissions to View Identity Access Management Account Settings)
2. Go to IAM Service on the AWS Console
3. Click on Account Settings on the Left Pane
4. Ensure "Requires at least one uppercase letter" is checked under "Password Policy"</t>
  </si>
  <si>
    <t>IAM password policy requires at least one uppercase letter</t>
  </si>
  <si>
    <t>The password policy does not enforce complexity requirements that require at least one uppercase letter.</t>
  </si>
  <si>
    <t>1.5</t>
  </si>
  <si>
    <t>Setting a password complexity policy increases account resiliency against brute force login attempts.</t>
  </si>
  <si>
    <t>Perform the following to set the password policy as prescribed:
Via AWS Console
1. Login to AWS Console (with appropriate permissions to View Identity Access Management Account Settings)
2. Go to IAM Service on the AWS Console
3. Click on Account Settings on the Left Pane
4. Check "Requires at least one uppercase letter"
5. Click "Apply password policy"
Via CLI
 aws iam update-account-password-policy --require-uppercase-characters
Note: All commands starting with "aws iam update-account-password-policy" can be combined into a single command.</t>
  </si>
  <si>
    <t>Update the password policy to enforce complexity requirements that require at least one uppercase letter.  One method to achieve the recommended state is to execute the following:
Via AWS Console
1. Login to AWS Console (with appropriate permissions to View Identity Access Management Account Settings)
2. Go to IAM Service on the AWS Console
3. Click on Account Settings on the Left Pane
4. Check "Requires at least one uppercase letter"
5. Click "Apply password policy"
Via CLI
aws iam update-account-password-policy --require-uppercase-characters
Note: All commands starting with "aws iam update-account-password-policy" can be combined into a single command.</t>
  </si>
  <si>
    <t>AWS-06</t>
  </si>
  <si>
    <t>Password policies are, in part, used to enforce password complexity requirements. IAM password policies can be used to ensure password are comprised of different character sets. It is recommended that the password policy require at least one lowercase letter.</t>
  </si>
  <si>
    <t xml:space="preserve">Perform the following to ensure the password policy is configured as prescribed:
Via the AWS Console
1. Login to AWS Console (with appropriate permissions to View Identity Access Management Account Settings)
2. Go to IAM Service on the AWS Console
3. Click on Account Settings on the Left Pane
4. Ensure "Requires at least one lowercase letter" is checked under "Password Policy"
 </t>
  </si>
  <si>
    <t>Valid IAM password policy require at least one lowercase letter</t>
  </si>
  <si>
    <t>The password policy does not enforce complexity requirements that require at least one lowercase letter.</t>
  </si>
  <si>
    <t>1.6</t>
  </si>
  <si>
    <t>Perform the following to set the password policy as prescribed:
Via the AWS Console
1. Login to AWS Console (with appropriate permissions to View Identity Access Management Account Settings)
2. Go to IAM Service on the AWS Console
3. Click on Account Settings on the Left Pane
4. Check "Requires at least one lowercase letter"
5. Click "Apply password policy"
Via CLI
aws iam update-account-password-policy --require-lowercase-characters
Note: All commands starting with "aws iam update-account-password-policy" can be combined into a single command.</t>
  </si>
  <si>
    <t>Update the password policy to enforce complexity requirements that require at least one lowercase letter.  One method to achieve the recommended state is to execute the following:
Perform the following to set the password policy as prescribed:
Via the AWS Console
1. Login to AWS Console (with appropriate permissions to View Identity Access Management Account Settings)
2. Go to IAM Service on the AWS Console
3. Click on Account Settings on the Left Pane
4. Check "Requires at least one lowercase letter"
5. Click "Apply password policy"
Via CLI
aws iam update-account-password-policy --require-lowercase-characters
Note: All commands starting with "aws iam update-account-password-policy" can be combined into a single command.</t>
  </si>
  <si>
    <t>AWS-07</t>
  </si>
  <si>
    <t>Password policies are, in part, used to enforce password complexity requirements. IAM password policies can be used to ensure password are comprised of different character sets. It is recommended that the password policy require at least one symbol.</t>
  </si>
  <si>
    <t>Perform the following to ensure the password policy is configured as prescribed:
Via AWS Console
1. Login to AWS Console (with appropriate permissions to View Identity Access Management Account Settings)
2. Go to IAM Service on the AWS Console
3. Click on Account Settings on the Left Pane
4. Ensure "Require at least one non-alphanumeric character" is checked under "Password Policy"</t>
  </si>
  <si>
    <t>Valid IAM password policy requires at least one symbol</t>
  </si>
  <si>
    <t>The password policy does not enforce complexity requirements that require at least one symbol.</t>
  </si>
  <si>
    <t>1.7</t>
  </si>
  <si>
    <t>Perform the following to set the password policy as prescribed:
Via AWS Console
1. Login to AWS Console (with appropriate permissions to View Identity Access Management Account Settings)
2. Go to IAM Service on the AWS Console
3. Click on Account Settings on the Left Pane
4. Check "Require at least one non-alphanumeric character"
5. Click "Apply password policy"
 Via CLI
 aws iam update-account-password-policy --require-symbols
Note: All commands starting with "aws iam update-account-password-policy" can be combined into a single command.</t>
  </si>
  <si>
    <t>Update the password policy to complexity requirements that require at least one symbol.  One method to achieve the recommended state is to execute the following:
Perform the following to set the password policy as prescribed:
Via AWS Console
1. Login to AWS Console (with appropriate permissions to View Identity Access Management Account Settings)
2. Go to IAM Service on the AWS Console
3. Click on Account Settings on the Left Pane
4. Check "Require at least one non-alphanumeric character"
5. Click "Apply password policy"
 Via CLI
 aws iam update-account-password-policy --require-symbols
Note: All commands starting with "aws iam update-account-password-policy" can be combined into a single command.</t>
  </si>
  <si>
    <t>AWS-08</t>
  </si>
  <si>
    <t>Password policies are, in part, used to enforce password complexity requirements. IAM password policies can be used to ensure password are comprised of different character sets. It is recommended that the password policy require at least one number.</t>
  </si>
  <si>
    <t xml:space="preserve">Perform the following to ensure the password policy is configured as prescribed:
Via AWS Console
1. Login to AWS Console (with appropriate permissions to View Identity Access Management Account Settings)
2. Go to IAM Service on the AWS Console
3. Click on Account Settings on the Left Pane
4. Ensure "Require at least one number " is checked under "Password Policy" </t>
  </si>
  <si>
    <t>Valid IAM password policy require at least one number</t>
  </si>
  <si>
    <t>The password policy does not enforce complexity requirements that require at least one number.</t>
  </si>
  <si>
    <t>1.8</t>
  </si>
  <si>
    <t>Perform the following to set the password policy as prescribed:
Via AWS Console
1. Login to AWS Console (with appropriate permissions to View Identity Access Management Account Settings)
2. Go to IAM Service on the AWS Console
3. Click on Account Settings on the Left Pane
4. Check "Require at least one number"
5. Click "Apply password policy"
Via CLI
aws iam update-account-password-policy --require-numbers
Note: All commands starting with "aws iam update-account-password-policy" can be combined into a single command.</t>
  </si>
  <si>
    <t>Update the password policy to enforce complexity requirements that require at least one number.  One method to achieve the recommended state is to execute the following:
Perform the following to set the password policy as prescribed:
Via AWS Console
1. Login to AWS Console (with appropriate permissions to View Identity Access Management Account Settings)
2. Go to IAM Service on the AWS Console
3. Click on Account Settings on the Left Pane
4. Check "Require at least one number"
5. Click "Apply password policy"
Via CLI
aws iam update-account-password-policy --require-numbers
Note: All commands starting with "aws iam update-account-password-policy" can be combined into a single command.</t>
  </si>
  <si>
    <t>To close this finding, please provide a screenshot showing the password policy requires at least one number with the agency's CAP.</t>
  </si>
  <si>
    <t>AWS-09</t>
  </si>
  <si>
    <t>Password policies are, in part, used to enforce password complexity requirements. IAM password policies can be used to ensure password are at least a given length. It is recommended that the password policy require a minimum password length 14</t>
  </si>
  <si>
    <t xml:space="preserve">Perform the following to ensure the password policy is configured as prescribed:
Via AWS Console
1. Login to AWS Console (with appropriate permissions to View Identity Access Management Account Settings)
2. Go to IAM Service on the AWS Console
3. Click on Account Settings on the Left Pane
4. Ensure "Minimum password length" is set to 14 or greater.
 </t>
  </si>
  <si>
    <t>Valid IAM password policy requires minimum length of 14 or greater</t>
  </si>
  <si>
    <t>The password policy does not enforce a minimum length requirement of at least 14 characters.</t>
  </si>
  <si>
    <t>HPW3</t>
  </si>
  <si>
    <t>HPW3: Minimum password length is too short</t>
  </si>
  <si>
    <t>1.9</t>
  </si>
  <si>
    <t>Perform the following to set the password policy as prescribed:
Via AWS Console
1. Login to AWS Console (with appropriate permissions to View Identity Access Management Account Settings)
2. Go to IAM Service on the AWS Console
3. Click on Account Settings on the Left Pane
4. Set "Minimum password length" to `14` or greater.
5. Click "Apply password policy"
Via CLI
aws iam update-account-password-policy --minimum-password-length 14
Note: All commands starting with "aws iam update-account-password-policy" can be combined into a single command.</t>
  </si>
  <si>
    <t>Update the password policy to enforce a minimum length requirement of at least 14 characters.  One method to achieve the recommended state is to execute the following:
Perform the following to set the password policy as prescribed:
Via AWS Console
1. Login to AWS Console (with appropriate permissions to View Identity Access Management Account Settings)
2. Go to IAM Service on the AWS Console
3. Click on Account Settings on the Left Pane
4. Set "Minimum password length" to `14` or greater.
5. Click "Apply password policy"
Via CLI
aws iam update-account-password-policy --minimum-password-length 14
Note: All commands starting with "aws iam update-account-password-policy" can be combined into a single command.</t>
  </si>
  <si>
    <t>AWS-10</t>
  </si>
  <si>
    <t xml:space="preserve">IAM password policies can prevent the reuse of a given password by the same user. It is recommended that the password policy prevent the reuse of passwords
</t>
  </si>
  <si>
    <t xml:space="preserve">Perform the following to ensure the password policy is configured as prescribed:
Via AWS Console
1. Login to AWS Console (with appropriate permissions to View Identity Access Management Account Settings)
2. Go to IAM Service on the AWS Console
3. Click on Account Settings on the Left Pane
4. Ensure "Prevent password reuse" is checked
5. Ensure "Number of passwords to remember" is set to 24
 </t>
  </si>
  <si>
    <t>Password reuse is set to 24 iterations</t>
  </si>
  <si>
    <t xml:space="preserve">Password reuse is not set to 24 or more iterations </t>
  </si>
  <si>
    <t>HPW6</t>
  </si>
  <si>
    <t xml:space="preserve">HPW6: Password history is insufficient
</t>
  </si>
  <si>
    <t>Preventing password reuse increases account resiliency against brute force login attempts.</t>
  </si>
  <si>
    <t>Perform the following to set the password policy as prescribed:
Via AWS Console
1. Login to AWS Console (with appropriate permissions to View Identity Access Management Account Settings)
2. Go to IAM Service on the AWS Console
3. Click on Account Settings on the Left Pane
4. Check "Prevent password reuse"
5. Set "Number of passwords to remember" is set to `24` 
 Via CLI
 aws iam update-account-password-policy --password-reuse-prevention 24
Note: All commands starting with "aws iam update-account-password-policy" can be combined into a single command.</t>
  </si>
  <si>
    <t>Set Password reuse to 24 or more iterations.  One method to achieve the recommended state is to execute the following:
Perform the following to set the password policy as prescribed:
Via AWS Console
1. Login to AWS Console (with appropriate permissions to View Identity Access Management Account Settings)
2. Go to IAM Service on the AWS Console
3. Click on Account Settings on the Left Pane
4. Check "Prevent password reuse"
5. Set "Number of passwords to remember" is set to `24` 
 Via CLI
 aws iam update-account-password-policy --password-reuse-prevention 24
Note: All commands starting with "aws iam update-account-password-policy" can be combined into a single command.</t>
  </si>
  <si>
    <t>To close this finding, please provide a screenshot showing the 'Number of passwords to remember" is set to '24' with the agency's CAP.</t>
  </si>
  <si>
    <t>AWS-11</t>
  </si>
  <si>
    <t>IAM password policies can require passwords to be rotated or expired after a given number of days. It is recommended that the password policy expire passwords after 90 days or less</t>
  </si>
  <si>
    <t xml:space="preserve">Perform the following to ensure the password policy is configured as prescribed:
Via AWS Console:
1. Login to AWS Console (with appropriate permissions to View Identity Access Management Account Settings)
2. Go to IAM Service on the AWS Console
3. Click on Account Settings on the Left Pane
4. Ensure "Enable password expiration" is checked
5. Ensure "Password expiration period (in days):" is set to 90 or less for standard and admin users.
 </t>
  </si>
  <si>
    <t>Valid IAM password policy expires passwords within 90 days or less for standard users and admins</t>
  </si>
  <si>
    <t>Passwords do not expire according to IRS Publication 1075 requirements.</t>
  </si>
  <si>
    <t>HPW2</t>
  </si>
  <si>
    <t>HPW2: Password does not expire timely</t>
  </si>
  <si>
    <t>1.11</t>
  </si>
  <si>
    <t>Reducing the password lifetime increases account resiliency against brute force login attempts. Additionally, requiring regular password changes help in the following scenarios:
- Passwords can be stolen or compromised sometimes without your knowledge. This can happen via a system compromise, software vulnerability, or internal threat.
- Certain corporate and government web filters or proxy servers have the ability to intercept and record traffic even if it's encrypted.
- Many people use the same password for many systems such as work, email, and personal.
- Compromised end user workstations might have a keystroke logger.</t>
  </si>
  <si>
    <t>Perform the following to set the password policy as prescribed:
Via AWS Console:
1. Login to AWS Console (with appropriate permissions to View Identity Access Management Account Settings)
2. Go to IAM Service on the AWS Console
3. Click on Account Settings on the Left Pane
4. Check "Enable password expiration"
5. Set "Password expiration period (in days):" to 90 or less
 Via CLI
aws iam update-account-password-policy --max-password-age 90
Note: All commands starting with "aws iam update-account-password-policy" can be combined into a single command.</t>
  </si>
  <si>
    <t>Set Passwords to expire within 90 days or less for standard users and privilege users. One method to achieve the recommended state is to execute the following:
Perform the following to set the password policy as prescribed:
Via AWS Console:
1. Login to AWS Console (with appropriate permissions to View Identity Access Management Account Settings)
2. Go to IAM Service on the AWS Console
3. Click on Account Settings on the Left Pane
4. Check "Enable password expiration"
5. Set "Password expiration period (in days):" to 90 or less
 Via CLI
aws iam update-account-password-policy --max-password-age 90
Note: All commands starting with "aws iam update-account-password-policy" can be combined into a single command.</t>
  </si>
  <si>
    <t>To close this finding, please provide a screenshot showing passwords are set to expire within 90 days or less for standard users and privilege users with the agency's CAP.</t>
  </si>
  <si>
    <t>AWS-12</t>
  </si>
  <si>
    <t>The root account is the most privileged user in an AWS account. AWS Access Keys provide programmatic access to a given AWS account. It is recommended that all access keys associated with the root account be removed</t>
  </si>
  <si>
    <t xml:space="preserve">Perform the following to determine if the root account has access keys:
Via the AWS Console
1. Login to the AWS Management Console
2. Click `Services` 
3. Click `IAM` 
4. Click on `Credential Report` 
5. This will download an `.xls` file which contains credential usage for all IAM users within an AWS Account - open this file
6. For the `` user, ensure the `access_key_1_active` and `access_key_2_active` fields are set to `FALSE` .
 </t>
  </si>
  <si>
    <t xml:space="preserve">No root account access key exists  </t>
  </si>
  <si>
    <t>Access keys for the root account have not been disabled.</t>
  </si>
  <si>
    <t>HPW17</t>
  </si>
  <si>
    <t>HPW17: Default passwords have not been changed.</t>
  </si>
  <si>
    <t>1.12</t>
  </si>
  <si>
    <t>Removing access keys associated with the root account limits vectors by which the account can be compromised. Additionally, removing the root access keys encourages the creation and use of role based accounts that are least privileged.</t>
  </si>
  <si>
    <t>Perform the following to delete or disable active root access keys being
Via the AWS Console
1. Sign in to the AWS Management Console as Root and open the IAM console at [https://console.aws.amazon.com/iam/](https://console.aws.amazon.com/iam/).
2. Click on __ at the top right and select `Security Credentials` from the drop down list
3. On the pop out screen Click on `Continue to Security Credentials` 
4. Click on `Access Keys` _(Access Key ID and Secret Access Key)_
5. Under the `Status` column if there are any Keys which are Active
 1. Click on `Make Inactive` - (Temporarily disable Key - may be needed again)
 2. Click `Delete` - (Deleted keys cannot be recovered)</t>
  </si>
  <si>
    <t>Delete Access keys for the root account.  One method to achieve the recommended state is to execute the following:
Perform the following to delete or disable active root access keys being
Via the AWS Console
1. Sign in to the AWS Management Console as Root and open the IAM console at [https://console.aws.amazon.com/iam/](https://console.aws.amazon.com/iam/).
2. Click on __ at the top right and select `Security Credentials` from the drop down list
3. On the pop out screen Click on `Continue to Security Credentials` 
4. Click on `Access Keys` _(Access Key ID and Secret Access Key)_
5. Under the `Status` column if there are any Keys which are Active
 1. Click on `Make Inactive` - (Temporarily disable Key - may be needed again)
 2. Click `Delete` - (Deleted keys cannot be recovered)</t>
  </si>
  <si>
    <t>To close this finding, please provide a screenshot showing access keys have been deleted or disabled with the agency's CAP.</t>
  </si>
  <si>
    <t>AWS-13</t>
  </si>
  <si>
    <t>The root account is the most privileged user in an AWS account. MFA adds an extra layer of protection on top of a user name and password. With MFA enabled, when a user signs in to an AWS website, they will be prompted for their user name and password as well as for an authentication code from their AWS MFA device.</t>
  </si>
  <si>
    <t>Perform the following to determine if the root account has MFA setup:
1. Run the following command: 
 aws iam get-account-summary | grep "AccountMFAEnabled" 
2. Ensure the AccountMFAEnabled property is set to 1</t>
  </si>
  <si>
    <t>MFA is enabled for the 'root' account</t>
  </si>
  <si>
    <t>Multi-factor authentication is not in use for the root account.</t>
  </si>
  <si>
    <t>HRM1: Multi-Factor authentication is not required</t>
  </si>
  <si>
    <t>1.13</t>
  </si>
  <si>
    <t>Perform the following to establish MFA for the root account:
1. Sign in to the AWS Management Console and open the IAM console at [https://console.aws.amazon.com/iam/](https://console.aws.amazon.com/iam/).
 Note: to manage MFA devices for the root AWS account, you must use your root account credentials to sign in to AWS. You cannot manage MFA devices for the root account using other credentials.
2. Choose `Dashboard` , and under `Security Status` , expand `Activate MFA` on your root account.
3. Choose `Activate MFA` 
4. In the wizard, choose `A virtual MFA` device and then choose `Next Step` .
5. IAM generates and displays configuration information for the virtual MFA device, including a QR code graphic. The graphic is a representation of the 'secret configuration key' that is available for manual entry on devices that do not support QR codes.
6. Open your virtual MFA application. (For a list of apps that you can use for hosting virtual MFA devices, see [Virtual MFA Applications](http://aws.amazon.com/iam/details/mfa/#Virtual_MFA_Applications).) If the virtual MFA application supports multiple accounts (multiple virtual MFA devices), choose the option to create a new account (a new virtual MFA device).
7. Determine whether the MFA app supports QR codes, and then do one of the following:
 - Use the app to scan the QR code. For example, you might choose the camera icon or choose an option similar to Scan code, and then use the device's camera to scan the code.
 - In the Manage MFA Device wizard, choose Show secret key for manual configuration, and then type the secret configuration key into your MFA application.
When you are finished, the virtual MFA device starts generating one-time passwords.
1. In the Manage MFA Device wizard, in the Authentication Code 1 box, type the one-time password that currently appears in the virtual MFA device. Wait up to 30 seconds for the device to generate a new one-time password. Then type the second one-time password into the Authentication Code 2 box. Choose Active Virtual MFA.</t>
  </si>
  <si>
    <t>Enable Multi-factor authentication for the root account.  One method to achieve the recommended state is to execute the following:
Perform the following to establish MFA for the root account:
1. Sign in to the AWS Management Console and open the IAM console at [https://console.aws.amazon.com/iam/](https://console.aws.amazon.com/iam/).
 Note: to manage MFA devices for the root AWS account, you must use your root account credentials to sign in to AWS. You cannot manage MFA devices for the root account using other credentials.
2. Choose `Dashboard` , and under `Security Status` , expand `Activate MFA` on your root account.
3. Choose `Activate MFA` 
4. In the wizard, choose `A virtual MFA` device and then choose `Next Step` .
5. IAM generates and displays configuration information for the virtual MFA device, including a QR code graphic. The graphic is a representation of the 'secret configuration key' that is available for manual entry on devices that do not support QR codes.
6. Open your virtual MFA application. (For a list of apps that you can use for hosting virtual MFA devices, see [Virtual MFA Applications](http://aws.amazon.com/iam/details/mfa/#Virtual_MFA_Applications).) If the virtual MFA application supports multiple accounts (multiple virtual MFA devices), choose the option to create a new account (a new virtual MFA device).
7. Determine whether the MFA app supports QR codes, and then do one of the following:
 - Use the app to scan the QR code. For example, you might choose the camera icon or choose an option similar to Scan code, and then use the device's camera to scan the code.
 - In the Manage MFA Device wizard, choose Show secret key for manual configuration, and then type the secret configuration key into your MFA application.
When you are finished, the virtual MFA device starts generating one-time passwords.
1. In the Manage MFA Device wizard, in the Authentication Code 1 box, type the one-time password that currently appears in the virtual MFA device. Wait up to 30 seconds for the device to generate a new one-time password. Then type the second one-time password into the Authentication Code 2 box. Choose Active Virtual MFA.</t>
  </si>
  <si>
    <t>AWS-14</t>
  </si>
  <si>
    <t>The AWS support portal allows account owners to establish security questions that can be used to authenticate individuals calling AWS customer service for support. It is recommended that security questions be established.</t>
  </si>
  <si>
    <t>Perform the following in the AWS Management Console
1. Login to the AWS account as root
2. On the top right you will see the __
3. Click on the __
4. From the drop-down menu Click `My Account` 
5. In the `Configure Security Challenge Questions` section on the `Personal Information` page, configure three security challenge questions.
6. Click `Save questions` .</t>
  </si>
  <si>
    <t xml:space="preserve">Security questions are registered in the AWS account. </t>
  </si>
  <si>
    <t>Security questions have not been established for all AWS accounts.</t>
  </si>
  <si>
    <t>HAC100</t>
  </si>
  <si>
    <t>HAC100: Other</t>
  </si>
  <si>
    <t>1.15</t>
  </si>
  <si>
    <t>When creating a new AWS account, a default super user is automatically created. This account is referred to as the "root" account. It is recommended that the use of this account be limited and highly controlled. During events in which the Root password is no longer accessible or the MFA token associated with root is lost/destroyed it is possible, through authentication using secret questions and associated answers, to recover root login access.</t>
  </si>
  <si>
    <t>Perform the following in the AWS Management Console:
1. Login to the AWS Account as root
2. Click on the __ from the top right of the console
3. From the drop-down menu Click _My Account_
4. Scroll down to the `Configure Security Questions` section
5. Click on `Edit` 
6. Click on each `Question` 
 - From the drop-down select an appropriate question
 - Click on the `Answer` section
 - Enter an appropriate answer 
 - Follow process for all 3 questions
7. Click `Update` when complete
8. Place Questions and Answers and place in a secure physical location</t>
  </si>
  <si>
    <t xml:space="preserve">Establish Security questions for all AWS accounts.  One method to achieve the recommended state is to execute the following:
Perform the following in the AWS Management Console:
1. Login to the AWS Account as root
2. Click on the __ from the top right of the console
3. From the drop-down menu Click _My Account_
4. Scroll down to the `Configure Security Questions` section
5. Click on `Edit` 
6. Click on each `Question` 
 - From the drop-down select an appropriate question
 - Click on the `Answer` section
 - Enter an appropriate answer 
 - Follow process for all 3 questions
7. Click `Update` when complete
8. Place Questions and Answers and place in a secure physical location
</t>
  </si>
  <si>
    <t>To close this finding, please provide a screenshot showing security questions have been configured for all AWS accounts with the agency's CAP.</t>
  </si>
  <si>
    <t>AWS-15</t>
  </si>
  <si>
    <t>By default, IAM users, groups, and roles have no access to AWS resources. IAM policies are the means by which privileges are granted to users, groups, or roles. It is recommended that IAM policies be applied directly to groups and roles but not users.</t>
  </si>
  <si>
    <t>Perform the following to determine if policies are attached directly to users:
1. Run the following to get a list of IAM users: aws iam list-users --query 'Users[*].UserName' --output text 
2. For each user returned, run the following command to determine if any policies are attached to them: aws iam list-attached-user-policies --user-name 
 aws iam list-user-policies --user-name  
3. If any policies are returned, the user has a direct policy attachment.</t>
  </si>
  <si>
    <t>Valid IAM policies are attached only to groups or roles</t>
  </si>
  <si>
    <t>IAM policies are assigned to users, in lieu of groups or roles.</t>
  </si>
  <si>
    <t>1.16</t>
  </si>
  <si>
    <t>Assigning privileges at the group or role level reduces the complexity of access management as the number of users grow. Reducing access management complexity may in-turn reduce opportunity for a principal to inadvertently receive or retain excessive privileges.</t>
  </si>
  <si>
    <t>Perform the following to create an IAM group and assign a policy to it:
1. Sign in to the AWS Management Console and open the IAM console at [https://console.aws.amazon.com/iam/](https://console.aws.amazon.com/iam/).
2. In the navigation pane, click `Groups` and then click `Create New Group` .
3. In the `Group Name` box, type the name of the group and then click `Next Step` .
4. In the list of policies, select the check box for each policy that you want to apply to all members of the group. Then click `Next Step` .
5. Click `Create Group` 
Perform the following to add a user to a given group:
1. Sign in to the AWS Management Console and open the IAM console at [https://console.aws.amazon.com/iam/](https://console.aws.amazon.com/iam/).
2. In the navigation pane, click `Groups` 
3. Select the group to add a user to
4. Click `Add Users To Group` 
5. Select the users to be added to the group
6. Click `Add Users` 
Perform the following to remove a direct association between a user and policy:
1. Sign in to the AWS Management Console and open the IAM console at [https://console.aws.amazon.com/iam/](https://console.aws.amazon.com/iam/).
2. In the left navigation pane, click on Users
3. For each user:
 1. Select the user
 2. Click on the `Permissions` tab
 3. Expand `Managed Policies` 
 4. Click `Detach Policy` for each policy
 5. Expand `Inline Policies` 
 6. Click `Remove Policy` for each policy</t>
  </si>
  <si>
    <t xml:space="preserve">Assign IAM policies to groups or roles.  One method to achieve the recommended state is to execute the following:
Perform the following to create an IAM group and assign a policy to it:
1. Sign in to the AWS Management Console and open the IAM console at [https://console.aws.amazon.com/iam/](https://console.aws.amazon.com/iam/).
2. In the navigation pane, click `Groups` and then click `Create New Group` .
3. In the `Group Name` box, type the name of the group and then click `Next Step` .
4. In the list of policies, select the check box for each policy that you want to apply to all members of the group. Then click `Next Step` .
5. Click `Create Group` 
Perform the following to add a user to a given group:
1. Sign in to the AWS Management Console and open the IAM console at [https://console.aws.amazon.com/iam/](https://console.aws.amazon.com/iam/).
2. In the navigation pane, click `Groups` 
3. Select the group to add a user to
4. Click `Add Users To Group` 
5. Select the users to be added to the group
6. Click `Add Users` 
Perform the following to remove a direct association between a user and policy:
1. Sign in to the AWS Management Console and open the IAM console at [https://console.aws.amazon.com/iam/](https://console.aws.amazon.com/iam/).
2. In the left navigation pane, click on Users
3. For each user:
 1. Select the user
 2. Click on the `Permissions` tab
 3. Expand `Managed Policies` 
 4. Click `Detach Policy` for each policy
 5. Expand `Inline Policies` 
 6. Click `Remove Policy` for each policy
</t>
  </si>
  <si>
    <t>AWS-16</t>
  </si>
  <si>
    <t>IR-6</t>
  </si>
  <si>
    <t>Incident Reporting</t>
  </si>
  <si>
    <t>Ensure contact email and telephone details for AWS accounts are current and map to more than one individual in the organization.</t>
  </si>
  <si>
    <t>This activity can only be performed via the AWS Console, with a user who has permission to read and write Billing information (aws-portal:\*Billing ).
- Sign in to the AWS Management Console and open the Billing and Cost Management console at https://console.aws.amazon.com/billing/home#/.
- On the navigation bar, choose your account name, and then choose My Account.
- On the Account Settings page, review and verify the current details.
- Under Contact Information, review and verify the current details.</t>
  </si>
  <si>
    <t xml:space="preserve">Current contact details is maintained for account owner </t>
  </si>
  <si>
    <t>Contact details for AWS accounts are not current.</t>
  </si>
  <si>
    <t>HMT100</t>
  </si>
  <si>
    <t>HMT100: Other</t>
  </si>
  <si>
    <t>1.17</t>
  </si>
  <si>
    <t>If an AWS account is observed to be behaving in a prohibited or suspicious manner, AWS will attempt to contact the account owner by email and phone using the contact details listed. If this is unsuccessful and the account behavior needs urgent mitigation, proactive measures may be taken, including throttling of traffic between the account exhibiting suspicious behavior and the AWS API endpoints and the Internet. This will result in impaired service to and from the account in question, so it is in both the customers' and AWS' best interests that prompt contact can be established. This is best achieved by setting AWS account contact details to point to resources which have multiple individuals as recipients, such as email aliases and PABX hunt groups.</t>
  </si>
  <si>
    <t>This activity can only be performed via the AWS Console, with a user who has permission to read and write Billing information (aws-portal:\*Billing ).
- Sign in to the AWS Management Console and open the Billing and Cost Management console at https://console.aws.amazon.com/billing/home#/.
- On the navigation bar, choose your account name, and then choose My Account.
- On the Account Settings page, next to Account Settings, choose Edit.
- Next to the field that you need to update, choose Edit.
- After you have entered your changes, choose Save changes.
- After you have made your changes, choose Done.
- To edit your contact information, under Contact Information, choose Edit.
- For the fields that you want to change, type your updated information, and then choose Update.</t>
  </si>
  <si>
    <t>Update Contact details for AWS accounts.  One method to achieve the recommended state is to execute the following:
This activity can only be performed via the AWS Console, with a user who has permission to read and write Billing information (aws-portal:\*Billing ).
- Sign in to the AWS Management Console and open the Billing and Cost Management console at https://console.aws.amazon.com/billing/home#/.
- On the navigation bar, choose your account name, and then choose My Account.
- On the Account Settings page, next to Account Settings, choose Edit.
- Next to the field that you need to update, choose Edit.
- After you have entered your changes, choose Save changes.
- After you have made your changes, choose Done.
- To edit your contact information, under Contact Information, choose Edit.
- For the fields that you want to change, type your updated information, and then choose Update.</t>
  </si>
  <si>
    <t>AWS-17</t>
  </si>
  <si>
    <t>AWS provides customers with the option of specifying the contact information for account's security team. It is recommended that this information be provided.</t>
  </si>
  <si>
    <t>Perform the following in the AWS Management Console to determine if security contact information is present:
1. Click on your account name at the top right corner of the console
2. From the drop-down menu Click `My Account` 
3. Scroll down to the `Alternate Contacts` section
4. Ensure contact information is specified in the `Security` section</t>
  </si>
  <si>
    <t>Security contact information is registered</t>
  </si>
  <si>
    <t>Security information is not registered.</t>
  </si>
  <si>
    <t>1.18</t>
  </si>
  <si>
    <t>Specifying security-specific contact information will help ensure that security advisories sent by AWS reach the team in your organization that is best equipped to respond to them.</t>
  </si>
  <si>
    <t>Perform the following in the AWS Management Console to establish security contact information:
1. Click on your account name at the top right corner of the console.
2. From the drop-down menu Click `My Account` 
3. Scroll down to the `Alternate Contacts` section
4. Enter contact information in the `Security` section
Note: Consider specifying an internal email distribution list to ensure emails are regularly monitored by more than one individual.</t>
  </si>
  <si>
    <t>Register security contact information.  One method to achieve the recommended state is to execute the following:
Perform the following in the AWS Management Console to establish security contact information:
1. Click on your account name at the top right corner of the console.
2. From the drop-down menu Click `My Account` 
3. Scroll down to the `Alternate Contacts` section
4. Enter contact information in the `Security` section
Note: Consider specifying an internal email distribution list to ensure emails are regularly monitored by more than one individual.</t>
  </si>
  <si>
    <t>AWS-18</t>
  </si>
  <si>
    <t>AWS provides a support center that can be used for incident notification and response, as well as technical support and customer services. Create an IAM Role to allow authorized users to manage incidents with AWS Support.</t>
  </si>
  <si>
    <t xml:space="preserve">Using the Amazon unified command line interface:
- List IAM policies, filter for the 'AWSSupportAccess' managed policy, and note the "Arn" element value: 
 aws iam list-policies --query "Policies[?PolicyName == 'AWSSupportAccess']" 
- Check if the 'AWSSupportAccess' is attached to any IAM user, group or role:
  aws iam list-entities-for-policy --policy-arn 
 </t>
  </si>
  <si>
    <t>A support role has been created to manage incidents with AWS Support</t>
  </si>
  <si>
    <t xml:space="preserve">A support role for managing incidents has not been defined with the management console. </t>
  </si>
  <si>
    <t>HIR4</t>
  </si>
  <si>
    <t>HIR4: Agency does not provide support resource for assistance in handling and reporting security incidents</t>
  </si>
  <si>
    <t>By implementing least privilege for access control, an IAM Role will require an appropriate IAM Policy to allow Support Center Access in order to manage Incidents with AWS Support.</t>
  </si>
  <si>
    <t xml:space="preserve">Using the Amazon unified command line interface:
- Create an IAM role for managing incidents with AWS:
 - Create a trust relationship policy document that allows  to manage AWS incidents, and save it locally as /tmp/TrustPolicy.json:
 {
 "Version": "2012-10-17",
 "Statement": [
 {
 "Effect": "Allow",
 "Principal": {
 "AWS": ""
 },
 "Action": "sts:AssumeRole"
 }
 ]
 }
- - Create the IAM role using the above trust policy:
 aws iam create-role --role-name  --assume-role-policy-document file:///tmp/TrustPolicy.json
- - Attach 'AWSSupportAccess' managed policy to the created IAM role:
 aws iam attach-role-policy --policy-arn  --role-name 
</t>
  </si>
  <si>
    <t xml:space="preserve">Define the support role for managing incidents with the management console.  One method to achieve the recommended state is to execute the following command(s):
Using the Amazon unified command line interface:
- Create an IAM role for managing incidents with AWS:
 - Create a trust relationship policy document that allows  to manage AWS incidents, and save it locally as /tmp/TrustPolicy.json:
 {
 "Version": "2012-10-17",
 "Statement": [
 {
 "Effect": "Allow",
 "Principal": {
 "AWS": ""
 },
 "Action": "sts:AssumeRole"
 }
 ]
 }
- - Create the IAM role using the above trust policy:
 aws iam create-role --role-name  --assume-role-policy-document file:///tmp/TrustPolicy.json
- - Attach 'AWSSupportAccess' managed policy to the created IAM role:
 aws iam attach-role-policy --policy-arn  --role-name </t>
  </si>
  <si>
    <t>To close this finding, please provide a screenshot showing an IAM role has been created for managing incidents with AWS with the agency's CAP.</t>
  </si>
  <si>
    <t>AWS-19</t>
  </si>
  <si>
    <t>AWS console defaults the checkbox for creating access keys to enabled. This results in many access keys being generated unnecessarily. In addition to unnecessary credentials, it also generates unnecessary management work in auditing and rotating these keys.</t>
  </si>
  <si>
    <t>Executed deletion for keys that were created at the same time as the user profile but have not been used. The Deletion  for keys that were created at the same time as the user profile but have not been used.</t>
  </si>
  <si>
    <t>1.21</t>
  </si>
  <si>
    <t>Requiring that additional steps be taken by the user after their profile has been created will give a stronger indication of intent that access keys are [a] necessary for their work and [b] once the access key is established on an account, that the keys may be in use somewhere in the organization.
**Note**: Even if it is known the user will need access keys, require them to create the keys themselves or put in a support ticket to have the created as a separate step from user creation.</t>
  </si>
  <si>
    <t xml:space="preserve">Perform the following to delete access keys that do not pass the audit:
1. Login to the AWS Management Console:
2. Click `Services` 
3. Click `IAM` 
4. Click on `Users` 
5. Click on `Security Credentials` 
6. As an Administrator 
 - Click on `Delete` for keys that were created at the same time as the user profile but have not been used.
7. As an IAM User
 - Click on `Delete` for keys that were created at the same time as the user profile but have not been used.
Via CLI
aws iam delete-access-key
</t>
  </si>
  <si>
    <t>Rotate the access keys that were created at the same time as the user profile but never used. One method to achieve the recommended state is to execute the following:
1. Login to the AWS Management Console:
2. Click `Services` 
3. Click `IAM` 
4. Click on `Users` 
5. Click on `Security Credentials` 
6. As an Administrator 
 - Click on `Delete` for keys that were created at the same time as the user profile but have not been used.
7. As an IAM User
 - Click on `Delete` for keys that were created at the same time as the user profile but have not been used.
Via CLI
aws iam delete-access-key</t>
  </si>
  <si>
    <t>To close this finding, please provide a screenshot showing the access keys have been set to 'delete' with the agency's CAP.</t>
  </si>
  <si>
    <t>AWS-20</t>
  </si>
  <si>
    <t>IAM policies are the means by which privileges are granted to users, groups, or roles. It is recommended and considered a standard security advice to grant _least privilege_-that is, granting only the permissions required to perform a task. Determine what users need to do and then craft policies for them that let the users perform _only_ those tasks, instead of allowing full administrative privileges.</t>
  </si>
  <si>
    <t>Perform the following to determine what policies are created:
1. Run the following to get a list of IAM policies: aws iam list-policies --output text 
2. For each policy returned, run the following command to determine if any policies is allowing full administrative privileges on the account: aws iam get-policy-version --policy-arn 	 --version-id  
3. In output ensure policy should not have any Statement block with `"Effect": "Allow"` and `Action` set to `"*"` and `Resource` set to `"*"`</t>
  </si>
  <si>
    <t>Roles based access has been applied.  Full admin privilege has not been granted for users without need to know.</t>
  </si>
  <si>
    <t>Role based access has not been applied.</t>
  </si>
  <si>
    <t>1.22</t>
  </si>
  <si>
    <t>It's more secure to start with a minimum set of permissions and grant additional permissions as necessary, rather than starting with permissions that are too lenient and then trying to tighten them later.
Providing full administrative privileges instead of restricting to the minimum set of permissions that the user is required to do exposes the resources to potentially unwanted actions.
IAM policies that have a statement with "Effect": "Allow" with "Action": "\*" over "Resource": "\*" should be removed.</t>
  </si>
  <si>
    <t xml:space="preserve">Using the GUI, perform the following to detach the policy that has full administrative privileges:
1. Sign in to the AWS Management Console and open the IAM console at [https://console.aws.amazon.com/iam/](https://console.aws.amazon.com/iam/).
2. In the navigation pane, click Policies and then search for the policy name found in the audit step.
3. Select the policy that needs to be deleted.
4. In the policy action menu, select first `Detach` 
5. Select all Users, Groups, Roles that have this policy attached
6. Click `Detach Policy` 
7. In the policy action menu, select `Detach` 
Using the CLI, perform the following to detach the policy that has full administrative privileges as found in the audit step:
1\. Lists all IAM users, groups, and roles that the specified managed policy is attached to.
 aws iam list-entities-for-policy --policy-arn 
2\. Detach the policy from all IAM Users:
 aws iam detach-user-policy --user-name  --policy-arn 
3\. Detach the policy from all IAM Groups:
 aws iam detach-group-policy --group-name  --policy-arn 
4\. Detach the policy from all IAM Roles:
 aws iam detach-role-policy --role-name  --policy-arn 
</t>
  </si>
  <si>
    <t xml:space="preserve">Apply role based access.  One method to achieve the recommended state is to execute the following:
Using the GUI, perform the following to detach the policy that has full administrative privileges:
1. Sign in to the AWS Management Console and open the IAM console at [https://console.aws.amazon.com/iam/](https://console.aws.amazon.com/iam/).
2. In the navigation pane, click Policies and then search for the policy name found in the audit step.
3. Select the policy that needs to be deleted.
4. In the policy action menu, select first `Detach` 
5. Select all Users, Groups, Roles that have this policy attached
6. Click `Detach Policy` 
7. In the policy action menu, select `Detach` 
Using the CLI, perform the following to detach the policy that has full administrative privileges as found in the audit step:
1\. Lists all IAM users, groups, and roles that the specified managed policy is attached to.
 aws iam list-entities-for-policy --policy-arn 
2\. Detach the policy from all IAM Users:
 aws iam detach-user-policy --user-name  --policy-arn 
3\. Detach the policy from all IAM Groups:
 aws iam detach-group-policy --group-name  --policy-arn 
4\. Detach the policy from all IAM Roles:
 aws iam detach-role-policy --role-name  --policy-arn 
</t>
  </si>
  <si>
    <t>AWS-21</t>
  </si>
  <si>
    <t>AU-12</t>
  </si>
  <si>
    <t>Audit Generation</t>
  </si>
  <si>
    <t>AWS CloudTrail is a web service that records AWS API calls for your account and delivers log files to you. The recorded information includes the identity of the API caller, the time of the API call, the source IP address of the API caller, the request parameters, and the response elements returned by the AWS service. CloudTrail provides a history of AWS API calls for an account, including API calls made via the Management Console, SDKs, command line tools, and higher-level AWS services (such as CloudFormation).</t>
  </si>
  <si>
    <t xml:space="preserve">Perform the following to determine if CloudTrail is enabled for all regions:
Via the management Console:
1. Sign in to the AWS Management Console and open the CloudTrail console at [https://console.aws.amazon.com/cloudtrail](https://console.aws.amazon.com/cloudtrail)
2. Click on `Trails` on the left navigation pane  - You will be presented with a list of trails across all regions
3. Ensure at least one Trail has `All` specified in the `Region` column
4. Click on a trail via the link in the _Name_ column
5. Ensure `Logging` is set to `ON` 
6. Ensure `Apply trail to all regions` is set to `Yes`
7. In section `Management Events` ensure `Read/Write Events` set to `ALL`
 </t>
  </si>
  <si>
    <t xml:space="preserve">CloudTrail is enabled in all regions - IncludeManagementEvents
</t>
  </si>
  <si>
    <t>CloudTrail is not enabled in all regions.</t>
  </si>
  <si>
    <t>2</t>
  </si>
  <si>
    <t>2.1</t>
  </si>
  <si>
    <t>The AWS API call history produced by CloudTrail enables security analysis, resource change tracking, and compliance auditing. Additionally, 
- ensuring that a multi-regions trail exists will ensure that unexpected activity occurring in otherwise unused regions is detected
- ensuring that a multi-regions trail exists will ensure that `Global Service Logging` is enabled for a trail by default to capture recording of events generated on 
AWS global services
- for a multi-regions trail, ensuring that management events configured for all type of Read/Writes ensures recording of management operations that are performed on all resources in an AWS account</t>
  </si>
  <si>
    <t>Perform the following to enable global (Multi-region) CloudTrail logging:
Via the management Console
1. Sign in to the AWS Management Console and open the IAM console at [https://console.aws.amazon.com/cloudtrail](https://console.aws.amazon.com/cloudtrail)
2. Click on _Trails_ on the left navigation pane
3. Click `Get Started Now` , if presented
 - Click `Add new trail` 
 - Enter a trail name in the `Trail name` box
 - Set the `Apply trail to all regions` option to `Yes` 
 - Specify an S3 bucket name in the `S3 bucket` box
 - Click `Create` 
4. If 1 or more trails already exist, select the target trail to enable for global logging
5. Click the edit icon (pencil) next to `Apply trail to all regions` , Click `Yes` and Click `Save`.
6. Click the edit icon (pencil) next to `Management Events` click `All` for setting `Read/Write Events` and Click `Save`.
Via CLI
aws CloudTrail create-trail --name 
 --bucket-name  --is-multi-region-trail 
aws CloudTrail update-trail --name 
 --is-multi-region-trail
Note: Creating CloudTrail via CLI without providing any overriding options configures `Management Events` to set `All` type of `Read/Writes` by default.</t>
  </si>
  <si>
    <t>Enable CloudTrail in all regions.  One method to achieve the recommended state is to execute the following:
Perform the following to enable global (Multi-region) CloudTrail logging:
Via the management Console
1. Sign in to the AWS Management Console and open the IAM console at [https://console.aws.amazon.com/cloudtrail](https://console.aws.amazon.com/cloudtrail)
2. Click on _Trails_ on the left navigation pane
3. Click `Get Started Now` , if presented
 - Click `Add new trail` 
 - Enter a trail name in the `Trail name` box
 - Set the `Apply trail to all regions` option to `Yes` 
 - Specify an S3 bucket name in the `S3 bucket` box
 - Click `Create` 
4. If 1 or more trails already exist, select the target trail to enable for global logging
5. Click the edit icon (pencil) next to `Apply trail to all regions` , Click `Yes` and Click `Save`.
6. Click the edit icon (pencil) next to `Management Events` click `All` for setting `Read/Write Events` and Click `Save`.
Via CLI
aws CloudTrail create-trail --name 
 --bucket-name  --is-multi-region-trail 
aws CloudTrail update-trail --name 
 --is-multi-region-trail
Note: Creating CloudTrail via CLI without providing any overriding options configures `Management Events` to set `All` type of `Read/Writes` by default.</t>
  </si>
  <si>
    <t>Once MFA Delete is enabled on your sensitive and classified S3 bucket it requires the user to have two forms of authentication.</t>
  </si>
  <si>
    <t xml:space="preserve">Perform the steps below to confirm MFA delete is configured on an S3 Bucket
Via the Management Console:
1. Login to the S3 console at `https://console.aws.amazon.com/s3/`
2. Click the `Check` box next to the Bucket name you want to confirm
3. In the window under `Properties`
4. Confirm that Versioning is `Enabled`
5. Confirm that MFA Delete is `Enabled`
Via Command Line:
1. Run the `get-bucket-versioning`
```
aws s3api get-bucket-versioning --bucket my-bucket
```
Output example:
```
&lt;VersioningConfiguration xmlns="http://s3.amazonaws.com/doc/2006-03-01/"&gt;
 &lt;Status&gt;Enabled&lt;/Status&gt;
 &lt;MfaDelete&gt;Enabled&lt;/MfaDelete&gt;
&lt;/VersioningConfiguration&gt;
</t>
  </si>
  <si>
    <t>The Console or the CLI output shows Versioning and MFA Delete `enabled'.</t>
  </si>
  <si>
    <t>S3 buckets are not configured with MFA Delete.</t>
  </si>
  <si>
    <t>2.1.3</t>
  </si>
  <si>
    <t>Adding MFA delete to an S3 bucket, requires additional authentication when you change the version state of your bucket or you delete and object version adding another layer of security in the event your security credentials are compromised or unauthorized access is granted.</t>
  </si>
  <si>
    <t>Perform the steps below to enable MFA delete on an S3 bucket.
Note:
-You cannot enable MFA Delete using the AWS Management Console. You must use the AWS CLI or API.
-You must use your 'root' account to enable MFA Delete on S3 buckets.
**From Command line:**
1. Run the s3api put-bucket-versioning command
```
aws s3api put-bucket-versioning --profile my-root-profile --bucket Bucket_Name --versioning-configuration Status=Enabled,MFADelete=Enabled --mfa “arn:aws:iam::aws_account_id:mfa/root-account-mfa-device passcode”
```</t>
  </si>
  <si>
    <t>Configure MFA Delete on S3 buckets.  One method to achieve the recommended state is to execute the following using CLI:
1. Run the s3api put-bucket-versioning command
aws s3api put-bucket-versioning --profile my-root-profile --bucket Bucket_Name --versioning-configuration Status=Enabled,MFADelete=Enabled --mfa “arn:aws:iam::aws_account_id:mfa/root-account-mfa-device passcode”</t>
  </si>
  <si>
    <t>To close this finding, please provide a screenshot showing the MFA delete is enabled is enabled with the agency's CAP.</t>
  </si>
  <si>
    <t>Amazon S3 provides `Block public access (bucket settings)` and `Block public access (account settings)` to help you manage public access to Amazon S3 resources. By default, S3 buckets and objects are created with public access disabled. However, an IAM principal with sufficient S3 permissions can enable public access at the bucket and/or object level. While enabled, `Block public access (bucket settings)` prevents an individual bucket, and its contained objects, from becoming publicly accessible. Similarly, `Block public access (account settings)` prevents all buckets, and contained objects, from becoming publicly accessible across the entire account.</t>
  </si>
  <si>
    <t>If utilizing Block Public Access (bucket settings)
Via Management Console:
1. Login to AWS Management Console and open the Amazon S3 console using https://console.aws.amazon.com/s3/
2. Select the Check box next to the Bucket.
3. Click on 'Edit public access settings'.
4. Ensure that block public access settings are set appropriately for this bucket
5. Repeat for all the buckets in your AWS account.
Via Command Line:
1. List all of the S3 Buckets
```
aws s3 ls
```
2. Find the public access setting on that bucket
```
aws s3api get-public-access-block --bucket &lt;name-of-the-bucket&gt;
```
Output if Block Public access is enabled:
```
{
 "PublicAccessBlockConfiguration": {
 "BlockPublicAcls": true,
 "IgnorePublicAcls": true,
 "BlockPublicPolicy": true,
 "RestrictPublicBuckets": true
 }
}
```
If the output reads `false` for the separate configuration settings then proceed to the remediation.
**If utilizing Block Public Access (account settings)**
**From Console:**
1. Login to AWS Management Console and open the Amazon S3 console using https://console.aws.amazon.com/s3/
2. Choose `Block public access (account settings)`
3. Ensure that block public access settings are set appropriately for your AWS account.
**From Command Line:**
To check Public access settings for this account status, run the following command,
`aws s3control get-public-access-block --account-id &lt;ACCT_ID&gt; --region &lt;REGION_NAME&gt;`
Output if Block Public access is enabled:
```
{
 "PublicAccessBlockConfiguration": {
 "IgnorePublicAcls": true,
 "BlockPublicPolicy": true,
 "BlockPublicAcls": true,
 "RestrictPublicBuckets": true
 }
}
```
If the output reads `false` for the separate configuration settings then proceed to the remediation.</t>
  </si>
  <si>
    <t>The block public access setting has been configured.</t>
  </si>
  <si>
    <t>S3 buckets do not block public access to FTI.</t>
  </si>
  <si>
    <t>HAC35</t>
  </si>
  <si>
    <t>HAC35: Improper public access to FTI</t>
  </si>
  <si>
    <t>2.1.5</t>
  </si>
  <si>
    <t>Amazon S3 `Block public access (bucket settings)` prevents the accidental or malicious public exposure of data contained within the respective bucket(s).
Amazon S3 `Block public access (account settings)` prevents the accidental or malicious public exposure of data contained within all buckets of the respective AWS account.
Whether blocking public access to all or some buckets is an organizational decision that should be based on data sensitivity, least privilege, and use case.</t>
  </si>
  <si>
    <t>**If utilizing Block Public Access (bucket settings)**
**From Console:**
1. Login to AWS Management Console and open the Amazon S3 console using https://console.aws.amazon.com/s3/
2. Select the Check box next to the Bucket.
3. Click on 'Edit public access settings'.
4. Click 'Block all public access'
5. Repeat for all the buckets in your AWS account that contain sensitive data.
**From Command Line:**
1. List all of the S3 Buckets
```
aws s3 ls
```
2. Set the Block Public Access to true on that bucket
```
aws s3api put-public-access-block --bucket &lt;name-of-bucket&gt; --public-access-block-configuration "BlockPublicAcls=true,IgnorePublicAcls=true,BlockPublicPolicy=true,RestrictPublicBuckets=true"
```
**If utilizing Block Public Access (account settings)**
**From Console:**
If the output reads `true` for the separate configuration settings then it is set on the account.
1. Login to AWS Management Console and open the Amazon S3 console using https://console.aws.amazon.com/s3/
2. Choose `Block Public Access (account settings)`
3. Choose `Edit` to change the block public access settings for all the buckets in your AWS account
4. Choose the settings you want to change, and then choose `Save`. For details about each setting, pause on the `i` icons.
5. When you're asked for confirmation, enter `confirm`. Then Click `Confirm` to save your changes.
**From Command Line:**
To set Block Public access settings for this account, run the following command:
```
aws s3control put-public-access-block
--public-access-block-configuration BlockPublicAcls=true, IgnorePublicAcls=true, BlockPublicPolicy=true, RestrictPublicBuckets=true
--account-id &lt;value&gt;
```</t>
  </si>
  <si>
    <t>Configure S3 buckets with "Block Public Access".  One method to achieve the recommended state is to execute the following:
1. Login to AWS Management Console and open the Amazon S3 console using https://console.aws.amazon.com/s3/
2. Select the Check box next to the Bucket.
3. Click on 'Edit public access settings'.
4. Click 'Block all public access'
5. Repeat for all the buckets in your AWS account that contain sensitive data.</t>
  </si>
  <si>
    <t>To close this finding, please provide a screenshot showing the block public access is enabled with the agency's CAP.</t>
  </si>
  <si>
    <t>AWS-22</t>
  </si>
  <si>
    <t>CloudTrail logs a record of every API call made in your AWS account. These logs file are stored in an S3 bucket. It is recommended that the bucket policy or access control list (ACL) applied to the S3 bucket that CloudTrail logs to prevents public access to the CloudTrail logs.</t>
  </si>
  <si>
    <t xml:space="preserve">Perform the following to determine if any public access is granted to an S3 bucket via an ACL or S3 bucket policy:
Via the Management Console
1. Go to the Amazon CloudTrail console at [https://console.aws.amazon.com/cloudtrail/home](https://console.aws.amazon.com/cloudtrail/home)
2. In the `API activity history` pane on the left, click `Trails` 
3. In the `Trails` pane, note the bucket names in the `S3 bucket` column
4. Go to Amazon S3 console at [https://console.aws.amazon.com/s3/home](https://console.aws.amazon.com/s3/home)
5. For each bucket noted in step 3, right-click on the bucket and click `Properties` 
6. In the `Properties` pane, click the `Permissions` tab.
7. The tab shows a list of grants, one row per grant, in the bucket ACL. Each row identifies the grantee and the permissions granted.
8. Ensure no rows exists that have the `Grantee` set to `Everyone` or the `Grantee` set to `Any Authenticated User.` 
9. If the `Edit bucket policy` button is present, click it to review the bucket policy.
10. Ensure the policy does not contain a `Statement` having an `Effect` set to `Allow` and a `Principal` set to "\*" or {"AWS" : "\*"}
</t>
  </si>
  <si>
    <t>S3 bucket is used to store CloudTrail logs is not publicly accessible</t>
  </si>
  <si>
    <t>S3 buckets are not properly protected.</t>
  </si>
  <si>
    <t>2.3</t>
  </si>
  <si>
    <t>Allowing public access to CloudTrail log content may aid an adversary in identifying weaknesses in the affected account's use or configuration.</t>
  </si>
  <si>
    <t>Perform the following to remove any public access that has been granted to the bucket via an ACL or S3 bucket policy:
1. Go to Amazon S3 console at [https://console.aws.amazon.com/s3/home](https://console.aws.amazon.com/s3/home)
2. Right-click on the bucket and click Properties
3. In the `Properties` pane, click the `Permissions` tab.
4. The tab shows a list of grants, one row per grant, in the bucket ACL. Each row identifies the grantee and the permissions granted.
5. Select the row that grants permission to `Everyone` or `Any Authenticated User` 
6. Uncheck all the permissions granted to `Everyone` or `Any Authenticated User` (click `x` to delete the row).
7. Click `Save` to save the ACL.
8. If the `Edit bucket policy` button is present, click it.
9. Remove any `Statement` having an `Effect` set to `Allow` and a `Principal` set to "\*" or {"AWS" : "\*"}.</t>
  </si>
  <si>
    <t>Remove public access to S3 buckets for proper protection.  One method to achieve the recommended state is to execute the following:
Perform the following to remove any public access that has been granted to the bucket via an ACL or S3 bucket policy:
1. Go to Amazon S3 console at [https://console.aws.amazon.com/s3/home](https://console.aws.amazon.com/s3/home)
2. Right-click on the bucket and click Properties
3. In the `Properties` pane, click the `Permissions` tab.
4. The tab shows a list of grants, one row per grant, in the bucket ACL. Each row identifies the grantee and the permissions granted.
5. Select the row that grants permission to `Everyone` or `Any Authenticated User` 
6. Uncheck all the permissions granted to `Everyone` or `Any Authenticated User` (click `x` to delete the row).
7. Click `Save` to save the ACL.
8. If the `Edit bucket policy` button is present, click it.
9. Remove any `Statement` having an `Effect` set to `Allow` and a `Principal` set to "\*" or {"AWS" : "\*"}.</t>
  </si>
  <si>
    <t>To close this finding, please provide a screenshot showing public access that has been granted has been removed with the agency's CAP.</t>
  </si>
  <si>
    <t>AWS-23</t>
  </si>
  <si>
    <t>AWS CloudTrail is a web service that records AWS API calls made in a given AWS account. The recorded information includes the identity of the API caller, the time of the API call, the source IP address of the API caller, the request parameters, and the response elements returned by the AWS service. CloudTrail uses Amazon S3 for log file storage and delivery, so log files are stored durably. In addition to capturing CloudTrail logs within a specified S3 bucket for long term analysis, Realtime analysis can be performed by configuring CloudTrail to send logs to CloudWatch Logs. For a trail that is enabled in all regions in an account, CloudTrail sends log files from all those regions to a CloudWatch Logs log group. It is recommended that CloudTrail logs be sent to CloudWatch Logs.</t>
  </si>
  <si>
    <t xml:space="preserve">Perform the following to ensure CloudTrail is configured as prescribed:
Via the AWS management Console
1. Sign in to the AWS Management Console and open the CloudTrail console at [https://console.aws.amazon.com/cloudtrail/](https://console.aws.amazon.com/cloudtrail/)
2. Under `All Buckets` , click on the target bucket you wish to evaluate
3. Click `Properties` on the top right of the console
4. Click `Trails` in the left menu
5. Ensure a `CloudWatch Logs` log group is configured and has a recent (~one day old) `Last log file delivered` timestamp.
 </t>
  </si>
  <si>
    <t>CloudTrail trails are integrated with CloudWatch Logs - 'log group is configured' - IAM Role is configured which will deliver CloudTrail events to CloudWatch Logs.</t>
  </si>
  <si>
    <t>AWS CloudTrail is not integrated with CloudWatch.</t>
  </si>
  <si>
    <t>HAU16</t>
  </si>
  <si>
    <t>HAU16: A centralized automated audit log analysis solution is not implemented</t>
  </si>
  <si>
    <t>2.4</t>
  </si>
  <si>
    <t>Sending CloudTrail logs to CloudWatch Logs will facilitate real-time and historic activity logging based on user, API, resource, and IP address, and provides opportunity to establish alarms and notifications for anomalous or sensitivity account activity.</t>
  </si>
  <si>
    <t xml:space="preserve">Perform the following to establish the prescribed state:
Via the AWS management Console
1. Sign in to the AWS Management Console and open the CloudTrail console at [https://console.aws.amazon.com/cloudtrail/](https://console.aws.amazon.com/cloudtrail/)
2. Under All Buckets, click on the target bucket you wish to evaluate
3. Click Properties on the top right of the console
4. Click `Trails` in the left menu
5. Click on each trail where no `CloudWatch Logs` are defined
6. Go to the `CloudWatch Logs` section and click on `Configure` 
7. Define a new or select an existing log group
8. Click on `Continue` 
9. Configure IAM Role which will deliver CloudTrail events to CloudWatch Logs
 - Create/Select an `IAM Role` and `Policy Name` 
 - Click `Allow` to continue
Via CLI
aws CloudTrail update-trail --name 
 --CloudWatch-logs-log-group-arn  --CloudWatch-logs-role-arn 
</t>
  </si>
  <si>
    <t xml:space="preserve">Integrate AWS CloudTrail with CloudWatch.  One method to achieve the recommended state is to execute the following:
Perform the following to establish the prescribed state:
Via the AWS management Console
1. Sign in to the AWS Management Console and open the CloudTrail console at [https://console.aws.amazon.com/cloudtrail/](https://console.aws.amazon.com/cloudtrail/)
2. Under All Buckets, click on the target bucket you wish to evaluate
3. Click Properties on the top right of the console
4. Click `Trails` in the left menu
5. Click on each trail where no `CloudWatch Logs` are defined
6. Go to the `CloudWatch Logs` section and click on `Configure` 
7. Define a new or select an existing log group
8. Click on `Continue` 
9. Configure IAM Role which will deliver CloudTrail events to CloudWatch Logs
 - Create/Select an `IAM Role` and `Policy Name` 
 - Click `Allow` to continue
Via CLI
aws CloudTrail update-trail --name 
 --CloudWatch-logs-log-group-arn  --CloudWatch-logs-role-arn </t>
  </si>
  <si>
    <t>AWS-24</t>
  </si>
  <si>
    <t>AWS Config is a web service that performs configuration management of supported AWS resources within your account and delivers log files to you. The recorded information includes the configuration item (AWS resource), relationships between configuration items (AWS resources), any configuration changes between resources. It is recommended to enable AWS Config be enabled in all regions.</t>
  </si>
  <si>
    <t>Process to evaluate AWS Config configuration per region, Via AWS Management Console:
1. Sign in to the AWS Management Console and open the AWS Config console at [https://console.aws.amazon.com/config/](https://console.aws.amazon.com/config/).
2. On the top right of the console select target Region.
3. If presented with Setup AWS Config - follow remediation procedure:
4. On the Resource inventory page, Click on edit (the gear icon). The Set Up AWS Config page appears.
5. Ensure 1 or both check-boxes under "All Resources" is checked.
 - Include global resources related to IAM resources - which needs to be enabled in 1 region only
6. Ensure the correct S3 bucket has been defined.
7. Ensure the correct SNS topic has been defined.
8. Repeat steps 2 to 7 for each region.
Via AWS Command Line Interface:
1. Run this command to show all AWS Config recorders and their properties: 
aws configservice describe-configuration-recorders
 2. Evaluate the output to ensure that there's at least one recorder for which `recording Group` object includes `"all Supported": true` AND `"includeGlobalResourceTypes": true`
Note: There is one more parameter "Resource Types" in recording Group object. We don't need to check the same as whenever we set "all Supported": true, AWS enforces resource types to be empty ("Resource Types":[])
Sample Output:
```
{
 "Configuration Recorders": [
 {
 "recording Group": {
 "all Supported": true,
 "resource Types": [],
 "includeGlobalResourceTypes": true
 },
 "roleARN": "arn:aws:iam:::role/service-role/",
 "name": "default"
 }
 ]
}
```
3. Run this command to show the status for all AWS Config recorders:
```
aws configservice describe-configuration-recorder-status
```
4. In the output, find recorders with `name` key matching the recorders that met criteria in step 2. Ensure that at least one of them includes `"recording": true` and `"lastStatus": "SUCCESS"`</t>
  </si>
  <si>
    <t>AWS Config is enabled in all regions - 'Record all resources supported in this region'</t>
  </si>
  <si>
    <t>AWS Config is not enabled in all regions.</t>
  </si>
  <si>
    <t>2.5</t>
  </si>
  <si>
    <t>The AWS configuration item history captured by AWS Config enables security analysis, resource change tracking, and compliance auditing.</t>
  </si>
  <si>
    <t xml:space="preserve">To implement AWS Config configuration:
Via AWS Management Console:
1. Select the region you want to focus on in the top right of the console
2. Click `Services` 
3. Click `Config` 
4. Define which resources you want to record in the selected region
5. Choose to include global resources (IAM resources)
6. Specify an S3 bucket in the same account or in another managed AWS account
7. Create an SNS Topic from the same AWS account or another managed AWS account
Via AWS Command Line Interface:
1. Ensure there is an appropriate S3 bucket, SNS topic, and IAM role per the [AWS Config Service prerequisites](http://docs.aws.amazon.com/config/latest/developerguide/gs-cli-prereq.html).
2. Run this command to set up the configuration recorder
aws configservice subscribe --s3-bucket my-config-bucket --sns-topic arn:aws:sns:us-east-1:012345678912:my-config-notice --iam-role arn:aws:iam::012345678912:role/myConfigRole
3. Run this command to start the configuration recorder:
start-configuration-recorder --configuration-recorder-name 
</t>
  </si>
  <si>
    <t xml:space="preserve">Enable AWS Config in all regions.  One method to achieve the recommended state is to execute the following:  
To implement AWS Config configuration:
Via AWS Management Console:
1. Select the region you want to focus on in the top right of the console
2. Click `Services` 
3. Click `Config` 
4. Define which resources you want to record in the selected region
5. Choose to include global resources (IAM resources)
6. Specify an S3 bucket in the same account or in another managed AWS account
7. Create an SNS Topic from the same AWS account or another managed AWS account
Via AWS Command Line Interface:
1. Ensure there is an appropriate S3 bucket, SNS topic, and IAM role per the [AWS Config Service prerequisites](http://docs.aws.amazon.com/config/latest/developerguide/gs-cli-prereq.html).
2. Run this command to set up the configuration recorder
aws configservice subscribe --s3-bucket my-config-bucket --sns-topic arn:aws:sns:us-east-1:012345678912:my-config-notice --iam-role arn:aws:iam::012345678912:role/myConfigRole
3. Run this command to start the configuration recorder:
start-configuration-recorder --configuration-recorder-name </t>
  </si>
  <si>
    <t>AWS-25</t>
  </si>
  <si>
    <t>S3 Bucket Access Logging generates a log that contains access records for each request made to your S3 bucket. An access log record contains details about the request, such as the request type, the resources specified in the request worked, and the time and date the request was processed. It is recommended that bucket access logging be enabled on the CloudTrail S3 bucket.</t>
  </si>
  <si>
    <t xml:space="preserve">Perform the following ensure the CloudTrail S3 bucket has access logging is enabled:
Via the management Console
1. Go to the Amazon CloudTrail console at [https://console.aws.amazon.com/cloudtrail/home](https://console.aws.amazon.com/cloudtrail/home)
2. In the API activity history pane on the left, click Trails
3. In the Trails pane, note the bucket names in the S3 bucket column
4. Sign in to the AWS Management Console and open the S3 console at [https://console.aws.amazon.com/s3](https://console.aws.amazon.com/s3).
5. Under `All Buckets` click on a target S3 bucket
6. Click on `Properties` in the top right of the console
7. Under `Bucket:` _ `` _ click on `Logging` 
8. Ensure `Enabled` is checked.
 </t>
  </si>
  <si>
    <t>S3 bucket access logging is enabled on the CloudTrail S3 bucket</t>
  </si>
  <si>
    <t>Logging of all S3 bucket access is not enabled.</t>
  </si>
  <si>
    <t>2.6</t>
  </si>
  <si>
    <t>By enabling S3 bucket logging on target S3 buckets, it is possible to capture all events which may affect objects within an target buckets. Configuring logs to be placed in a separate bucket allows access to log information which can be useful in security and incident response workflows.</t>
  </si>
  <si>
    <t>Perform the following to enable S3 bucket logging:
Via the Management Console
1. Sign in to the AWS Management Console and open the S3 console at [https://console.aws.amazon.com/s3](https://console.aws.amazon.com/s3).
2. Under `All Buckets` click on the target S3 bucket
3. Click on `Properties` in the top right of the console
4. Under `Bucket:`  click on `Logging` 
5. Configure bucket logging
 1. Click on `Enabled` checkbox
 2. Select Target Bucket from list
 3. Enter a Target Prefix
6. Click `Save`</t>
  </si>
  <si>
    <t>Enable Logging of all S3 bucket access.  One method to achieve the recommended state is to execute the following:
Perform the following to enable S3 bucket logging:
Via the Management Console
1. Sign in to the AWS Management Console and open the S3 console at [https://console.aws.amazon.com/s3](https://console.aws.amazon.com/s3).
2. Under `All Buckets` click on the target S3 bucket
3. Click on `Properties` in the top right of the console
4. Under `Bucket:`  click on `Logging` 
5. Configure bucket logging
 1. Click on `Enabled` checkbox
 2. Select Target Bucket from list
 3. Enter a Target Prefix
6. Click `Save`</t>
  </si>
  <si>
    <t>AWS-26</t>
  </si>
  <si>
    <t>Real-time monitoring of API calls can be achieved by directing CloudTrail Logs to CloudWatch Logs and establishing corresponding metric filters and alarms. It is recommended that a metric filter and alarm be established for unauthorized API calls.</t>
  </si>
  <si>
    <t xml:space="preserve">Perform the following to ensure that there is at least one active multi-region CloudTrail with prescribed metric filters and alarms configured:
1. Identify the log group name configured for use with active multi-region CloudTrail:
- List all CloudTrails:
`aws CloudTrail describe-trails`
- Identify Multi region Cloudtrails: `Trails with "IsMultiRegionTrail" set to true`
- From value associated with CloudWatchLogsLogGroupArn note ``
Example: for CloudWatchLogsLogGroupArn that looks like `arn:aws:logs:::log-group:NewGroup:*`, `` would be `NewGroup`
- Ensure Identified Multi region CloudTrail is active
`aws cloudtrail get-trail-status --name `
ensure `IsLogging` is set to `TRUE`
- Ensure identified Multi-region Cloudtrail captures all Management Events
`aws cloudtrail get-event-selectors --trail-name 
Ensure there is at least one Event Selector for a Trail with `IncludeManagementEvents` set to `true` and `ReadWriteType` set to `All`
2. Get a list of all associated metric filters for this ``:
aws logs describe-metric-filters --log-group-name  
3. Ensure the output from the above command contains the following:
"filterPattern": "{ ($.errorCode = "*UnauthorizedOperation") || ($.errorCode = "AccessDenied*") }"
4. Note the `` value associated with the `filterPattern` found in step 3.
5. Get a list of CloudWatch alarms and filter on the `` captured in step 4.
aws cloudwatch describe-alarms --query 'MetricAlarms[?MetricName== ``]'
6. Note the `AlarmActions` value - this will provide the SNS topic ARN value.
7. Ensure there is at least one active subscriber to the SNS topic
aws sns list-subscriptions-by-topic --topic-arn  
atleast one subscription should have "SubscriptionArn" with valid aws ARN.
Example of valid "SubscriptionArn": "arn:aws:sns::::"
</t>
  </si>
  <si>
    <t>Log metric filter and alarm exists for unauthorized API calls - 'metric filter exists'</t>
  </si>
  <si>
    <t>Real-time monitoring for unauthorized API calls is not occurring.</t>
  </si>
  <si>
    <t>3</t>
  </si>
  <si>
    <t>3.1</t>
  </si>
  <si>
    <t>Monitoring unauthorized API calls will help reveal application errors and may reduce time to detect malicious activity.</t>
  </si>
  <si>
    <t xml:space="preserve">Perform the following to setup the metric filter, alarm, SNS topic, and subscription:
1. Create a metric filter based on filter pattern provided which checks for unauthorized API calls and the `` taken from audit step 1.
aws logs put-metric-filter --log-group-name  --filter-name `` --metric-transformations metricName= `` ,metricNamespace='CISBenchmark',metricValue=1 --filter-pattern '{ ($.errorCode = "*UnauthorizedOperation") || ($.errorCode = "AccessDenied*") }'
**Note**: You can choose your own metricName and metricNamespace strings. Using the same metricNamespace for all Foundations Benchmark metrics will group them together.
2. Create an SNS topic that the alarm will notify
aws sns create-topic --name 
**Note**: you can execute this command once and then re-use the same topic for all monitoring alarms.
3. Create an SNS subscription to the topic created in step 2
aws sns subscribe --topic-arn  --protocol 
 --notification-endpoint 
**Note**: you can execute this command once and then re-use the SNS subscription for all monitoring alarms.
4. Create an alarm that is associated with the CloudWatch Logs Metric Filter created in step 1 and an SNS topic created in step 2
aws cloudwatch put-metric-alarm --alarm-name `` --metric-name `` --statistic Sum --period 300 --threshold 1 --comparison-operator GreaterThanOrEqualToThreshold --evaluation-periods 1 --namespace 'CISBenchmark' --alarm-actions 
</t>
  </si>
  <si>
    <t xml:space="preserve">Monitor for unauthorized API calls in real-time.  One method to achieve the recommended state is to execute the following:
Perform the following to setup the metric filter, alarm, SNS topic, and subscription:
1. Create a metric filter based on filter pattern provided which checks for unauthorized API calls and the `` taken from audit step 1.
aws logs put-metric-filter --log-group-name  --filter-name `` --metric-transformations metricName= `` ,metricNamespace='CISBenchmark',metricValue=1 --filter-pattern '{ ($.errorCode = "*UnauthorizedOperation") || ($.errorCode = "AccessDenied*") }'
**Note**: You can choose your own metricName and metricNamespace strings. Using the same metricNamespace for all Foundations Benchmark metrics will group them together.
2. Create an SNS topic that the alarm will notify
aws sns create-topic --name 
**Note**: you can execute this command once and then re-use the same topic for all monitoring alarms.
3. Create an SNS subscription to the topic created in step 2
aws sns subscribe --topic-arn  --protocol 
 --notification-endpoint 
**Note**: you can execute this command once and then re-use the SNS subscription for all monitoring alarms.
4. Create an alarm that is associated with the CloudWatch Logs Metric Filter created in step 1 and an SNS topic created in step 2
aws cloudwatch put-metric-alarm --alarm-name `` --metric-name `` --statistic Sum --period 300 --threshold 1 --comparison-operator GreaterThanOrEqualToThreshold --evaluation-periods 1 --namespace 'CISBenchmark' --alarm-actions </t>
  </si>
  <si>
    <t>AWS-27</t>
  </si>
  <si>
    <t>Real-time monitoring of API calls can be achieved by directing CloudTrail Logs to CloudWatch Logs and establishing corresponding metric filters and alarms. It is recommended that a metric filter and alarm be established for console logins that are not protected by multi-factor authentication (MFA).</t>
  </si>
  <si>
    <t xml:space="preserve">Perform the following to ensure that there is at least one active multi-region CloudTrail with prescribed metric filters and alarms configured:
1. Identify the log group name configured for use with active multi-region CloudTrail:
- List all CloudTrails:
`aws cloudtrail describe-trails`
- Identify Multi region Cloudtrails: `Trails with "IsMultiRegionTrail" set to true`
- From value associated with CloudWatchLogsLogGroupArn note ``
Example: for CloudWatchLogsLogGroupArn that looks like `arn:aws:logs:::log-group:NewGroup:*`, `` would be `NewGroup`
- Ensure Identified Multi region CloudTrail is active
`aws cloudtrail get-trail-status --name `
ensure `IsLogging` is set to `TRUE`
- Ensure identified Multi-region Cloudtrail captures all Management Events
`aws cloudtrail get-event-selectors --trail-name `
Ensure there is at least one Event Selector for a Trail with `IncludeManagementEvents` set to `true` and `ReadWriteType` set to `All`
2. Get a list of all associated metric filters for this ``:
 aws logs describe-metric-filters --log-group-name ""
3. Ensure the output from the above command contains the following:
"filterPattern": "{ ($.eventName = "ConsoleLogin") &amp;&amp; ($.additionalEventData.MFAUsed != "Yes") }"
4. Note the `` value associated with the `filterPattern` found in step 3.
5. Get a list of CloudWatch alarms and filter on the `` captured in step 4.
aws cloudwatch describe-alarms --query 'MetricAlarms[?MetricName== ``]'
6. Note the `AlarmActions` value - this will provide the SNS topic ARN value.
7. Ensure there is at least one active subscriber to the SNS topic
aws sns list-subscriptions-by-topic --topic-arn  
at least one subscription should have "SubscriptionArn" with valid aws ARN.
Example of valid "SubscriptionArn": "arn:aws:sns::::"
</t>
  </si>
  <si>
    <t>Log metric filter and alarm exists for Management Console sign-in without MFA - 'metric filter exists'</t>
  </si>
  <si>
    <t>Console logins that do not require multi-factor authentication are not tracked and monitored in near real-time using CloudTrail / CloudWatch.</t>
  </si>
  <si>
    <t>3.2</t>
  </si>
  <si>
    <t>Monitoring for single-factor console logins will increase visibility into accounts that are not protected by MFA.</t>
  </si>
  <si>
    <t xml:space="preserve">Perform the following to setup the metric filter, alarm, SNS topic, and subscription:
1. Create a metric filter based on filter pattern provided which checks for AWS Management Console sign-in without MFA and the `` taken from audit step 1.
aws logs put-metric-filter --log-group-name  --filter-name `` --metric-transformations metricName= `` ,metricNamespace='CISBenchmark',metricValue=1 --filter-pattern '{ ($.eventName = "ConsoleLogin") &amp;&amp; ($.additionalEventData.MFAUsed != "Yes") }'
**Note**: You can choose your own metricName and metricNamespace strings. Using the same metricNamespace for all Foundations Benchmark metrics will group them together.
2. Create an SNS topic that the alarm will notify
aws sns create-topic --name 
**Note**: you can execute this command once and then re-use the same topic for all monitoring alarms.
3. Create an SNS subscription to the topic created in step 2
aws sns subscribe --topic-arn  --protocol 
 --notification-endpoint 
**Note**: you can execute this command once and then re-use the SNS subscription for all monitoring alarms.
4. Create an alarm that is associated with the CloudWatch Logs Metric Filter created in step 1 and an SNS topic created in step 2
aws cloudwatch put-metric-alarm --alarm-name `` --metric-name `` --statistic Sum --period 300 --threshold 1 --comparison-operator GreaterThanOrEqualToThreshold --evaluation-periods 1 --namespace 'CISBenchmark' --alarm-actions 
</t>
  </si>
  <si>
    <t xml:space="preserve">Monitor Console logins that do not require multi-factor authentication in near real-time using CloudTrail / CloudWatch.  One method to achieve the recommended state is to execute the following:  
Perform the following to setup the metric filter, alarm, SNS topic, and subscription:
1. Create a metric filter based on filter pattern provided which checks for AWS Management Console sign-in without MFA and the `` taken from audit step 1.
aws logs put-metric-filter --log-group-name  --filter-name `` --metric-transformations metricName= `` ,metricNamespace='CISBenchmark',metricValue=1 --filter-pattern '{ ($.eventName = "ConsoleLogin") &amp;&amp; ($.additionalEventData.MFAUsed != "Yes") }'
**Note**: You can choose your own metricName and metricNamespace strings. Using the same metricNamespace for all Foundations Benchmark metrics will group them together.
2. Create an SNS topic that the alarm will notify
aws sns create-topic --name 
**Note**: you can execute this command once and then re-use the same topic for all monitoring alarms.
3. Create an SNS subscription to the topic created in step 2
aws sns subscribe --topic-arn  --protocol 
 --notification-endpoint 
**Note**: you can execute this command once and then re-use the SNS subscription for all monitoring alarms.
4. Create an alarm that is associated with the CloudWatch Logs Metric Filter created in step 1 and an SNS topic created in step 2
aws cloudwatch put-metric-alarm --alarm-name `` --metric-name `` --statistic Sum --period 300 --threshold 1 --comparison-operator GreaterThanOrEqualToThreshold --evaluation-periods 1 --namespace 'CISBenchmark' --alarm-actions </t>
  </si>
  <si>
    <t>AWS-28</t>
  </si>
  <si>
    <t>Real-time monitoring of API calls can be achieved by directing CloudTrail Logs to CloudWatch Logs and establishing corresponding metric filters and alarms. It is recommended that a metric filter and alarm be established for root login attempts.</t>
  </si>
  <si>
    <t xml:space="preserve">Perform the following to ensure that there is at least one active multi-region CloudTrail with prescribed metric filters and alarms configured:
1. Identify the log group name configured for use with active multi-region CloudTrail:
- List all CloudTrails:
`aws cloudtrail describe-trails`
- Identify Multi region Cloudtrails: `Trails with "IsMultiRegionTrail" set to true`
- From value associated with CloudWatchLogsLogGroupArn note ``
Example: for CloudWatchLogsLogGroupArn that looks like `arn:aws:logs:::log-group:NewGroup:*`, `` would be `NewGroup`
- Ensure Identified Multi region CloudTrail is active
`aws cloudtrail get-trail-status --name `
ensure `IsLogging` is set to `TRUE`
- Ensure identified Multi-region Cloudtrail captures all Management Events
`aws cloudtrail get-event-selectors --trail-name 
Ensure there is at least one Event Selector for a Trail with `IncludeManagementEvents` set to `true` and `ReadWriteType` set to `All`
2. Get a list of all associated metric filters for this ``:
aws logs describe-metric-filters --log-group-name ""
3. Ensure the output from the above command contains the following:
"filterPattern": "{ $.userIdentity.type = "Root" &amp;&amp; $.userIdentity.invokedBy NOT EXISTS &amp;&amp; $.eventType != "AwsServiceEvent" }"
4. Note the `` value associated with the `filterPattern` found in step 3.
5. Get a list of CloudWatch alarms and filter on the `` captured in step 4.
aws cloudwatch describe-alarms --query 'MetricAlarms[?MetricName== ``]'
6. Note the `AlarmActions` value - this will provide the SNS topic ARN value.
7. Ensure there is at least one active subscriber to the SNS topic
aws sns list-subscriptions-by-topic --topic-arn  
atleast one subscription should have "SubscriptionArn" with valid aws ARN.
Example of valid "SubscriptionArn": "arn:aws:sns::::"
</t>
  </si>
  <si>
    <t>Log metric filter and alarm exist for usage of 'root' account - 'metric filter exists'</t>
  </si>
  <si>
    <t>Root logon attempts are not tracked and monitored in near real-time using CloudTrail / CloudWatch.</t>
  </si>
  <si>
    <t>3.3</t>
  </si>
  <si>
    <t>Monitoring for root account logins will provide visibility into the use of a fully privileged account and an opportunity to reduce the use of it.</t>
  </si>
  <si>
    <t xml:space="preserve">Perform the following to setup the metric filter, alarm, SNS topic, and subscription:
1. Create a metric filter based on filter pattern provided which checks for "Root" account usage and the `` taken from audit step 1.
aws logs put-metric-filter --log-group-name `` --filter-name `` --metric-transformations metricName= `` ,metricNamespace='CISBenchmark',metricValue=1 --filter-pattern '{ $.userIdentity.type = "Root" &amp;&amp; $.userIdentity.invokedBy NOT EXISTS &amp;&amp; $.eventType != "AwsServiceEvent" }'
**Note**: You can choose your own metricName and metricNamespace strings. Using the same metricNamespace for all Foundations Benchmark metrics will group them together.
2. Create an SNS topic that the alarm will notify
aws sns create-topic --name 
**Note**: you can execute this command once and then re-use the same topic for all monitoring alarms.
3. Create an SNS subscription to the topic created in step 2
aws sns subscribe --topic-arn  --protocol 
 --notification-endpoint 
**Note**: you can execute this command once and then re-use the SNS subscription for all monitoring alarms.
4. Create an alarm that is associated with the CloudWatch Logs Metric Filter created in step 1 and an SNS topic created in step 2
aws cloudwatch put-metric-alarm --alarm-name `` --metric-name `` --statistic Sum --period 300 --threshold 1 --comparison-operator GreaterThanOrEqualToThreshold --evaluation-periods 1 --namespace 'CISBenchmark' --alarm-actions 
</t>
  </si>
  <si>
    <t xml:space="preserve">Track Root logon attempts in near real-time using CloudTrail / CloudWatch.  One method to achieve the recommended state is to execute the following:
Perform the following to setup the metric filter, alarm, SNS topic, and subscription:
1. Create a metric filter based on filter pattern provided which checks for "Root" account usage and the `` taken from audit step 1.
aws logs put-metric-filter --log-group-name `` --filter-name `` --metric-transformations metricName= `` ,metricNamespace='CISBenchmark',metricValue=1 --filter-pattern '{ $.userIdentity.type = "Root" &amp;&amp; $.userIdentity.invokedBy NOT EXISTS &amp;&amp; $.eventType != "AwsServiceEvent" }'
**Note**: You can choose your own metricName and metricNamespace strings. Using the same metricNamespace for all Foundations Benchmark metrics will group them together.
2. Create an SNS topic that the alarm will notify
aws sns create-topic --name 
**Note**: you can execute this command once and then re-use the same topic for all monitoring alarms.
3. Create an SNS subscription to the topic created in step 2
aws sns subscribe --topic-arn  --protocol 
 --notification-endpoint 
**Note**: you can execute this command once and then re-use the SNS subscription for all monitoring alarms.
4. Create an alarm that is associated with the CloudWatch Logs Metric Filter created in step 1 and an SNS topic created in step 2
aws cloudwatch put-metric-alarm --alarm-name `` --metric-name `` --statistic Sum --period 300 --threshold 1 --comparison-operator GreaterThanOrEqualToThreshold --evaluation-periods 1 --namespace 'CISBenchmark' --alarm-actions </t>
  </si>
  <si>
    <t>AWS-29</t>
  </si>
  <si>
    <t>Real-time monitoring of API calls can be achieved by directing CloudTrail Logs to CloudWatch Logs and establishing corresponding metric filters and alarms. It is recommended that a metric filter and alarm be established changes made to Identity and Access Management (IAM) policies.</t>
  </si>
  <si>
    <t xml:space="preserve">Perform the following to ensure that there is at least one active multi-region CloudTrail with prescribed metric filters and alarms configured:
1. Identify the log group name configured for use with active multi-region CloudTrail:
- List all CloudTrails:
`aws cloudtrail describe-trails`
- Identify Multi region Cloudtrails: `Trails with "IsMultiRegionTrail" set to true`
- From value associated with CloudWatchLogsLogGroupArn note ``
Example: for CloudWatchLogsLogGroupArn that looks like `arn:aws:logs:::log-group:NewGroup:*`, `` would be `NewGroup`
- Ensure Identified Multi region CloudTrail is active
`aws cloudtrail get-trail-status --name `
ensure `IsLogging` is set to `TRUE`
- Ensure identified Multi-region Cloudtrail captures all Management Events
`aws cloudtrail get-event-selectors --trail-name 
`Ensure there is at least one Event Selector for a Trail with `IncludeManagementEvents` set to `true` and `ReadWriteType` set to `All`
2. Get a list of all associated metric filters for this ``:
aws logs describe-metric-filters --log-group-name ""
3. Ensure the output from the above command contains the following:
"filterPattern": "{($.eventName=DeleteGroupPolicy)||($.eventName=DeleteRolePolicy)||($.eventName=DeleteUserPolicy)||($.eventName=PutGroupPolicy)||($.eventName=PutRolePolicy)||($.eventName=PutUserPolicy)||($.eventName=CreatePolicy)||($.eventName=DeletePolicy)||($.eventName=CreatePolicyVersion)||($.eventName=DeletePolicyVersion)||($.eventName=AttachRolePolicy)||($.eventName=DetachRolePolicy)||($.eventName=AttachUserPolicy)||($.eventName=DetachUserPolicy)||($.eventName=AttachGroupPolicy)||($.eventName=DetachGroupPolicy)}"
4. Note the `` value associated with the `filterPattern` found in step 3.
5. Get a list of CloudWatch alarms and filter on the `` captured in step 4.
aws cloudwatch describe-alarms --query 'MetricAlarms[?MetricName== ``]'
6. Note the `AlarmActions` value - this will provide the SNS topic ARN value.
7. Ensure there is at least one active subscriber to the SNS topic
aws sns list-subscriptions-by-topic --topic-arn  
at least one subscription should have "SubscriptionArn" with valid aws ARN.
Example of valid "SubscriptionArn": "arn:aws:sns::::"
</t>
  </si>
  <si>
    <t>Log metric filter and alarm exist for IAM policy changes - 'metric filter exists'</t>
  </si>
  <si>
    <t>Changes to IAM policies are not tracked and monitored in near real-time using CloudTrail / CloudWatch.</t>
  </si>
  <si>
    <t>3.4</t>
  </si>
  <si>
    <t>Monitoring changes to IAM policies will help ensure authentication and authorization controls remain intact.</t>
  </si>
  <si>
    <t xml:space="preserve">Perform the following to setup the metric filter, alarm, SNS topic, and subscription:
1. Create a metric filter based on filter pattern provided which checks for IAM policy changes and the `` taken from audit step 1.
aws logs put-metric-filter --log-group-name `` --filter-name `` --metric-transformations metricName= `` ,metricNamespace='CISBenchmark',metricValue=1 --filter-pattern '{($.eventName=DeleteGroupPolicy)||($.eventName=DeleteRolePolicy)||($.eventName=DeleteUserPolicy)||($.eventName=PutGroupPolicy)||($.eventName=PutRolePolicy)||($.eventName=PutUserPolicy)||($.eventName=CreatePolicy)||($.eventName=DeletePolicy)||($.eventName=CreatePolicyVersion)||($.eventName=DeletePolicyVersion)||($.eventName=AttachRolePolicy)||($.eventName=DetachRolePolicy)||($.eventName=AttachUserPolicy)||($.eventName=DetachUserPolicy)||($.eventName=AttachGroupPolicy)||($.eventName=DetachGroupPolicy)}'
**Note**: You can choose your own metricName and metricNamespace strings. Using the same metricNamespace for all Foundations Benchmark metrics will group them together.
2. Create an SNS topic that the alarm will notify
aws sns create-topic --name 
**Note**: you can execute this command once and then re-use the same topic for all monitoring alarms.
3. Create an SNS subscription to the topic created in step 2
aws sns subscribe --topic-arn  --protocol 
 --notification-endpoint 
**Note**: you can execute this command once and then re-use the SNS subscription for all monitoring alarms.
4. Create an alarm that is associated with the CloudWatch Logs Metric Filter created in step 1 and an SNS topic created in step 2
aws cloudwatch put-metric-alarm --alarm-name `` --metric-name `` --statistic Sum --period 300 --threshold 1 --comparison-operator GreaterThanOrEqualToThreshold --evaluation-periods 1 --namespace 'CISBenchmark' --alarm-actions 
</t>
  </si>
  <si>
    <t xml:space="preserve">Monitor changes to IAM policies in near real-time using CloudTrail / CloudWatch.  One method to achieve the recommended state is to execute the following command(s):
Perform the following to setup the metric filter, alarm, SNS topic, and subscription:
1. Create a metric filter based on filter pattern provided which checks for IAM policy changes and the `` taken from audit step 1.
aws logs put-metric-filter --log-group-name `` --filter-name `` --metric-transformations metricName= `` ,metricNamespace='CISBenchmark',metricValue=1 --filter-pattern '{($.eventName=DeleteGroupPolicy)||($.eventName=DeleteRolePolicy)||($.eventName=DeleteUserPolicy)||($.eventName=PutGroupPolicy)||($.eventName=PutRolePolicy)||($.eventName=PutUserPolicy)||($.eventName=CreatePolicy)||($.eventName=DeletePolicy)||($.eventName=CreatePolicyVersion)||($.eventName=DeletePolicyVersion)||($.eventName=AttachRolePolicy)||($.eventName=DetachRolePolicy)||($.eventName=AttachUserPolicy)||($.eventName=DetachUserPolicy)||($.eventName=AttachGroupPolicy)||($.eventName=DetachGroupPolicy)}'
**Note**: You can choose your own metricName and metricNamespace strings. Using the same metricNamespace for all Foundations Benchmark metrics will group them together.
2. Create an SNS topic that the alarm will notify
aws sns create-topic --name 
**Note**: you can execute this command once and then re-use the same topic for all monitoring alarms.
3. Create an SNS subscription to the topic created in step 2
aws sns subscribe --topic-arn  --protocol 
 --notification-endpoint 
**Note**: you can execute this command once and then re-use the SNS subscription for all monitoring alarms.
4. Create an alarm that is associated with the CloudWatch Logs Metric Filter created in step 1 and an SNS topic created in step 2
aws cloudwatch put-metric-alarm --alarm-name `` --metric-name `` --statistic Sum --period 300 --threshold 1 --comparison-operator GreaterThanOrEqualToThreshold --evaluation-periods 1 --namespace 'CISBenchmark' --alarm-actions </t>
  </si>
  <si>
    <t>AWS-30</t>
  </si>
  <si>
    <t>Real-time monitoring of API calls can be achieved by directing CloudTrail Logs to CloudWatch Logs and establishing corresponding metric filters and alarms. It is recommended that a metric filter and alarm be established for detecting changes to CloudTrail's configurations.</t>
  </si>
  <si>
    <t>Perform the following to ensure that there is at least one active multi-region CloudTrail with prescribed metric filters and alarms configured:
1. Identify the log group name configured for use with active multi-region CloudTrail:
- List all CloudTrails:
`aws cloudtrail describe-trails`
- Identify Multi region Cloudtrails: `Trails with "IsMultiRegionTrail" set to true`
- From value associated with CloudWatchLogsLogGroupArn note ``
Example: for CloudWatchLogsLogGroupArn that looks like `arn:aws:logs:::log-group:NewGroup:*`, `` would be `NewGroup`
- Ensure Identified Multi region CloudTrail is active
`aws cloudtrail get-trail-status --name `
ensure `IsLogging` is set to `TRUE`
- Ensure identified Multi-region Cloudtrail captures all Management Events
`aws cloudtrail get-event-selectors --trail-name 
`
Ensure there is at least one Event Selector for a Trail with `IncludeManagementEvents` set to `true` and `ReadWriteType` set to `All`
2. Get a list of all associated metric filters for this ``:
aws logs describe-metric-filters --log-group-name ""
3. Ensure the output from the above command contains the following:
"filterPattern": "{ ($.eventName = CreateTrail) || ($.eventName = UpdateTrail) || ($.eventName = DeleteTrail) || ($.eventName = StartLogging) || ($.eventName = StopLogging) }"
4. Note the `` value associated with the `filterPattern` found in step 3.
5. Get a list of CloudWatch alarms and filter on the `` captured in step 4.
aws cloudwatch describe-alarms --query 'MetricAlarms[?MetricName== ``]'
6. Note the `AlarmActions` value - this will provide the SNS topic ARN value.
7. Ensure there is at least one active subscriber to the SNS topic
aws sns list-subscriptions-by-topic --topic-arn  
at least one subscription should have "SubscriptionArn" with valid aws ARN.
Example of valid "SubscriptionArn": "arn:aws:sns::::</t>
  </si>
  <si>
    <t>Log metric filter and alarm exist for CloudTrail configuration changes - 'metric filter exists'</t>
  </si>
  <si>
    <t>Changes to CloudTrail configurations are not tracked and monitored in near real-time using CloudTrail / CloudWatch.</t>
  </si>
  <si>
    <t>3.5</t>
  </si>
  <si>
    <t>Monitoring changes to CloudTrail's configuration will help ensure sustained visibility to activities performed in the AWS account.</t>
  </si>
  <si>
    <t xml:space="preserve">Perform the following to setup the metric filter, alarm, SNS topic, and subscription:
1. Create a metric filter based on filter pattern provided which checks for cloudtrail configuration changes and the `` taken from audit step 1.
aws logs put-metric-filter --log-group-name  --filter-name `` --metric-transformations metricName= `` ,metricNamespace='CISBenchmark',metricValue=1 --filter-pattern '{ ($.eventName = CreateTrail) || ($.eventName = UpdateTrail) || ($.eventName = DeleteTrail) || ($.eventName = StartLogging) || ($.eventName = StopLogging) }'
**Note**: You can choose your own metricName and metricNamespace strings. Using the same metricNamespace for all Foundations Benchmark metrics will group them together.
2. Create an SNS topic that the alarm will notify
aws sns create-topic --name 
**Note**: you can execute this command once and then re-use the same topic for all monitoring alarms.
3. Create an SNS subscription to the topic created in step 2
aws sns subscribe --topic-arn  --protocol 
 --notification-endpoint 
**Note**: you can execute this command once and then re-use the SNS subscription for all monitoring alarms.
4. Create an alarm that is associated with the CloudWatch Logs Metric Filter created in step 1 and an SNS topic created in step 2
aws cloudwatch put-metric-alarm --alarm-name `` --metric-name `` --statistic Sum --period 300 --threshold 1 --comparison-operator GreaterThanOrEqualToThreshold --evaluation-periods 1 --namespace 'CISBenchmark' --alarm-actions 
</t>
  </si>
  <si>
    <t xml:space="preserve">Monitor and track changes to CloudTrail configurations in near real-time using CloudTrail / CloudWatch.  One method to achieve the recommended state is to execute the following:
Perform the following to setup the metric filter, alarm, SNS topic, and subscription:
1. Create a metric filter based on filter pattern provided which checks for cloudtrail configuration changes and the `` taken from audit step 1.
aws logs put-metric-filter --log-group-name  --filter-name `` --metric-transformations metricName= `` ,metricNamespace='CISBenchmark',metricValue=1 --filter-pattern '{ ($.eventName = CreateTrail) || ($.eventName = UpdateTrail) || ($.eventName = DeleteTrail) || ($.eventName = StartLogging) || ($.eventName = StopLogging) }'
**Note**: You can choose your own metricName and metricNamespace strings. Using the same metricNamespace for all Foundations Benchmark metrics will group them together.
2. Create an SNS topic that the alarm will notify
aws sns create-topic --name 
**Note**: you can execute this command once and then re-use the same topic for all monitoring alarms.
3. Create an SNS subscription to the topic created in step 2
aws sns subscribe --topic-arn  --protocol 
 --notification-endpoint 
**Note**: you can execute this command once and then re-use the SNS subscription for all monitoring alarms.
4. Create an alarm that is associated with the CloudWatch Logs Metric Filter created in step 1 and an SNS topic created in step 2
aws cloudwatch put-metric-alarm --alarm-name `` --metric-name `` --statistic Sum --period 300 --threshold 1 --comparison-operator GreaterThanOrEqualToThreshold --evaluation-periods 1 --namespace 'CISBenchmark' --alarm-actions </t>
  </si>
  <si>
    <t>AWS-31</t>
  </si>
  <si>
    <t>Real-time monitoring of API calls can be achieved by directing CloudTrail Logs to CloudWatch Logs and establishing corresponding metric filters and alarms. It is recommended that a metric filter and alarm be established for changes to S3 bucket policies.</t>
  </si>
  <si>
    <t>Perform the following to ensure that there is at least one active multi-region CloudTrail with prescribed metric filters and alarms configured:
1. Identify the log group name configured for use with active multi-region CloudTrail:
- List all CloudTrails:
`aws cloudtrail describe-trails`
- Identify Multi region Cloudtrails: `Trails with "IsMultiRegionTrail" set to true`
- From value associated with CloudWatchLogsLogGroupArn note ``
Example: for CloudWatchLogsLogGroupArn that looks like `arn:aws:logs:::log-group:NewGroup:*`, `` would be `NewGroup`
- Ensure Identified Multi region CloudTrail is active
`aws cloudtrail get-trail-status --name `
ensure `IsLogging` is set to `TRUE`
- Ensure identified Multi-region Cloudtrail captures all Management Events
`aws cloudtrail get-event-selectors --trail-name 
`
Ensure there is at least one Event Selector for a Trail with `IncludeManagementEvents` set to `true` and `ReadWriteType` set to `All`
2. Get a list of all associated metric filters for this ``:
aws logs describe-metric-filters --log-group-name ""
3. Ensure the output from the above command contains the following:
"filterPattern": "{ ($.eventSource = s3.amazonaws.com) &amp;&amp; (($.eventName = PutBucketAcl) || ($.eventName = PutBucketPolicy) || ($.eventName = PutBucketCors) || ($.eventName = PutBucketLifecycle) || ($.eventName = PutBucketReplication) || ($.eventName = DeleteBucketPolicy) || ($.eventName = DeleteBucketCors) || ($.eventName = DeleteBucketLifecycle) || ($.eventName = DeleteBucketReplication)) }"
```
4. Note the `` value associated with the `filterPattern` found in step 3.
5. Get a list of CloudWatch alarms and filter on the `` captured in step 4.
```
aws cloudwatch describe-alarms --query 'MetricAlarms[?MetricName== ``]'
```
6. Note the `AlarmActions` value - this will provide the SNS topic ARN value.
7. Ensure there is at least one active subscriber to the SNS topic
```
aws sns list-subscriptions-by-topic --topic-arn  
```
at least one subscription should have "SubscriptionArn" with valid aws ARN.
```
Example of valid "SubscriptionArn": "arn:aws:sns::::"
```</t>
  </si>
  <si>
    <t>Log metric filter and alarm exist for S3 bucket policy changes - 'metric filter exists'</t>
  </si>
  <si>
    <t>Changes to S3 bucket policies are not tracked and monitored in near real-time using CloudTrail / CloudWatch.</t>
  </si>
  <si>
    <t>3.8</t>
  </si>
  <si>
    <t>Monitoring changes to S3 bucket policies may reduce time to detect and correct permissive policies on sensitive S3 buckets.</t>
  </si>
  <si>
    <t xml:space="preserve">Perform the following to setup the metric filter, alarm, SNS topic, and subscription:
1. Create a metric filter based on filter pattern provided which checks for S3 bucket policy changes and the `` taken from audit step 1.
aws logs put-metric-filter --log-group-name  --filter-name `` --metric-transformations metricName= `` ,metricNamespace='CISBenchmark',metricValue=1 --filter-pattern '{ ($.eventSource = s3.amazonaws.com) &amp;&amp; (($.eventName = PutBucketAcl) || ($.eventName = PutBucketPolicy) || ($.eventName = PutBucketCors) || ($.eventName = PutBucketLifecycle) || ($.eventName = PutBucketReplication) || ($.eventName = DeleteBucketPolicy) || ($.eventName = DeleteBucketCors) || ($.eventName = DeleteBucketLifecycle) || ($.eventName = DeleteBucketReplication)) }'
**Note**: You can choose your own metricName and metricNamespace strings. Using the same metricNamespace for all Foundations Benchmark metrics will group them together.
2. Create an SNS topic that the alarm will notify
aws sns create-topic --name 
**Note**: you can execute this command once and then re-use the same topic for all monitoring alarms.
3. Create an SNS subscription to the topic created in step 2
aws sns subscribe --topic-arn  --protocol 
 --notification-endpoint 
**Note**: you can execute this command once and then re-use the SNS subscription for all monitoring alarms.
4. Create an alarm that is associated with the CloudWatch Logs Metric Filter created in step 1 and an SNS topic created in step 2
aws cloudwatch put-metric-alarm --alarm-name `` --metric-name `` --statistic Sum --period 300 --threshold 1 --comparison-operator GreaterThanOrEqualToThreshold --evaluation-periods 1 --namespace 'CISBenchmark' --alarm-actions 
</t>
  </si>
  <si>
    <t xml:space="preserve">Monitor and track changes to S3 bucket policies in near real-time using CloudTrail / CloudWatch.  One method to achieve the recommended state is to execute the following:
Perform the following to setup the metric filter, alarm, SNS topic, and subscription:
1. Create a metric filter based on filter pattern provided which checks for S3 bucket policy changes and the `` taken from audit step 1.
aws logs put-metric-filter --log-group-name  --filter-name `` --metric-transformations metricName= `` ,metricNamespace='CISBenchmark',metricValue=1 --filter-pattern '{ ($.eventSource = s3.amazonaws.com) &amp;&amp; (($.eventName = PutBucketAcl) || ($.eventName = PutBucketPolicy) || ($.eventName = PutBucketCors) || ($.eventName = PutBucketLifecycle) || ($.eventName = PutBucketReplication) || ($.eventName = DeleteBucketPolicy) || ($.eventName = DeleteBucketCors) || ($.eventName = DeleteBucketLifecycle) || ($.eventName = DeleteBucketReplication)) }'
**Note**: You can choose your own metricName and metricNamespace strings. Using the same metricNamespace for all Foundations Benchmark metrics will group them together.
2. Create an SNS topic that the alarm will notify
aws sns create-topic --name 
**Note**: you can execute this command once and then re-use the same topic for all monitoring alarms.
3. Create an SNS subscription to the topic created in step 2
aws sns subscribe --topic-arn  --protocol 
 --notification-endpoint 
**Note**: you can execute this command once and then re-use the SNS subscription for all monitoring alarms.
4. Create an alarm that is associated with the CloudWatch Logs Metric Filter created in step 1 and an SNS topic created in step 2
aws cloudwatch put-metric-alarm --alarm-name `` --metric-name `` --statistic Sum --period 300 --threshold 1 --comparison-operator GreaterThanOrEqualToThreshold --evaluation-periods 1 --namespace 'CISBenchmark' --alarm-actions </t>
  </si>
  <si>
    <t>AWS-32</t>
  </si>
  <si>
    <t>Real-time monitoring of API calls can be achieved by directing CloudTrail Logs to CloudWatch Logs and establishing corresponding metric filters and alarms. Network gateways are required to send/receive traffic to a destination outside of a VPC. It is recommended that a metric filter and alarm be established for changes to network gateways.</t>
  </si>
  <si>
    <t>Perform the following to ensure that there is at least one active multi-region CloudTrail with prescribed metric filters and alarms configured:
1. Identify the log group name configured for use with active multi-region CloudTrail:
- List all CloudTrails:
`aws cloudtrail describe-trails`
- Identify Multi region Cloudtrails: `Trails with "IsMultiRegionTrail" set to true`
- From value associated with CloudWatchLogsLogGroupArn note ``
Example: for CloudWatchLogsLogGroupArn that looks like `arn:aws:logs:::log-group:NewGroup:*`, `` would be `NewGroup`
- Ensure Identified Multi region CloudTrail is active
`aws cloudtrail get-trail-status --name `
ensure `IsLogging` is set to `TRUE`
- Ensure identified Multi-region Cloudtrail captures all Management Events
`aws cloudtrail get-event-selectors --trail-name 
` Ensure there is at least one Event Selector for a Trail with `IncludeManagementEvents` set to `true` and `ReadWriteType` set to `All`
2. Get a list of all associated metric filters for this ``:
aws logs describe-metric-filters --log-group-name ""
3. Ensure the output from the above command contains the following:
"filterPattern": "{ ($.eventName = CreateCustomerGateway) || ($.eventName = DeleteCustomerGateway) || ($.eventName = AttachInternetGateway) || ($.eventName = CreateInternetGateway) || ($.eventName = DeleteInternetGateway) || ($.eventName = DetachInternetGateway) }"
4. Note the `` value associated with the `filterPattern` found in step 3.
5. Get a list of CloudWatch alarms and filter on the `` captured in step 4.
aws cloudwatch describe-alarms --query 'MetricAlarms[?MetricName== ``]'
6. Note the `AlarmActions` value - this will provide the SNS topic ARN value.
7. Ensure there is at least one active subscriber to the SNS topic
```
aws sns list-subscriptions-by-topic --topic-arn  
```
at least one subscription should have "SubscriptionArn" with valid aws ARN.
```
Example of valid "SubscriptionArn": "arn:aws:sns::::"
```</t>
  </si>
  <si>
    <t>Log metric filter and alarm exist for changes to network gateways - 'metric filter exists'</t>
  </si>
  <si>
    <t>Changes to network gateways are not tracked and monitored  in near real-time using CloudTrail / CloudWatch.</t>
  </si>
  <si>
    <t>3.12</t>
  </si>
  <si>
    <t>Monitoring changes to network gateways will help ensure that all ingress/egress traffic traverses the VPC border via a controlled path.</t>
  </si>
  <si>
    <t xml:space="preserve">Perform the following to setup the metric filter, alarm, SNS topic, and subscription:
1. Create a metric filter based on filter pattern provided which checks for network gateways changes and the `` taken from audit step 1.
aws logs put-metric-filter --log-group-name  --filter-name `` --metric-transformations metricName= `` ,metricNamespace='CISBenchmark',metricValue=1 --filter-pattern '{ ($.eventName = CreateCustomerGateway) || ($.eventName = DeleteCustomerGateway) || ($.eventName = AttachInternetGateway) || ($.eventName = CreateInternetGateway) || ($.eventName = DeleteInternetGateway) || ($.eventName = DetachInternetGateway) }'
**Note**: You can choose your own metricName and metricNamespace strings. Using the same metricNamespace for all Foundations Benchmark metrics will group them together.
2. Create an SNS topic that the alarm will notify
aws sns create-topic --name 
**Note**: you can execute this command once and then re-use the same topic for all monitoring alarms.
3. Create an SNS subscription to the topic created in step 2
aws sns subscribe --topic-arn  --protocol 
 --notification-endpoint 
**Note**: you can execute this command once and then re-use the SNS subscription for all monitoring alarms.
4. Create an alarm that is associated with the CloudWatch Logs Metric Filter created in step 1 and an SNS topic created in step 2
aws cloudwatch put-metric-alarm --alarm-name `` --metric-name `` --statistic Sum --period 300 --threshold 1 --comparison-operator GreaterThanOrEqualToThreshold --evaluation-periods 1 --namespace 'CISBenchmark' --alarm-actions 
</t>
  </si>
  <si>
    <t xml:space="preserve">Monitor and track changes to network gateways in near real-time using CloudTrail / CloudWatch.  One method to achieve the recommended state is to execute the following:
Perform the following to setup the metric filter, alarm, SNS topic, and subscription:
1. Create a metric filter based on filter pattern provided which checks for network gateways changes and the `` taken from audit step 1.
aws logs put-metric-filter --log-group-name  --filter-name `` --metric-transformations metricName= `` ,metricNamespace='CISBenchmark',metricValue=1 --filter-pattern '{ ($.eventName = CreateCustomerGateway) || ($.eventName = DeleteCustomerGateway) || ($.eventName = AttachInternetGateway) || ($.eventName = CreateInternetGateway) || ($.eventName = DeleteInternetGateway) || ($.eventName = DetachInternetGateway) }'
**Note**: You can choose your own metricName and metricNamespace strings. Using the same metricNamespace for all Foundations Benchmark metrics will group them together.
2. Create an SNS topic that the alarm will notify
aws sns create-topic --name 
**Note**: you can execute this command once and then re-use the same topic for all monitoring alarms.
3. Create an SNS subscription to the topic created in step 2
aws sns subscribe --topic-arn  --protocol 
 --notification-endpoint 
**Note**: you can execute this command once and then re-use the SNS subscription for all monitoring alarms.
4. Create an alarm that is associated with the CloudWatch Logs Metric Filter created in step 1 and an SNS topic created in step 2
aws cloudwatch put-metric-alarm --alarm-name `` --metric-name `` --statistic Sum --period 300 --threshold 1 --comparison-operator GreaterThanOrEqualToThreshold --evaluation-periods 1 --namespace 'CISBenchmark' --alarm-actions </t>
  </si>
  <si>
    <t>AWS-33</t>
  </si>
  <si>
    <t>Real-time monitoring of API calls can be achieved by directing CloudTrail Logs to CloudWatch Logs and establishing corresponding metric filters and alarms. Routing tables are used to route network traffic between subnets and to network gateways. It is recommended that a metric filter and alarm be established for changes to route tables.</t>
  </si>
  <si>
    <t xml:space="preserve">Perform the following to ensure that there is at least one active multi-region CloudTrail with prescribed metric filters and alarms configured:
1. Identify the log group name configured for use with active multi-region CloudTrail:
- List all CloudTrails:
`aws cloudtrail describe-trails`
- Identify Multi region Cloudtrails: `Trails with "IsMultiRegionTrail" set to true`
- From value associated with CloudWatchLogsLogGroupArn note ``
Example: for CloudWatchLogsLogGroupArn that looks like `arn:aws:logs:::log-group:NewGroup:*`, `` would be `NewGroup`
- Ensure Identified Multi region CloudTrail is active
`aws cloudtrail get-trail-status --name `
ensure `IsLogging` is set to `TRUE`
- Ensure identified Multi-region Cloudtrail captures all Management Events
`aws cloudtrail get-event-selectors --trail-name 
` Ensure there is at least one Event Selector for a Trail with `IncludeManagementEvents` set to `true` and `ReadWriteType` set to `All`
2. Get a list of all associated metric filters for this ``:
aws logs describe-metric-filters --log-group-name ""
3. Ensure the output from the above command contains the following:
"filterPattern": "{ ($.eventName = CreateRoute) || ($.eventName = CreateRouteTable) || ($.eventName = ReplaceRoute) || ($.eventName = ReplaceRouteTableAssociation) || ($.eventName = DeleteRouteTable) || ($.eventName = DeleteRoute) || ($.eventName = DisassociateRouteTable) }"
4. Note the `` value associated with the `filterPattern` found in step 3.
5. Get a list of CloudWatch alarms and filter on the `` captured in step 4.
aws cloudwatch describe-alarms --query 'MetricAlarms[?MetricName== ``]'
6. Note the `AlarmActions` value - this will provide the SNS topic ARN value.
7. Ensure there is at least one active subscriber to the SNS topic`
aws sns list-subscriptions-by-topic --topic-arn  
at least one subscription should have "SubscriptionArn" with valid aws ARN.
Example of valid "SubscriptionArn": "arn:aws:sns::::"
</t>
  </si>
  <si>
    <t>Log metric filter and alarm exist for route table changes - 'metric filter exists'</t>
  </si>
  <si>
    <t>Changes to route tables are not tracked and monitored in near real-time using CloudTrail / CloudWatch.</t>
  </si>
  <si>
    <t>3.13</t>
  </si>
  <si>
    <t>Monitoring changes to route tables will help ensure that all VPC traffic flows through an expected path.</t>
  </si>
  <si>
    <t xml:space="preserve">Perform the following to setup the metric filter, alarm, SNS topic, and subscription:
1. Create a metric filter based on filter pattern provided which checks for route table changes and the `` taken from audit step 1.
aws logs put-metric-filter --log-group-name  --filter-name `` --metric-transformations metricName= `` ,metricNamespace='CISBenchmark',metricValue=1 --filter-pattern '{ ($.eventName = CreateRoute) || ($.eventName = CreateRouteTable) || ($.eventName = ReplaceRoute) || ($.eventName = ReplaceRouteTableAssociation) || ($.eventName = DeleteRouteTable) || ($.eventName = DeleteRoute) || ($.eventName = DisassociateRouteTable) }'
**Note**: You can choose your own metricName and metricNamespace strings. Using the same metricNamespace for all Foundations Benchmark metrics will group them together.
2. Create an SNS topic that the alarm will notify
aws sns create-topic --name 
**Note**: you can execute this command once and then re-use the same topic for all monitoring alarms.
3. Create an SNS subscription to the topic created in step 2
aws sns subscribe --topic-arn  --protocol 
 --notification-endpoint 
**Note**: you can execute this command once and then re-use the SNS subscription for all monitoring alarms.
4. Create an alarm that is associated with the CloudWatch Logs Metric Filter created in step 1 and an SNS topic created in step 2
aws cloudwatch put-metric-alarm --alarm-name `` --metric-name `` --statistic Sum --period 300 --threshold 1 --comparison-operator GreaterThanOrEqualToThreshold --evaluation-periods 1 --namespace 'CISBenchmark' --alarm-actions 
</t>
  </si>
  <si>
    <t xml:space="preserve">Monitor and track changes to route tables in near real-time using CloudTrail / CloudWatch.  One method to achieve the recommended state is to execute the following:
Perform the following to setup the metric filter, alarm, SNS topic, and subscription:
1. Create a metric filter based on filter pattern provided which checks for route table changes and the `` taken from audit step 1.
aws logs put-metric-filter --log-group-name  --filter-name `` --metric-transformations metricName= `` ,metricNamespace='CISBenchmark',metricValue=1 --filter-pattern '{ ($.eventName = CreateRoute) || ($.eventName = CreateRouteTable) || ($.eventName = ReplaceRoute) || ($.eventName = ReplaceRouteTableAssociation) || ($.eventName = DeleteRouteTable) || ($.eventName = DeleteRoute) || ($.eventName = DisassociateRouteTable) }'
**Note**: You can choose your own metricName and metricNamespace strings. Using the same metricNamespace for all Foundations Benchmark metrics will group them together.
2. Create an SNS topic that the alarm will notify
aws sns create-topic --name 
**Note**: you can execute this command once and then re-use the same topic for all monitoring alarms.
3. Create an SNS subscription to the topic created in step 2
aws sns subscribe --topic-arn  --protocol 
 --notification-endpoint 
**Note**: you can execute this command once and then re-use the SNS subscription for all monitoring alarms.
4. Create an alarm that is associated with the CloudWatch Logs Metric Filter created in step 1 and an SNS topic created in step 2
aws cloudwatch put-metric-alarm --alarm-name `` --metric-name `` --statistic Sum --period 300 --threshold 1 --comparison-operator GreaterThanOrEqualToThreshold --evaluation-periods 1 --namespace 'CISBenchmark' --alarm-actions </t>
  </si>
  <si>
    <t>AWS-34</t>
  </si>
  <si>
    <t>Real-time monitoring of API calls can be achieved by directing CloudTrail Logs to CloudWatch Logs and establishing corresponding metric filters and alarms. It is possible to have more than 1 VPC within an account, in addition it is also possible to create a peer connection between 2 VPCs enabling network traffic to route between VPCs. It is recommended that a metric filter and alarm be established for changes made to VPCs.</t>
  </si>
  <si>
    <t>Perform the following to ensure that there is at least one active multi-region CloudTrail with prescribed metric filters and alarms configured:
1. Identify the log group name configured for use with active multi-region CloudTrail:
- List all CloudTrails:
`aws cloudtrail describe-trails`
- Identify Multi region Cloudtrails: `Trails with "IsMultiRegionTrail" set to true`
- From value associated with CloudWatchLogsLogGroupArn note ``
Example: for CloudWatchLogsLogGroupArn that looks like `arn:aws:logs:::log-group:NewGroup:*`, `` would be `NewGroup`
- Ensure Identified Multi region CloudTrail is active
`aws cloudtrail get-trail-status --name `
ensure `IsLogging` is set to `TRUE`
- Ensure identified Multi-region Cloudtrail captures all Management Events
`aws cloudtrail get-event-selectors --trail-name 
`
Ensure there is at least one Event Selector for a Trail with `IncludeManagementEvents` set to `true` and `ReadWriteType` set to `All`
2. Get a list of all associated metric filters for this ``:
aws logs describe-metric-filters --log-group-name ""
3. Ensure the output from the above command contains the following:
"filterPattern": "{ ($.eventName = CreateVpc) || ($.eventName = DeleteVpc) || ($.eventName = ModifyVpcAttribute) || ($.eventName = AcceptVpcPeeringConnection) || ($.eventName = CreateVpcPeeringConnection) || ($.eventName = DeleteVpcPeeringConnection) || ($.eventName = RejectVpcPeeringConnection) || ($.eventName = AttachClassicLinkVpc) || ($.eventName = DetachClassicLinkVpc) || ($.eventName = DisableVpcClassicLink) || ($.eventName = EnableVpcClassicLink) }"
```
4. Note the `` value associated with the `filterPattern` found in step 3.
5. Get a list of CloudWatch alarms and filter on the `` captured in step 4.
```
aws cloudwatch describe-alarms --query 'MetricAlarms[?MetricName== ``]'
```
6. Note the `AlarmActions` value - this will provide the SNS topic ARN value.
7. Ensure there is at least one active subscriber to the SNS topic
```
aws sns list-subscriptions-by-topic --topic-arn  
```
at least one subscription should have "SubscriptionArn" with valid aws ARN.
```
Example of valid "SubscriptionArn": "arn:aws:sns::::"
```</t>
  </si>
  <si>
    <t>Log metric filter and alarm exist for VPC changes - 'metric filter exists'</t>
  </si>
  <si>
    <t>Changes to VPC's are not tracked and monitored in near real-time using CloudTrail / CloudWatch.</t>
  </si>
  <si>
    <t>3.14</t>
  </si>
  <si>
    <t xml:space="preserve">Perform the following to setup the metric filter, alarm, SNS topic, and subscription:
1. Create a metric filter based on filter pattern provided which checks for VPC changes and the `` taken from audit step 1.
aws logs put-metric-filter --log-group-name  --filter-name `` --metric-transformations metricName= `` ,metricNamespace='CISBenchmark',metricValue=1 --filter-pattern '{ ($.eventName = CreateVpc) || ($.eventName = DeleteVpc) || ($.eventName = ModifyVpcAttribute) || ($.eventName = AcceptVpcPeeringConnection) || ($.eventName = CreateVpcPeeringConnection) || ($.eventName = DeleteVpcPeeringConnection) || ($.eventName = RejectVpcPeeringConnection) || ($.eventName = AttachClassicLinkVpc) || ($.eventName = DetachClassicLinkVpc) || ($.eventName = DisableVpcClassicLink) || ($.eventName = EnableVpcClassicLink) }'
**Note**: You can choose your own metricName and metricNamespace strings. Using the same metricNamespace for all Foundations Benchmark metrics will group them together.
2. Create an SNS topic that the alarm will notify
aws sns create-topic --name 
**Note**: you can execute this command once and then re-use the same topic for all monitoring alarms.
3. Create an SNS subscription to the topic created in step 2
aws sns subscribe --topic-arn  --protocol 
 --notification-endpoint 
**Note**: you can execute this command once and then re-use the SNS subscription for all monitoring alarms.
4. Create an alarm that is associated with the CloudWatch Logs Metric Filter created in step 1 and an SNS topic created in step 2
aws cloudwatch put-metric-alarm --alarm-name `` --metric-name `` --statistic Sum --period 300 --threshold 1 --comparison-operator GreaterThanOrEqualToThreshold --evaluation-periods 1 --namespace 'CISBenchmark' --alarm-actions 
</t>
  </si>
  <si>
    <t xml:space="preserve">Monitor and track changes to VPC's in near real-time using CloudTrail / CloudWatch.  One method to achieve the recommended state is to execute the following:
Perform the following to setup the metric filter, alarm, SNS topic, and subscription:
1. Create a metric filter based on filter pattern provided which checks for VPC changes and the `` taken from audit step 1.
aws logs put-metric-filter --log-group-name  --filter-name `` --metric-transformations metricName= `` ,metricNamespace='CISBenchmark',metricValue=1 --filter-pattern '{ ($.eventName = CreateVpc) || ($.eventName = DeleteVpc) || ($.eventName = ModifyVpcAttribute) || ($.eventName = AcceptVpcPeeringConnection) || ($.eventName = CreateVpcPeeringConnection) || ($.eventName = DeleteVpcPeeringConnection) || ($.eventName = RejectVpcPeeringConnection) || ($.eventName = AttachClassicLinkVpc) || ($.eventName = DetachClassicLinkVpc) || ($.eventName = DisableVpcClassicLink) || ($.eventName = EnableVpcClassicLink) }'
**Note**: You can choose your own metricName and metricNamespace strings. Using the same metricNamespace for all Foundations Benchmark metrics will group them together.
2. Create an SNS topic that the alarm will notify
aws sns create-topic --name 
**Note**: you can execute this command once and then re-use the same topic for all monitoring alarms.
3. Create an SNS subscription to the topic created in step 2
aws sns subscribe --topic-arn  --protocol 
 --notification-endpoint 
**Note**: you can execute this command once and then re-use the SNS subscription for all monitoring alarms.
4. Create an alarm that is associated with the CloudWatch Logs Metric Filter created in step 1 and an SNS topic created in step 2
aws cloudwatch put-metric-alarm --alarm-name `` --metric-name `` --statistic Sum --period 300 --threshold 1 --comparison-operator GreaterThanOrEqualToThreshold --evaluation-periods 1 --namespace 'CISBenchmark' --alarm-actions </t>
  </si>
  <si>
    <t>To close this finding, please provide a screenshot showing changes are monitored and tracked with the agency's CAP.</t>
  </si>
  <si>
    <t>AWS-35</t>
  </si>
  <si>
    <t xml:space="preserve">Security groups provide stateful filtering of ingress/egress network traffic to AWS resources. It is recommended that no security group allows unrestricted ingress access to port '22'. Removing unfettered connectivity to remote console services, such as SSH, reduces a server's exposure to risk.
</t>
  </si>
  <si>
    <t>Perform the following to determine if the account is configured as prescribed:
1. Login to the AWS Management Console at [https://console.aws.amazon.com/vpc/home](https://console.aws.amazon.com/vpc/home)
2. In the left pane, click `Security Groups` 
3. For each security group, perform the following:
1. Select the security group
2. Click the `Inbound Rules` tab
3. Ensure no rule exists that has a port range that includes port `22` and has a `Source` of `0.0.0.0/0` 
Note: A Port value of `ALL` or a port range such as `0-1024` are inclusive of port `22` .</t>
  </si>
  <si>
    <t>No security groups allow ingress from 0.0.0.0/0 to port 22</t>
  </si>
  <si>
    <t>Whitelists have not effectively been applied to security groups for SSH (Port 22) access.</t>
  </si>
  <si>
    <t>HAC40</t>
  </si>
  <si>
    <t>HAC40: The system does not effectively utilize whitelists or ACLs</t>
  </si>
  <si>
    <t>4</t>
  </si>
  <si>
    <t>4.1</t>
  </si>
  <si>
    <t>Removing unfettered connectivity to remote console services, such as SSH, reduces a server's exposure to risk.</t>
  </si>
  <si>
    <t>Perform the following to implement the prescribed state:
1. Login to the AWS Management Console at [https://console.aws.amazon.com/vpc/home](https://console.aws.amazon.com/vpc/home)
2. In the left pane, click `Security Groups` 
3. For each security group, perform the following:
1. Select the security group
2. Click the `Inbound Rules` tab
3. Identify the rules to be removed
4. Click the `x` in the `Remove` column
5. Click `Save`</t>
  </si>
  <si>
    <t xml:space="preserve">Apply Whitelists to security groups for SSH (Port 22) access.  One method to achieve the recommended state is to execute the following:
Perform the following to implement the prescribed state:
1. Login to the AWS Management Console at [https://console.aws.amazon.com/vpc/home](https://console.aws.amazon.com/vpc/home)
2. In the left pane, click `Security Groups` 
3. For each security group, perform the following:
1. Select the security group
2. Click the `Inbound Rules` tab
3. Identify the rules to be removed
4. Click the `x` in the `Remove` column
5. Click `Save`
</t>
  </si>
  <si>
    <t>To close this finding, please provide a screenshot showing whitelists have been applied to security groups for SSH (Port 22) access with the agency's CAP.</t>
  </si>
  <si>
    <t>AWS-36</t>
  </si>
  <si>
    <t xml:space="preserve">Security groups provide stateful filtering of ingress/egress network traffic to AWS resources. It is recommended that no security group allows unrestricted ingress access to port '3389'.
Removing unfettered connectivity to remote console services, such as RDP, reduces a server's exposure to risk.
</t>
  </si>
  <si>
    <t>Perform the following to determine if the account is configured as prescribed:
1. Login to the AWS Management Console at [https://console.aws.amazon.com/vpc/home](https://console.aws.amazon.com/vpc/home)
2. In the left pane, click `Security Groups` 
3. For each security group, perform the following:
1. Select the security group
2. Click the `Inbound Rules` tab
3. Ensure no rule exists that has a port range that includes port `3389` and has a `Source` of `0.0.0.0/0` 
Note: A `Port` value of `ALL` or a port range such as `1024-4098` are inclusive of port `3389` .</t>
  </si>
  <si>
    <t>No security groups allow ingress from 0.0.0.0/0 to port 3389</t>
  </si>
  <si>
    <t>Whitelists have not effectively been applied to security groups for RDP (Port 3389) access.</t>
  </si>
  <si>
    <t>4.2</t>
  </si>
  <si>
    <t>Removing unfettered connectivity to remote console services, such as RDP, reduces a server's exposure to risk.</t>
  </si>
  <si>
    <t>Apply Whitelists to security groups for RDP (Port 3389) access.  One method to achieve the recommended state is to execute the following:
Perform the following to implement the prescribed state:
1. Login to the AWS Management Console at [https://console.aws.amazon.com/vpc/home](https://console.aws.amazon.com/vpc/home)
2. In the left pane, click `Security Groups` 
3. For each security group, perform the following:
1. Select the security group
2. Click the `Inbound Rules` tab
3. Identify the rules to be removed
4. Click the `x` in the `Remove` column
5. Click `Save`</t>
  </si>
  <si>
    <t>To close this finding, please provide a screenshot showing whitelists have been applied to security groups for RDP (Port 3389) access with the agency's CAP.</t>
  </si>
  <si>
    <t xml:space="preserve">NIST Control Name </t>
  </si>
  <si>
    <t>Section Title</t>
  </si>
  <si>
    <t>Google-01</t>
  </si>
  <si>
    <t>Ensure that corporate login credentials are used instead of Gmail accounts</t>
  </si>
  <si>
    <t>Use corporate login credentials instead of Gmail accounts.</t>
  </si>
  <si>
    <t>For each Google Cloud Platform project, list the accounts configured in that project:
gcloud projects get-iam-policy 
 | grep gmail.com
No Gmail accounts should be listed.</t>
  </si>
  <si>
    <t>Configure access for all accounts through as few centralized points of</t>
  </si>
  <si>
    <t>Corporate login credentials are not used.</t>
  </si>
  <si>
    <t>Gmail accounts are personally created and controllable accounts. Organizations seldom have any control over them. Thus, it is recommended that you use fully managed corporate Google accounts for increased visibility, auditing, and control over access to Cloud Platform resources.</t>
  </si>
  <si>
    <t>Follow the documentation and setup corporate login accounts.</t>
  </si>
  <si>
    <t>Configure access for all accounts to use fully managed corporate Google accounts corporate login credentials are used instead of Gmail accounts.</t>
  </si>
  <si>
    <t>To close this finding, please provide screenshot showing access for all accounts use a managed corporate Google account with the agency's CAP.</t>
  </si>
  <si>
    <t>Google-02</t>
  </si>
  <si>
    <t>Ensure that multi-factor authentication is enabled for all non-service accounts</t>
  </si>
  <si>
    <t>Setup multi-factor authentication for Google Cloud Platform accounts.</t>
  </si>
  <si>
    <t>For each Google Cloud Platform project,
**Step 1**: Identify the non-service accounts.
**Step 2**: Manually verify that multi-factor authentication for each account is set.</t>
  </si>
  <si>
    <t>Multi-factor authentication is not in use for platform access.</t>
  </si>
  <si>
    <t>Multi-factor authentication requires more than one mechanism to authenticate a user. This secures your logins from attackers exploiting stolen or weak credentials.</t>
  </si>
  <si>
    <t>For each Google Cloud Platform project,
**Step 1**: Identify the non-service accounts.
**Step 2**: Setup multi-factor authentication for each account.</t>
  </si>
  <si>
    <t>Enable multifactor authentication. One method to achieve the recommended state is to execute the following:
For each Google Cloud Platform project,
**Step 1**: Identify the non-service accounts.
**Step 2**: Setup multi-factor authentication for each account.</t>
  </si>
  <si>
    <t>To close this finding, please provide screenshot showing multifactor authentication is enabled with the agency's CAP.</t>
  </si>
  <si>
    <t>Google-03</t>
  </si>
  <si>
    <t>Ensure that there are only GCP-managed service account keys for each service account</t>
  </si>
  <si>
    <t>User managed service accounts should not have user managed keys.</t>
  </si>
  <si>
    <t>Preform the following from CLI:
List All the service accounts:
gcloud iam service-accounts list
Identify user managed service accounts as such account `EMAIL` ends with `iam.gserviceaccount.com`
For each user managed Service Account, list the keys managed by the user:
gcloud iam service-accounts keys list --iam-account= --managed-by=user
No keys should be listed.</t>
  </si>
  <si>
    <t>Verify that there are only GCP-managed service account keys for each service account</t>
  </si>
  <si>
    <t>User managed service accounts  have user managed keys.</t>
  </si>
  <si>
    <t>Anyone who has access to the keys will be able to access resources through the service account. 
GCP-managed keys are used by Cloud Platform services such as App Engine and Compute Engine. These keys cannot be downloaded. Google will keep the keys and automatically rotate them on an approximately weekly basis.
User-managed keys are created, downloadable, and managed by users. They expire 10 years from creation.
For user-managed keys, User have to take ownership of key management activities which includes:
- Key storage
- Key distribution
- Key revocation
- Key rotation
- Protecting the keys from unauthorized users
- Key recovery
Even after owner's precaution, keys can be easily leaked by common development malpractices like checking keys into the source code or leaving them in Downloads directory, or accidentally leaving them on support blogs/channels.
It is recommended to prevent use of User-managed service account keys.</t>
  </si>
  <si>
    <t>**From CLI:**
To delete User manages Service Account Key,
```
gcloud iam service-accounts keys delete --iam-account= 
```</t>
  </si>
  <si>
    <t xml:space="preserve">Verify that there are only GCP-managed service account keys for each service account. One method to achieve the recommended state is to execute the following:
**From CLI:**
To delete User manages Service Account Key,
gcloud iam service-accounts keys delete --iam-account= </t>
  </si>
  <si>
    <t>To close this finding, please provide a screenshot showing only GCP-managed service account keys exist with the agency's CAP.</t>
  </si>
  <si>
    <t>Google-04</t>
  </si>
  <si>
    <t>Ensure that ServiceAccount has no Admin privileges</t>
  </si>
  <si>
    <t>A service account is a special Google account that belongs to your application or a VM, instead of to an individual end user. Your application uses the service account to call the Google API of a service, so that the users aren't directly involved. It's recommended not to use admin access for ServiceAccount.</t>
  </si>
  <si>
    <t>**From Console**
1. Go to `IAM &amp; admin/IAM` using `https://console.cloud.google.com/iam-admin/iam`
2. Go to the `Members`
3. Ensure that there are no `User-Managed user created service account(s)` with roles containing `*Admin` or role matching `Editor` or role matching `Owner`
**Via CLI gcloud :**
1. Get the policy that you want to modify, and write it to a JSON file:
 gcloud projects get-iam-policy PROJECT_ID --format json &gt; iam.json
2. The contents of the JSON file will look similar to the following. Note that `role` of members group associated with each `service account` does not contains `*Admin` or does not matches `roles/editor` or does not matches `roles/owner`
**Sample Json output:**
 {
 "bindings": [
 {
 "members": [
 "serviceAccount:our-project-123@appspot.gserviceaccount.com",
 ],
 "role": "roles/appengine.appAdmin"
 },
 {
 "members": [
 "user:email1@gmail.com"
 ],
 "role": "roles/owner"
 },
 {
 "members": [
 "serviceAccount:our-project-123@appspot.gserviceaccount.com",
 "serviceAccount:123456789012-compute@developer.gserviceaccount.com"
 ],
 "role": "roles/editor"
 }
 ],
 "etag": "BwUjMhCsNvY=",
 "version": 1
 }</t>
  </si>
  <si>
    <t>Verify that ServiceAccount has no Admin privileges</t>
  </si>
  <si>
    <t>ServiceAccount has Admin privileges.</t>
  </si>
  <si>
    <t xml:space="preserve">HAC60: Agency does not centrally manage access to third party environments </t>
  </si>
  <si>
    <t>Service accounts represent service-level security of the Resources (application or a VM) which can be determined by the roles assigned to it. Enrolling ServiceAccount with Admin rights gives full access to assigned application or a VM, ServiceAccount Access holder can perform critical actions like delete, update change settings etc. without the intervention of user, so It's recommended not to have Admin rights.
This recommendation is applicable only for `User-Managed user created` service account (Service account with nomenclature: `SERVICE_ACCOUNT_NAME@PROJECT_ID.iam.gserviceaccount.com`).</t>
  </si>
  <si>
    <t>**From Console**
1. Go to `IAM &amp; admin/IAM` using `https://console.cloud.google.com/iam-admin/iam`
2. Go to the `Members`
3. Identify `User-Managed user created` service account with roles containing `*Admin` or role matching `Editor` or role matching `Owner`
4. Click `Delete bin` icon to remove role from member (service account in this case)
**Via CLI gcloud :**
1. Using a text editor, Remove `Role` which contains `roles/*Admin` or matched `roles/editor` or matches 'roles/owner`. Add a role to the bindings array that defines the group members and the role for those members. 
For example, to grant the role roles/appengine.appViewer to the `ServiceAccount` which is roles/editor, you would change the example shown below as follows:
 {
 "bindings": [
 {
 "members": [
 "serviceAccount:our-project-123@appspot.gserviceaccount.com",
 ],
 "role": "roles/appengine.appViewer"
 },
 {
 "members": [
 "user:email1@gmail.com"
 ],
 "role": "roles/owner"
 },
 {
 "members": [
 "serviceAccount:our-project-123@appspot.gserviceaccount.com",
 "serviceAccount:123456789012-compute@developer.gserviceaccount.com"
 ],
 "role": "roles/editor"
 }
 ],
 "etag": "BwUjMhCsNvY="
 }
2. Update the project's IAM policy:
 gcloud projects set-iam-policy PROJECT_ID iam.json</t>
  </si>
  <si>
    <t>Verify that ServiceAccount has no Admin privileges.  One method to achieve the recommended state is to execute the following:
**From Console**
1. Go to `IAM &amp; admin/IAM` using `https://console.cloud.google.com/iam-admin/iam`
2. Go to the `Members`
3. Identify `User-Managed user created` service account with roles containing `*Admin` or role matching `Editor` or role matching `Owner`
4. Click `Delete bin` icon to remove role from member (service account in this case)
**Via CLI gcloud :**
1. Using a text editor, Remove `Role` which contains `roles/*Admin` or matched `roles/editor` or matches 'roles/owner`. Add a role to the bindings array that defines the group members and the role for those members. 
For example, to grant the role roles/appengine.appViewer to the `ServiceAccount` which is roles/editor, you would change the example shown below as follows:
 {
 "bindings": [
 {
 "members": [
 "serviceAccount:our-project-123@appspot.gserviceaccount.com",
 ],
 "role": "roles/appengine.appViewer"
 },
 {
 "members": [
 "user:email1@gmail.com"
 ],
 "role": "roles/owner"
 },
 {
 "members": [
 "serviceAccount:our-project-123@appspot.gserviceaccount.com",
 "serviceAccount:123456789012-compute@developer.gserviceaccount.com"
 ],
 "role": "roles/editor"
 }
 ],
 "etag": "BwUjMhCsNvY="
 }
2. Update the project's IAM policy:
 gcloud projects set-iam-policy PROJECT_ID iam.json</t>
  </si>
  <si>
    <t>Google-05</t>
  </si>
  <si>
    <t>Ensure that IAM users are not assigned Service Account User role at project level</t>
  </si>
  <si>
    <t>It is recommended to assign `Service Account User (iam.serviceAccountUser)` role to a user for a specific service account rather than assigning the role to a user at project level.</t>
  </si>
  <si>
    <t>**From Console:**
1. Go to the IAM page in the GCP Console using `https://console.cloud.google.com/iam-admin/iam`
2. Click on filter table text bar, Type `Role: Service Account User`
3. Ensure no user is listed as a result of filter.
**Via CLI gcloud:**
To ensure IAM users are not assigned Service Account User role at project level
 gcloud projects get-iam-policy zeta-environs-192610 --format json | jq '.bindings[].role' | grep "roles/iam.serviceAccountUser"
Command should not return any output.</t>
  </si>
  <si>
    <t>Verify that IAM users are not assigned Service Account User role at project level</t>
  </si>
  <si>
    <t>IAM users are assigned Service Account User role at the project level.</t>
  </si>
  <si>
    <t>A service account is a special Google account that belongs to application or a virtual machine (VM), instead of to an individual end user. Application/VM-Instance uses the service account to call the Google API of a service, so that the users aren't directly involved.
In addition to being an identity, a service account is a resource which has IAM policies attached to it. These policies determine who can use the service account.
Users with IAM roles to update the App Engine and Compute Engine instances (such as App Engine Deployer or Compute Instance Admin) can effectively run code as the service accounts used to run these instances, and indirectly gain access to all the resources for which the service accounts has access. Similarly, SSH access to a Compute Engine instance may also provide the ability to execute code as that instance/Service account.
As per business needs, there could be multiple user-managed service accounts configured for a project. Granting the `iam.serviceAccountUser` role to a user for a project gives the user access to all service accounts in the project, including service accounts that may be created in the future. This can result into elevation of privileges by using service accounts and corresponding `Compute Engine instances`.
In order to implement `least privileges` best practices, IAM users should not be assigned `Service Account User` role at project level.
Instead `iam.serviceAccountUser` role should be assigned to a user for a specific service account giving a user access to the service account.</t>
  </si>
  <si>
    <t>**From Console:**
1. Go to the IAM page in the GCP Console using `https://console.cloud.google.com/iam-admin/iam`
2. Click on filter table text bar, Type `Role: Service Account User`
3. Click `Delete Bin` icon in front of role `Service Account User ` for every user listed as a result of a filter.
**Via CLI gcloud :**
1. Using a text editor, Remove Role which contains roles/iam.serviceAccountUser. Add a role to the bindings array that defines the group members and the role for those members.
For example, you can use the iam.json file shown below as follows:
 {
 "bindings": [
 {
 "members": [
 "serviceAccount:our-project-123@appspot.gserviceaccount.com",
 ],
 "role": "roles/appengine.appViewer"
 },
 {
 "members": [
 "user:email1@gmail.com"
 ],
 "role": "roles/owner"
 },
 {
 "members": [
 "serviceAccount:our-project-123@appspot.gserviceaccount.com",
 "serviceAccount:123456789012-compute@developer.gserviceaccount.com"
 ],
 "role": "roles/editor"
 }
 ],
 "etag": "BwUjMhCsNvY="
 }
2. Update the project's IAM policy:
 gcloud projects set-iam-policy PROJECT_ID iam.json</t>
  </si>
  <si>
    <t>Verify that IAM users are not assigned Service Account User role at project level.  One method to achieve the recommended state is to execute the following:
**From Console:**
1. Go to the IAM page in the GCP Console using `https://console.cloud.google.com/iam-admin/iam`
2. Click on filter table text bar, Type `Role: Service Account User`
3. Click `Delete Bin` icon in front of role `Service Account User ` for every user listed as a result of a filter.
**Via CLI gcloud :**
1. Using a text editor, Remove Role which contains roles/iam.serviceAccountUser. Add a role to the bindings array that defines the group members and the role for those members.
For example, you can use the iam.json file shown below as follows:
 {
 "bindings": [
 {
 "members": [
 "serviceAccount:our-project-123@appspot.gserviceaccount.com",
 ],
 "role": "roles/appengine.appViewer"
 },
 {
 "members": [
 "user:email1@gmail.com"
 ],
 "role": "roles/owner"
 },
 {
 "members": [
 "serviceAccount:our-project-123@appspot.gserviceaccount.com",
 "serviceAccount:123456789012-compute@developer.gserviceaccount.com"
 ],
 "role": "roles/editor"
 }
 ],
 "etag": "BwUjMhCsNvY="
 }
2. Update the project's IAM policy:
 gcloud projects set-iam-policy PROJECT_ID iam.json</t>
  </si>
  <si>
    <t>To close this finding, please provide screenshot evidence showing that IAM users are not assigned Service Account User role at project level with the agency's CAP.</t>
  </si>
  <si>
    <t>Google-06</t>
  </si>
  <si>
    <t>Ensure user-managed/external keys for service accounts are rotated every 90 days or less</t>
  </si>
  <si>
    <t>Service Account keys consist of a key ID (Private_key_Id) and Private key, which are used to sign programmatic requests that you make to Google cloud services accessible to that particular Service account. It is recommended that all Service Account keys are regularly rotated.</t>
  </si>
  <si>
    <t>**From Console:**
1. Go to `APIs &amp; Services\Credentials` using `https://console.cloud.google.com/apis/credentials`
2. In Section `Service Account Keys`, for every External (user-managed) Service account key listed ensure `creation date` is less than past 90 days
**via CLI gcloud:**
1. List all Service accounts from a project
gcloud iam service-accounts list
2. For every service account list service account keys
gcloud iam service-accounts keys list --iam-account [Service_Account_Email_Id] --format=json
3. Ensure every service account key for a service account has `"validAfterTime"` less than past 90 days</t>
  </si>
  <si>
    <t>User-managed/external keys for service accounts are rotated every 90 days or less.</t>
  </si>
  <si>
    <t>Rotating Service Account keys will reduce the window of opportunity for an access key that is associated with a compromised or terminated account to be used. 
Service Account keys should be rotated to ensure that data cannot be accessed with an old key which might have been lost, cracked, or stolen.
Each service account is associated with a key pair, which is managed by Google Cloud Platform (GCP). It is used for service-to-service authentication within GCP. Google rotates the keys daily.
GCP provides option to create one or more user-managed (also called as external key pairs) key pairs for use from outside GCP (for example, for use with Application Default Credentials). When a new key pair is created, user is enforced download the private key (which is not retained by Google). With external keys, users are responsible for security of the private key and other management operations such as key rotation. External keys can be managed by the IAM API, gcloud command-line tool, or the Service Accounts page in the Google Cloud Platform Console. GCP facilitates up to 10 external service account keys per service account to facilitate key rotation.</t>
  </si>
  <si>
    <t>**From Console:**
**Delete external (user managed) Service Account Key older than 90 days:**
1. Go to `APIs &amp; Services\Credentials` using `https://console.cloud.google.com/apis/credentials`
2. In Section `Service Account Keys`, for every external (user managed) Service account key with `creation date` is more than or equal to past 90 days click `Delete Bin Icon` to `Delete Service Account key`
**Create New external (user managed) Service Account Key for a Service Account:**
1. Go to `APIs &amp; Services\Credentials` using `https://console.cloud.google.com/apis/credentials`
2. Click `Create Credentials` and Select `Service Account Key`
3. Choose Service account in drop-down list for which External (user managed) Service Account key needs to be created 
4. Select desired key type format among `JSON` or `P12`
5. Click `Create`. It will download `private key`. Keep it safe. 
6. Click `Close` if prompted 
7. It will redirect to `APIs &amp; Services\Credentials` page. Make a note of New `ID` displayed in section `Service account keys`</t>
  </si>
  <si>
    <t>Rotate user-managed/external keys for service accounts every 90 days or less.  One method to achieve the recommended state is to execute the following:
**From Console:**
**Delete external (user managed) Service Account Key older than 90 days:**
1. Go to `APIs &amp; Services\Credentials` using `https://console.cloud.google.com/apis/credentials`
2. In Section `Service Account Keys`, for every external (user managed) Service account key with `creation date` is more than or equal to past 90 days click `Delete Bin Icon` to `Delete Service Account key`
**Create New external (user managed) Service Account Key for a Service Account:**
1. Go to `APIs &amp; Services\Credentials` using `https://console.cloud.google.com/apis/credentials`
2. Click `Create Credentials` and Select `Service Account Key`
3. Choose Service account in drop-down list for which External (user managed) Service Account key needs to be created 
4. Select desired key type format among `JSON` or `P12`
5. Click `Create`. It will download `private key`. Keep it safe. 
6. Click `Close` if prompted 
7. It will redirect to `APIs &amp; Services\Credentials` page. Make a note of New `ID` displayed in section `Service account keys`</t>
  </si>
  <si>
    <t>To close this finding, please provide screenshot evidence showing that user-managed/external keys are rotated every 90 days or less with the agency's CAP.</t>
  </si>
  <si>
    <t>Google-07</t>
  </si>
  <si>
    <t>Ensure Encryption keys are rotated within a period of 365 days</t>
  </si>
  <si>
    <t>Google Cloud Key Management Service stores cryptographic keys in a hierarchical structure designed for useful and elegant access control management. Access to resources.
The format for the rotation schedule depends on the client library that is used. For the gcloud command-line tool, the next rotation time must be in `ISO` or `RFC3339` format, and the rotation period must be in the form `INTEGER[UNIT]`, where units can be one of seconds (s), minutes (m), hours (h) or days (d).</t>
  </si>
  <si>
    <t>**From Console**
1. Go to `IAM &amp; admin`.
2. Go to the `Encryption keys`.
3. Click on `key name` Ensure Key Rotation is less than 365 days from the current date. 
**Via CLI gcloud :**
1. Ensure rotation is scheduled by `ROTATION_PERIOD` and `NEXT_ROTATION_TIME` for each key :
 gcloud kms keys list --keyring= --location= --format=json'(rotationPeriod)'
Ensure outcome values for `rotationPeriod` and `nextRotationTime` satisfies the below criteria.
`rotationPeriod is</t>
  </si>
  <si>
    <t>Verify that encryption keys are rotated within a period of 365 days</t>
  </si>
  <si>
    <t>Encryption keys are not rotated at least once every 365 days.</t>
  </si>
  <si>
    <t>HSC29</t>
  </si>
  <si>
    <t xml:space="preserve">HSC29: Cryptographic key pairs are not properly managed </t>
  </si>
  <si>
    <t>Set a key rotation period and starting time. A key can be created with a specified `rotation period`, which is the time between when new key versions are generated automatically. A key can also be created with a specified next rotation time. A key is a named object representing a `cryptographic key` used for a specific purpose. The key material, the actual bits used for `encryption`, can change over time as new key versions are created.
A key is used to protect some `corpus of data`. You could encrypt a collection of files with the same key, and people with `decrypt` permissions on that key would be able to decrypt those files. Hence it's necessary to make sure `rotation period` is set to specific time.</t>
  </si>
  <si>
    <t>**From Console**
1. Go to `IAM &amp; admin`.
2. Go to the `Encryption keys`.
3. Click on `Right side pop up blade` (3 dots). 
4. Click on `Edit rotation period`.
5. Select new `rotationPeriod` and `nextRotationTime` from drop down.
**Via CLI gcloud :**
1. Update and schedule rotation by `ROTATION_PERIOD` and `NEXT_ROTATION_TIME` for each key :
 gcloud kms keys update new --keyring= --location= --next-rotation-time= --rotation-period=</t>
  </si>
  <si>
    <t xml:space="preserve">Set encryption key rotation to less than 365 days from the current date.  One method to achieve the recommended state is to execute the following:
**From Console**
1. Go to `IAM &amp; admin`.
2. Go to the `Encryption keys`.
3. Click on `Right side pop up blade` (3 dots). 
4. Click on `Edit rotation period`.
5. Select new `rotationPeriod` and `nextRotationTime` from drop down.
**Via CLI gcloud :**
1. Update and schedule rotation by `ROTATION_PERIOD` and `NEXT_ROTATION_TIME` for each key :
 gcloud kms keys update new --keyring= --location= --next-rotation-time= --rotation-period=
</t>
  </si>
  <si>
    <t>To close this finding, please provide a screenshot showing Key Rotation is less than 365 days from the current date with the agency's CAP.</t>
  </si>
  <si>
    <t>Google-08</t>
  </si>
  <si>
    <t>Ensure API keys are restricted to use by only specified Hosts and Apps</t>
  </si>
  <si>
    <t>Unrestricted keys are insecure because they can be viewed publicly, such as from within a browser, or they can be accessed on a device where the key resides. It is recommended to restrict API key usage only from trusted hosts, HTTP referrers and apps.</t>
  </si>
  <si>
    <t>**From Console:**
1. Go to `APIs &amp; Services\Credentials` using `https://console.cloud.google.com/apis/credentials`
2. In Section `API Keys`, Click on the `API Key Name`. it will display API Key properties on new page.
3. For every API Key, ensure section `Key restrictions` parameter `Application restrictions` is not set to `None`
Or
ensure `Application restrictions` is set to `HTTP referrers` and referrer is not set to wild-cards `(* or *.[TLD] or *.[TLD]/*) allowing access to any/wide HTTP referrer(s)`
Or
ensure `Application restrictions` is set to `IP addresses` and referrer is not set to `any host (0.0.0.0 or 0.0.0.0/0 or ::0)`</t>
  </si>
  <si>
    <t>Verify API keys are restricted to use by only specified Hosts and Apps</t>
  </si>
  <si>
    <t>API keys are not restricted by whitelists.</t>
  </si>
  <si>
    <t>Security risks involved in using API-Keys are below:
- API keys are a simple encrypted strings
- API keys do not identify the user or the application making the API request
- API keys are typically accessible to clients, making it easy to discover and steal an API key
Because of this Google recommend using the standard authentication flow instead. However, there are limited cases where API keys are more appropriate. For example, if there is a mobile application that needs to use the Google Cloud Translation API, but doesn't otherwise need a back-end server, API keys are the simplest way to authenticate to that API.
In order to reduce attack vector, API-Keys can be restricted only to the trusted hosts, HTTP referrers and applications.</t>
  </si>
  <si>
    <t>**From Console:**
1. Go to `APIs &amp; Services\Credentials` using `https://console.cloud.google.com/apis/credentials`
2. In Section `API Keys`, Click on the `API Key Name`. It will display API Key properties on new page
3. In `Key restrictions` section set application restrictions to either of `HTTP referrers, IP Addresses, Android Apps, iOS Apps`.
4. Click `Save`
5. Repeat steps 2,3,4 for every unrestricted API key
**Note:** Do not set `HTTP referrers` to wild-cards (* or *.[TLD] or *.[TLD]/*) allowing access to any/wide HTTP referrer(s)
Do not set `IP addresses` and referrer to `any host (0.0.0.0 or 0.0.0.0/0 or ::0)`</t>
  </si>
  <si>
    <t xml:space="preserve">Restrict API keys for use by specified Hosts and Apps.  One method to achieve the recommended state is to execute the following:
**From Console:**
1. Go to `APIs &amp; Services\Credentials` using `https://console.cloud.google.com/apis/credentials`
2. In Section `API Keys`, Click on the `API Key Name`. It will display API Key properties on new page
3. In `Key restrictions` section set application restrictions to either of `HTTP referrers, IP Addresses, Android Apps, iOS Apps`.
4. Click `Save`
5. Repeat steps 2,3,4 for every unrestricted API key
**Note:** Do not set `HTTP referrers` to wild-cards (* or *.[TLD] or *.[TLD]/*) allowing access to any/wide HTTP referrer(s)
Do not set `IP addresses` and referrer to `any host (0.0.0.0 or 0.0.0.0/0 or ::0)`
</t>
  </si>
  <si>
    <t>To close this finding, please provide a screenshot showing API key use is restricted to trusted Hosts and Apps with the agency's CAP.</t>
  </si>
  <si>
    <t>Google-09</t>
  </si>
  <si>
    <t>Ensure API keys are restricted to only APIs that application needs access</t>
  </si>
  <si>
    <t>API keys are insecure because they can be viewed publicly, such as from within a browser, or they can be accessed on a device where the key resides. It is recommended to restrict API keys to use (call) only APIs required by an application.</t>
  </si>
  <si>
    <t>**From Console:**
1. Go to `APIs &amp; Services\Credentials` using `https://console.cloud.google.com/apis/credentials`
2. In Section `API Keys`, Click on the `API Key Name`. it will display API Key properties on new page.
3. For every API Key, ensure section `Key restrictions` parameter `API restrictions` is not set to `None`
Or
`API restrictions` is not set to `Google Cloud APIs`
**Note:** `Google Cloud APIs` represents API collection of all cloud services/APIs offered by Google cloud.</t>
  </si>
  <si>
    <t>Verify API keys are restricted to only APIs that application needs access</t>
  </si>
  <si>
    <t>API keys are not restricted to only APIs that the application needs.</t>
  </si>
  <si>
    <t>Security risks involved in using API-Keys are below:
- API keys are a simple encrypted strings
- API keys do not identify the user or the application making the API request
- API keys are typically accessible to clients, making it easy to discover and steal an API key
Because of this Google recommend using the standard authentication flow instead. However, there are limited cases where API keys are more appropriate. For example, if there is a mobile application that needs to use the Google Cloud Translation API, but doesn't otherwise need a back-end server, API keys are the simplest way to authenticate to that API.
In order to reduce attack surface by providing `least privileges`, API-Keys can be restricted to use (call) only APIs required by an application.</t>
  </si>
  <si>
    <t>**From Console:**
1. Go to `APIs &amp; Services\Credentials` using `https://console.cloud.google.com/apis/credentials`
2. In Section `API Keys`, Click on the `API Key Name`. it will display API Key properties on new page
3. In `Key restrictions` section go to `API restrictions`
4. Click `Select API` drop-down to choose API
5. Click `Save`
6. Repeat steps 2,3,4,5 for every unrestricted API key
**Note:** Do not set `API restrictions` is `Google Cloud APIs`, as It allows access to all services offered by Google cloud.</t>
  </si>
  <si>
    <t xml:space="preserve">Restrict API keys to use APIs required by an application.  One method to achieve the recommended state is to execute the following:
**From Console:**
1. Go to `APIs &amp; Services\Credentials` using `https://console.cloud.google.com/apis/credentials`
2. In Section `API Keys`, Click on the `API Key Name`. it will display API Key properties on new page
3. In `Key restrictions` section go to `API restrictions`
4. Click `Select API` drop-down to choose API
5. Click `Save`
6. Repeat steps 2,3,4,5 for every unrestricted API key
**Note:** Do not set `API restrictions` is `Google Cloud APIs`, as It allows access to all services offered by Google cloud.
</t>
  </si>
  <si>
    <t>To close this finding, please provide evidence showing API keys are restricted to API's required by an application with the agency's CAP.</t>
  </si>
  <si>
    <t>Google-10</t>
  </si>
  <si>
    <t>Ensure API keys are rotated every 90 days</t>
  </si>
  <si>
    <t>It is recommended to rotate API keys every 90 days.</t>
  </si>
  <si>
    <t>**From Console:**
1. Go to `APIs &amp; Services\Credentials` using `https://console.cloud.google.com/apis/credentials`
2. In Section `API Keys`, for every key ensure `creation date` is less than 90 days.</t>
  </si>
  <si>
    <t>Verify that API keys are rotated every 90 days</t>
  </si>
  <si>
    <t>API keys are not rotated at least once every 90 days.</t>
  </si>
  <si>
    <t>Security risks involved in using API-Keys are below:
- API keys are a simple encrypted strings
- API keys do not identify the user or the application making the API request
- API keys are typically accessible to clients, making it easy to discover and steal an API key
Because of this Google recommend using the standard authentication flow instead. However, there are limited cases where API keys are more appropriate. For example, if there is a mobile application that needs to use the Google Cloud Translation API, but doesn't otherwise need a backend server, API keys are the simplest way to authenticate to that API.
Once the key is stolen, it has no expiration, so it may be used indefinitely, unless the project owner revokes or regenerates the key. 
Rotating API keys will reduce the window of opportunity for an access key that is associated with a compromised or terminated account to be used. 
API keys should be rotated to ensure that data cannot be accessed with an old key which might have been lost, cracked, or stolen.</t>
  </si>
  <si>
    <t>**From Console:**
1. Go to `APIs &amp; Services\Credentials` using `https://console.cloud.google.com/apis/credentials`
2. In Section `API Keys`, Click on the `API Key Name`. It will display API Key properties on new page
3. Click `REGENERATE KEY` to rotate API key
4. Click `Save`
5. Repeat steps 2,3,4 for every API key that is has not been rotated in last 90 days
**Note:** Do not set `HTTP referrers` to wild-cards (* or *.[TLD] or *.[TLD]/*) allowing access to any/wide HTTP referrer(s)
Do not set `IP addresses` and referrer to `any host (0.0.0.0 or 0.0.0.0/0 or ::0)`</t>
  </si>
  <si>
    <t>Rotate API keys every 90 days.  One method to achieve the recommended state is to execute the following:  
**From Console:**
1. Go to `APIs &amp; Services\Credentials` using `https://console.cloud.google.com/apis/credentials`
2. In Section `API Keys`, Click on the `API Key Name`. It will display API Key properties on new page
3. Click `REGENERATE KEY` to rotate API key
4. Click `Save`
5. Repeat steps 2,3,4 for every API key that is has not been rotated in last 90 days
**Note:** Do not set `HTTP referrers` to wild-cards (* or *.[TLD] or *.[TLD]/*) allowing access to any/wide HTTP referrer(s)
Do not set `IP addresses` and referrer to `any host (0.0.0.0 or 0.0.0.0/0 or ::0)`</t>
  </si>
  <si>
    <t>To close this finding, please provide screenshot showing API keys `creation date` is less than 90 days with the agency's CAP.</t>
  </si>
  <si>
    <t>Google-11</t>
  </si>
  <si>
    <t>Ensure that Cloud Audit Logging is configured properly across all services and all users from a project</t>
  </si>
  <si>
    <t>It is recommended that Cloud Audit Logging is configured to track all Admin activities and read, write access to user data.</t>
  </si>
  <si>
    <t>Using Command line:
1. Run command: 
gcloud projects get-iam-policy [PROJECT_ID]
2. Policy should have default auditConfigs section which should have logtype set to DATA_WRITES and DATA_READ for all services.
Sample output for default audit configs may looks like this:
 auditConfigs:
 - auditLogConfigs:
 - logType: ADMIN_READ
 - logType: DATA_WRITE
 - logType: DATA_READ
 service: allServices
3. Any of the auditConfigs sections should not have parameter "exemptedMembers:" set which will ensure that Logging is enabled for all users and no user is exempted.</t>
  </si>
  <si>
    <t>Verify that Cloud Audit Logging is configured properly across all services and all users from a project.</t>
  </si>
  <si>
    <t>Cloud Audit Logging is not configured to log all security relevant events.</t>
  </si>
  <si>
    <t>Cloud Audit Logging maintains two audit logs for each project and organization: Admin Activity and Data Access.
1. Admin Activity logs contain log entries for API calls or other administrative actions that modify the configuration or metadata of resources. Admin Activity audit logs are enabled for all services and cannot be configured.
2. Data Access audit logs record API calls that create, modify, or read user-provided data. These are disabled by default and should be enabled.
 There are three kinds of Data Access audit log information:
 - Admin read: Records operations that read metadata or configuration information. Admin Activity audit logs record writes of metadata and configuration information which cannot be disabled.
 - Data read: Records operations that read user-provided data.
 - Data write: Records operations that write user-provided data.
It is recommended to have effective default audit config configured in such a way that:
1. logtype is set to DATA_READ (to logs user activity tracking) and DATA_WRITES (to log changes/tampering to user data)
2. audit config is enabled for all the services supported by Data Access audit logs feature
3. Logs should be captured for all users. i.e. there are no exempted users in any of the audit config section. This will ensure overriding audit config will not contradict the requirement.</t>
  </si>
  <si>
    <t>**Using Command Line:**
1. To Read project's IAM policy and store it in a file run a command:
```
gcloud projects get-iam-policy [PROJECT_ID] &gt; /tmp/policy.yaml
```
2. Edit policy in /tmp/policy.yaml, adding or changing only the audit logs configuration to:
```
auditConfigs:
- auditLogConfigs:
 - logType: DATA_WRITE
 - logType: DATA_READ
 service: allServices
```
**Note:** `exemptedMembers:` is not set as audit logging should be enabled for all the users
3. To write new IAM policy run command:
```
gcloud projects set-iam-policy [PROJECT_ID] /tmp/policy.yaml
```
If the preceding command reports a conflict with another change, then repeat these steps, starting with the first step.</t>
  </si>
  <si>
    <t>Configure Cloud Audit Logging to track all Admin activities and read, write access to user data.  One method to achieve the recommended state is to execute the following command(s):
**Using Command Line:**
1. To Read project's IAM policy and store it in a file run a command:
gcloud projects get-iam-policy [PROJECT_ID] &gt; /tmp/policy.yaml
2. Edit policy in /tmp/policy.yaml, adding or changing only the audit logs configuration to:
auditConfigs:
- auditLogConfigs:
 - logType: DATA_WRITE
 - logType: DATA_READ
 service: allServices
**Note:** `exemptedMembers:` is not set as audit logging should be enabled for all the users
3. To write new IAM policy run command:
gcloud projects set-iam-policy [PROJECT_ID] /tmp/policy.yaml
If the preceding command reports a conflict with another change, then repeat these steps, starting with the first step.</t>
  </si>
  <si>
    <t>To close this finding, please provide a screenshot showing logging has been configured to track all Admin activities and read, and write access to user data with the agency's CAP.</t>
  </si>
  <si>
    <t>Google-12</t>
  </si>
  <si>
    <t>Ensure that sinks are configured for all Log entries</t>
  </si>
  <si>
    <t>It is recommended to create sink which will export copies of all the log entries.</t>
  </si>
  <si>
    <t>**From Console:**
1. Go to `Logging/Exports` by visiting `https://console.cloud.google.com/logs/exports?`
2. For every sing, click 3 dot button for Menu option and select `View Filter`.
3. Ensure that there is at least one sink with `empty` Sink Filter
4. Additionally for Sink with `empty` sink filter, Ensure resource mentioned in `Destination` Exists.
**Via CLI gcloud:**
1. Ensure sink with `empty filter` exists:
gcloud logging sinks list
Output should list at least one sink with `empty filter`.
2. Additionally Ensure that `Destination` for a sink with `Empty filter` exists. 
If sink is destined to a `Specific Cloud Storage Bucket` ensure `Destination` Storage bucket exists using CLI gsutils:
gsutil list | grep 
should not return empty Output.</t>
  </si>
  <si>
    <t>Verify that sinks are configured for all Log entries.</t>
  </si>
  <si>
    <t>Sinks are not configured for all log entries.</t>
  </si>
  <si>
    <t>2.2</t>
  </si>
  <si>
    <t>Log entries are held in Stackdriver Logging for a limited time known as the retention period. After that, the entries are deleted. To keep log entries longer, sink can export them outside of Stackdriver Logging.
Exporting involves writing a filter that selects the log entries to export, and choosing a destination in Cloud Storage, BigQuery, or Cloud Pub/Sub. The filter and destination are held in an object called a sink. To ensure all log entries are exported using sink ensure that there is no filter configured for a sink.
Sinks can be created in projects, organizations, folders, and billing accounts.</t>
  </si>
  <si>
    <t>**From Console:**
1. Go to `Logging/Logs` by visiting `https://console.cloud.google.com/logs/viewer?`
2. Click down arrow symbol on `Filter Bar` at rightmost corner and select `Convert to Advanced Filter`
3. This will convert `Filter Bar` to `Advanced Filter Bar`
4. Clear any text from `Advanced Filter` - This will ensure that `log-filter` is set to empty and hence it captures all the logs
5. Click on `Submit Filter` and should display all logs 
6. Click `Create Export` it will open `Edit Export` Menu on right
7. Configure `Sink Name`. In `sink service` click drop down `select destination` and select desired service to store exports, preferably `Cloud 
Storage`
8. In `Select Destination` click drop down and select desired destination resource or If required create new.
9. Click `Create Sink`
**Using Command-Line:**
To create a sink to export all log entries in google cloud storage bucket: 
```
gcloud logging sinks create  storage.googleapis.com/
```
**Note:** 
1. Created sink by command-line above will export logs in storage bucket however alternately sink can be configured to export logs into BigQuery, or Cloud Pub/Sub or `Custom Destination`
2. While creating sink option `--log-filter` is not used to ensure sink exporting all log entries.</t>
  </si>
  <si>
    <t>Configure sinks for all Log entries.  One method to achieve the recommended state is to execute the following:
**From Console:**
1. Go to `Logging/Logs` by visiting `https://console.cloud.google.com/logs/viewer?`
2. Click down arrow symbol on `Filter Bar` at rightmost corner and select `Convert to Advanced Filter`
3. This will convert `Filter Bar` to `Advanced Filter Bar`
4. Clear any text from `Advanced Filter` - This will ensure that `log-filter` is set to empty and hence it captures all the logs
5. Click on `Submit Filter` and should display all logs 
6. Click `Create Export` it will open `Edit Export` Menu on right
7. Configure `Sink Name`. In `sink service` click drop down `select destination` and select desired service to store exports, preferably `Cloud 
Storage`
8. In `Select Destination` click drop down and select desired destination resource or If required create new.
9. Click `Create Sink`
**Using Command-Line:**
To create a sink to export all log entries in google cloud storage bucket: 
gcloud logging sinks create  storage.googleapis.com/
**Note:** 
1. Created sink by command-line above will export logs in storage bucket however alternately sink can be configured to export logs into BigQuery, or Cloud Pub/Sub or `Custom Destination`
2. While creating sink option `--log-filter` is not used to ensure sink exporting all log entries.</t>
  </si>
  <si>
    <t>To close this finding, please provide a screenshot showing sinks have been configured for all log entries with the agency's CAP.</t>
  </si>
  <si>
    <t>Google-13</t>
  </si>
  <si>
    <t>Ensure that object versioning is enabled on log-buckets</t>
  </si>
  <si>
    <t>It is recommended to enable object versioning on log-buckets.</t>
  </si>
  <si>
    <t>**Using Command-Line:**
1. To list all sinks destined to storage buckets:
gcloud logging sinks list | grep storage.googleapis.com
2. For every storage bucket listed above, verify that Object Versioning is Enabled:
gsutil versioning get gs://
Output for command should return `Enabled`</t>
  </si>
  <si>
    <t>Verify object versioning on log-buckets is enabled.</t>
  </si>
  <si>
    <t>Object versioning is not enabled on log-buckets.</t>
  </si>
  <si>
    <t>Logs can be exported by creating one or more sinks that include a logs filter and a destination. As Stackdriver Logging receives new log entries, they are compared against each sink. If a log entry matches a sink's filter, then a copy of the log entry is written to the destination.
Sinks can be configured to export logs in Storage buckets. To support the retrieval of objects that are deleted or overwritten, Object Versioning feature should be enabled on all such storage buckets where sinks are configured.</t>
  </si>
  <si>
    <t>**Using Command-Line:**
1. To list all sinks destined to storage buckets:
```
gcloud logging sinks list | grep storage.googleapis.com
```
2. For every storage bucket listed above, verify that Object Versioning is Enabled:
```
gsutil versioning set on gs://
```</t>
  </si>
  <si>
    <t>Enable object versioning on log-buckets.  One method to achieve the recommended state is to execute the following:
**Using Command-Line:**
1. To list all sinks destined to storage buckets:
gcloud logging sinks list | grep storage.googleapis.com
2. For every storage bucket listed above, verify that Object Versioning is Enabled:
gsutil versioning set on gs://</t>
  </si>
  <si>
    <t>Google-14</t>
  </si>
  <si>
    <t>Ensure log metric filter and alerts exists for Project Ownership assignments/changes</t>
  </si>
  <si>
    <t>In order to prevent unnecessarily project ownership assignments to users/service-accounts and further misuses of project and resources, all `roles/Owner` assignments should be monitored.
Members (users/Service-Accounts) with role assignment to primitive role `roles/owner` are Project Owners.
Project Owner has all the privileges on a project it belongs to. These can be summarized as below:
```
- All viewer permissions on All GCP Services part within the project
- Permissions for actions that modify state of All GCP Services within the project
- Manage roles and permissions for a project and all resources within the project
- Set up billing for a project
```
Granting owner role to a member (user/Service-Account) will allow members to modify the IAM policy. Therefore grant the owner role only if the member has a legitimate purpose to manage the IAM policy. This is because as project IAM policy contains sensitive access control data and having a minimal set of users manage it will simplify any auditing that you may have to do.</t>
  </si>
  <si>
    <t>**From GCP Console, Ensure prescribed Log metric present:**
1. Go to `Logging/Metrics` by visiting `https://console.cloud.google.com/logs/metrics?`https://console.cloud.google.com/logs/metrics?
2. In `User-defined Metrics` ensure at least one metric `` present with filter text:
(protoPayload.serviceName="cloudresourcemanager.googleapis.com") AND (Project Ownership OR projectOwnerInvitee) OR (protoPayload.serviceData.policyDelta.bindingDeltas.action="REMOVE" AND protoPayload.serviceData.policyDelta.bindingDeltas.role="roles/owner") OR (protoPayload.serviceData.policyDelta.bindingDeltas.action="ADD" AND protoPayload.serviceData.policyDelta.bindingDeltas.role="roles/owner")
**From Stackdriver Console, Ensure prescribed Alerting Policy present:**
1. Go to stackdriver account at `https://app.google.stackdriver.com/` and select target GCP project on top bar by clicking drop-down arrow symbol.
2. Go to in Left column click `Alerting` select `Policies Overview`
3. on `POLICIES WITH BASIC CONDITIONS` page ensure at least one of the Policies with condition `Violates when: Any logging.googleapis.com/user/ stream is above a threshold of .001 for greater than 1 minute` present and state is `ON`
**Ensure Alerting Policy Notifications are configured to appropriate subscribers/recipients:**
on `POLICIES WITH BASIC CONDITIONS` page click target `Policy Name` to open policy configuration. Check Notifications section for appropriate subscribers/Recipients.
**Using CLI, Ensure prescribed Log metric present:**
gcloud beta logging metrics list --format json
Output should contain a metric with filter set to 
(protoPayload.serviceName="cloudresourcemanager.googleapis.com") AND (Project Ownership OR projectOwnerInvitee) OR (protoPayload.serviceData.policyDelta.bindingDeltas.action="REMOVE" AND protoPayload.serviceData.policyDelta.bindingDeltas.role="roles/owner") OR (protoPayload.serviceData.policyDelta.bindingDeltas.action="ADD" AND protoPayload.serviceData.policyDelta.bindingDeltas.role="roles/owner")
property `metricDescriptor.name` for the identified metric that will be used in next step. 
**Using CLI, Ensure prescribed Alerting Policy present:**
gcloud alpha monitoring policies list --format json
Output should contain an alert policy where:
- `conditions.filter` is set to `"project= "
" AND metric.type="""`
- AND `conditions.filter` does not contain any other parameter than `metric.type` and `project` which will restrict alerting to a particular resource/type e.g.. `resource.type`
- AND `conditions.thresholdValue` set to `0.001`
- AND `conditions.conditionThreshold.aggregations.alignmentPeriod` set to `60s`
- AND `conditions.conditionThreshold.aggregations.crossSeriesReducer` set to `REDUCE_COUNT`
- AND `conditions.conditionThreshold.aggregations.perSeriesAligner` set to `ALIGN_RATE`,
- AND `enabled` is set to `true`</t>
  </si>
  <si>
    <t>Verify log metric filter and alerts exists for Project Ownership assignments/changes</t>
  </si>
  <si>
    <t>Log metric filter and alerts do not exists for project ownership assignments and changes.</t>
  </si>
  <si>
    <t>HAU2</t>
  </si>
  <si>
    <t>HAU2: No auditing is being performed on the system</t>
  </si>
  <si>
    <t>Project Ownership Having highest level of privileges on a project, to avoid misuse of project resources project ownership assignment/change actions mentioned should be monitored and alerted to concerned recipients.
```
- Sending project ownership Invites
- Acceptance/Rejection of project ownership invite by user
- Adding `role\owner` to a user/service-account
- Removing a user/Service account from `role\owner`
```</t>
  </si>
  <si>
    <t>**From GCP Console, Create prescribed Log Metric:**
1. Go to `Logging/Logs` by visiting `https://console.cloud.google.com/logs/viewer?`
2. Click down arrow symbol on `Filter Bar` at rightmost corner and select `Convert to Advanced Filter`
3. This will convert `Filter Bar` to `Advanced Filter Bar`
4. Clear any text from `Advanced Filter` and add text 
```
(protoPayload.serviceName="cloudresourcemanager.googleapis.com") AND (Project Ownership OR projectOwnerInvitee) OR (protoPayload.serviceData.policyDelta.bindingDeltas.action="REMOVE" AND protoPayload.serviceData.policyDelta.bindingDeltas.role="roles/owner") OR (protoPayload.serviceData.policyDelta.bindingDeltas.action="ADD" AND protoPayload.serviceData.policyDelta.bindingDeltas.role="roles/owner")
```
5. Click on `Submit Filter` and should display logs based on filter text set in step above 
6. Click `Create Metric` it will open `Metric Export` Menu on right
7. Configure `Name`, `Description` to desired values
8. Set `Units` to `1` (default) and `Type` to `Counter`
9. Click `Create Metric`. This will take to `Logging/Logs` at `https://console.cloud.google.com/logs/metrics?`
**From stackdriver Console, Create prescribed Alert Policy:** 
1. Go to `Logging/Metrics` by visiting `https://console.cloud.google.com/logs/metrics?`
2. In section `User-defined Metrics` for target metric, click 3 dot icon in rightmost column to open menu options
3. Select `Create alert from Metric`.
4. It will take to `Stackdriver Console\Alerting\Create` and directly open `Add Metric Threshold Condition` window
```
Set `Target`: `Resource Type` to `Log Metric`
Set `Configuration`:
- IF METRIC : user/
- Condition : above
- Threshold: .001
- For: 1 minute
Set `Resource` to `ANY`
```
Click `Save Condition`
5. It will take back to `Stackdriver Console\Alerting\Create`
6. In Section `2 Notifications` click `+ Add Notification`. Add desired channel(s) as required.
7. In section `3 Documentation` optionally `+ Add Documentation`
8. In Section `4 Name this policy` leave system provided policy name (Threshold - user/) or configure custom name
9. Click `Save Policy`. It will open `Alerting/Policies Overview` page which lists all the alert policies including this one.
For alert policy Observe Condition which is currently set to 
```
Any logging.googleapis.com/user/ is above a threshold of 0.001 for greater than 1 minute
```
It is been observed that without following next step, Alert policy will not generate any alerts or open any incidents.
10. For newly created policy, click `EDIT` to Open `Edit alerting Policy` pane
11. At section 1 Conditions\Basic Conditions\suggested condition click `Edit` 
12. In `Target` Section, for `Aggregation` drop down select `count`
13. Click `save condition` and then click `Save Policy`. It will open `Alerting/Policies Overview`
Condition for same alert policy will be updated to:
```
Violates when: Any logging.googleapis.com/user/ stream is above a threshold of 0.001 for greater than 1 minute
```
Now, newly created Alert policy will be able to generate alerts or open incidents.
**Using CLI**
Create prescribed Log Metric
- Use command: gcloud beta logging metrics create 
- Reference for Command Usage: https://cloud.google.com/sdk/gcloud/reference/beta/logging/metrics/create
Create prescribed Alert Policy 
- Use command: gcloud alpha monitoring policies create
- Reference for command Usage: https://cloud.google.com/sdk/gcloud/reference/alpha/monitoring/policies/create</t>
  </si>
  <si>
    <t>Apply log metric filter and alerts for Project Ownership assignments/changes.  One method to achieve the recommended state is to execute the following:
**From GCP Console, Create prescribed Log Metric:**
1. Go to `Logging/Logs` by visiting `https://console.cloud.google.com/logs/viewer?`
2. Click down arrow symbol on `Filter Bar` at rightmost corner and select `Convert to Advanced Filter`
3. This will convert `Filter Bar` to `Advanced Filter Bar`
4. Clear any text from `Advanced Filter` and add text 
(protoPayload.serviceName="cloudresourcemanager.googleapis.com") AND (Project Ownership OR projectOwnerInvitee) OR (protoPayload.serviceData.policyDelta.bindingDeltas.action="REMOVE" AND protoPayload.serviceData.policyDelta.bindingDeltas.role="roles/owner") OR (protoPayload.serviceData.policyDelta.bindingDeltas.action="ADD" AND protoPayload.serviceData.policyDelta.bindingDeltas.role="roles/owner")
5. Click on `Submit Filter` and should display logs based on filter text set in step above 
6. Click `Create Metric` it will open `Metric Export` Menu on right
7. Configure `Name`, `Description` to desired values
8. Set `Units` to `1` (default) and `Type` to `Counter`
9. Click `Create Metric`. This will take to `Logging/Logs` at `https://console.cloud.google.com/logs/metrics?`
**From stackdriver Console, Create prescribed Alert Policy:** 
1. Go to `Logging/Metrics` by visiting `https://console.cloud.google.com/logs/metrics?`
2. In section `User-defined Metrics` for target metric, click 3 dot icon in rightmost column to open menu options
3. Select `Create alert from Metric`.
4. It will take to `Stackdriver Console\Alerting\Create` and directly open `Add Metric Threshold Condition` window
Set `Target`: `Resource Type` to `Log Metric`
Set `Configuration`:
- IF METRIC : user/
- Condition : above
- Threshold: .001
- For: 1 minute
Set `Resource` to `ANY`
Click `Save Condition`
5. It will take back to `Stackdriver Console\Alerting\Create`
6. In Section `2 Notifications` click `+ Add Notification`. Add desired channel(s) as required.
7. In section `3 Documentation` optionally `+ Add Documentation`
8. In Section `4 Name this policy` leave system provided policy name (Threshold - user/) or configure custom name
9. Click `Save Policy`. It will open `Alerting/Policies Overview` page which lists all the alert policies including this one.
For alert policy Observe Condition which is currently set to 
Any logging.googleapis.com/user/ is above a threshold of 0.001 for greater than 1 minute
It is been observed that without following next step, Alert policy will not generate any alerts or open any incidents.
10. For newly created policy, click `EDIT` to Open `Edit alerting Policy` pane
11. At section 1 Conditions\Basic Conditions\suggested condition click `Edit` 
12. In `Target` Section, for `Aggregation` drop down select `count`
13. Click `save condition` and then click `Save Policy`. It will open `Alerting/Policies Overview`
Condition for same alert policy will be updated to:
Violates when: Any logging.googleapis.com/user/ stream is above a threshold of 0.001 for greater than 1 minute
Now, newly created Alert policy will be able to generate alerts or open incidents.
**Using CLI**
Create prescribed Log Metric
- Use command: gcloud beta logging metrics create 
- Reference for Command Usage: https://cloud.google.com/sdk/gcloud/reference/beta/logging/metrics/create
Create prescribed Alert Policy 
- Use command: gcloud alpha monitoring policies create
- Reference for command Usage: https://cloud.google.com/sdk/gcloud/reference/alpha/monitoring/policies/create</t>
  </si>
  <si>
    <t>Google-15</t>
  </si>
  <si>
    <t>Ensure log metric filter and alerts exists for Audit Configuration Changes</t>
  </si>
  <si>
    <t>Google Cloud Platform services write audit log entries to Admin Activity and Data Access logs to helps answer the questions of "who did what, where, and when?" within Google Cloud Platform projects.
Cloud Audit logging records information includes the identity of the API caller, the time of the API call, the source IP address of the API caller, the request parameters, and the response elements returned by the GCP services. Cloud Audit logging provides a history of AWS API calls for an account, including API calls made via the Console, SDKs, command line tools, and other GCP services.</t>
  </si>
  <si>
    <t>**From GCP Console, Ensure prescribed Log metric present:**
1. Go to `Logging/Metrics` by visiting `https://console.cloud.google.com/logs/metrics?`https://console.cloud.google.com/logs/metrics?
2. In `User-defined Metrics` ensure at least one metric `` present with filter text:
protoPayload.methodName="SetIamPolicy" AND protoPayload.serviceData.policyDelta.auditConfigDeltas:*
**From Stackdriver Console, Ensure prescribed Alerting Policy present:**
1. Go to stackdriver account at `https://app.google.stackdriver.com/` and select target GCP project on top bar by clicking drop-down arrow symbol.
2. Go to in Left column click `Alerting` select `Policies Overview`
3. on `POLICIES WITH BASIC CONDITIONS` page ensure at least one of the Policies with condition `Violates when: Any logging.googleapis.com/user/ stream is above a threshold of .001 for greater than 1 minute` present and state is `ON`
**Ensure Alerting Policy Notifications are configured to appropriate subscribers/recipients:**
on `POLICIES WITH BASIC CONDITIONS` page click target `Policy Name` to open policy configuration. Check Notifications section for appropriate subscribers/Recipients.
**Using CLI, Ensure prescribed Log metric present:**
gcloud beta logging metrics list --format json
Output should contain a metric with filter set to 
protoPayload.methodName="SetIamPolicy" AND protoPayload.serviceData.policyDelta.auditConfigDeltas:*
property `metricDescriptor.name` for the identified metric that will be used in next step. 
**Using CLI, Ensure prescribed Alerting Policy present:**
gcloud alpha monitoring policies list --format json
Output should contain an alert policy where:
- `conditions.filter` is set to `"project= "
" AND metric.type="""`
- AND `conditions.filter` does not contain any other parameter than `metric.type` and `project` which will restrict alerting to a particular resource e.g.. `resource.type`
- AND `conditions.thresholdValue` set to `0.001`
- AND `conditions.conditionThreshold.aggregations.alignmentPeriod` set to `60s`
- AND `conditions.conditionThreshold.aggregations.crossSeriesReducer` set to `REDUCE_COUNT`
- AND `conditions.conditionThreshold.aggregations.perSeriesAligner` set to `ALIGN_RATE`,
- AND `enabled` is set to `true`</t>
  </si>
  <si>
    <t>Verify log metric filter and alerts exists for Audit Configuration Changes</t>
  </si>
  <si>
    <t>Log metric filter and alerts do not  exist for audit configuration changes.</t>
  </si>
  <si>
    <t>Admin activity and Data access logs produced by Cloud audit logging enables security analysis, resource change tracking, and compliance auditing.
Configuring metric filter and alerts for Audit Configuration Changes ensures recommended state of audit configuration and hence, all the activities in project are audit-able at any point in time.</t>
  </si>
  <si>
    <t>**From GCP Console, Create prescribed Log Metric:**
1. Go to `Logging/Logs` by visiting `https://console.cloud.google.com/logs/viewer?`
2. Click down arrow symbol on `Filter Bar` at rightmost corner and select `Convert to Advanced Filter`
3. This will convert `Filter Bar` to `Advanced Filter Bar`
4. Clear any text from `Advanced Filter` and add text 
```
protoPayload.methodName="SetIamPolicy" AND protoPayload.serviceData.policyDelta.auditConfigDeltas:*
```
5. Click on `Submit Filter` and should display logs based on filter text set in step above 
6. Click `Create Metric` it will open `Metric Export` Menu on right
7. Configure `Name`, `Description` to desired values
8. Set `Units` to `1` (default) and `Type` to `Counter`
9. Click `Create Metric`. This will take to `Logging/Logs` at `https://console.cloud.google.com/logs/metrics?`
**From Stackdriver Console, Create prescribed Alert Policy:**
1. Go to `Logging/Metrics` by visiting `https://console.cloud.google.com/logs/metrics?`
2. In section `User-defined Metrics` for target metric, click 3 dot icon in rightmost column to open menu options
3. Select `Create alert from Metric`.
4. It will take to `Stackdriver Console\Alerting\Create` and directly open `Add Metric Threshold Condition` window
```
Set `Target`: `Resource Type` to `Log Metric`
Set `Configuration`:
- IF METRIC : user/
- Condition : above
- Threshold: .001
- For: 1 minute
Set `Resource` to `ANY`
```
Click `Save Condition`
5. It will take back to `Stackdriver Console\Alerting\Create`
6. In Section `2 Notifications` click `+ Add Notification`. Add desired channel(s) as required.
7. In section `3 Documentation` optionally `+ Add Documentation`
8. In Section `4 Name this policy` leave system provided policy name (Threshold - user/) or configure custom name
9. Click `Save Policy`. It will open `Alerting/Policies Overview` page which lists all the alert policies including this one.
For alert policy Observe Condition which is currently set to 
```
Any logging.googleapis.com/user/ is above a threshold of 0.001 for greater than 1 minute
```
It is been observed that without following next step, alert policy will not generate any alerts or open any incidents.
10. For newly created policy, click `EDIT` to Open `Edit alerting Policy` pane
11. At section 1 Conditions\Basic Conditions\suggested condition click `Edit` 
12. In `Target` Section, for `Aggregation` drop down select `count`
13. Click `save condition` and then click `Save Policy`. It will open `Alerting/Policies Overview`
Condition for same alert policy will be updated to:
```
Violates when: Any logging.googleapis.com/user/ stream is above a threshold of 0.001 for greater than 1 minute
```
Now, newly created Alert policy will be able to generate alerts or open incidents.
**Using CLI**
Create prescribed Log Metric
- Use command: gcloud beta logging metrics create 
- Reference for Command Usage: https://cloud.google.com/sdk/gcloud/reference/beta/logging/metrics/create
Create prescribed Alert Policy 
- Use command: gcloud alpha monitoring policies create
- Reference for command Usage: https://cloud.google.com/sdk/gcloud/reference/alpha/monitoring/policies/create</t>
  </si>
  <si>
    <t>Apply log metric filter and alerts for Audit Configuration changes.  One method to achieve the recommended state is to execute the following:</t>
  </si>
  <si>
    <t>To close this finding, please provide a screenshot showing log metric filter and alerts for Audit Configuration changes exist with the agency's CAP.</t>
  </si>
  <si>
    <t>Google-16</t>
  </si>
  <si>
    <t>Ensure log metric filter and alerts exists for Custom Role changes</t>
  </si>
  <si>
    <t>It is recommended that a metric filter and alarm be established for changes IAM Role creation, deletion and updating activities.</t>
  </si>
  <si>
    <t>**From GCP Console, Ensure prescribed Log metric present:**
1. Go to `Logging/Metrics` by visiting `https://console.cloud.google.com/logs/metrics?`https://console.cloud.google.com/logs/metrics?
2. In `User-defined Metrics` ensure at least one metric `` present with filter text:
resource.type="iam_role" AND protoPayload.methodName = "google.iam.admin.v1.CreateRole" OR protoPayload.methodName="google.iam.admin.v1.DeleteRole" OR protoPayload.methodName="google.iam.admin.v1.UpdateRole"
**From Stackdriver Console, Ensure prescribed Alerting Policy present:**
1. Go to stackdriver account at `https://app.google.stackdriver.com/` and select target GCP project on top bar by clicking drop-down arrow symbol.
2. Go to in Left column click `Alerting` select `Policies Overview`
3. on `POLICIES WITH BASIC CONDITIONS` page ensure at least one of the Policies with condition `Violates when: Any logging.googleapis.com/user/ stream is above a threshold of .001 for greater than 1 minute` present and state is `ON`
**Ensure Alerting Policy Notifications are configured to appropriate subscribers/recipients:**
on `POLICIES WITH BASIC CONDITIONS` page click target `Policy Name` to open policy configuration. Check Notifications section for appropriate subscribers/Recipients.
**Using CLI, Ensure prescribed Log metric present:**
gcloud beta logging metrics list --format json
Output should contain a metric with filter set to 
resource.type="iam_role" AND protoPayload.methodName = "google.iam.admin.v1.CreateRole" OR protoPayload.methodName="google.iam.admin.v1.DeleteRole" OR protoPayload.methodName="google.iam.admin.v1.UpdateRole"
property `metricDescriptor.name` for the identified metric that will be used in next step. 
**Using CLI, Ensure prescribed Alerting Policy present:**
gcloud alpha monitoring policies list --format json
Output should contain an alert policy where:
- `conditions.filter` is set to `"project= "
" AND metric.type="""`
- AND `conditions.filter` does not contain any other parameter than `metric.type` and `project` which will restrict alerting to a particular resource/type e.g.. `resource.type`
- AND `conditions.thresholdValue` set to `0.001`
- AND `conditions.conditionThreshold.aggregations.alignmentPeriod` set to `60s`
- AND `conditions.conditionThreshold.aggregations.crossSeriesReducer` set to `REDUCE_COUNT`
- AND `conditions.conditionThreshold.aggregations.perSeriesAligner` set to `ALIGN_RATE`,
- AND `enabled` is set to `true`</t>
  </si>
  <si>
    <t>Verify log metric filter and alerts exists for Custom Role changes</t>
  </si>
  <si>
    <t>Log metric filter and alerts exists for custom role changes.</t>
  </si>
  <si>
    <t>Google Cloud Identity and Access Management (Cloud IAM) provides predefined roles that give granular access to specific Google Cloud Platform resources and prevent unwanted access to other resources. However to cater organization specific needs, Cloud IAM also provides ability to create custom roles. Project Owner and administrators with Organization Role Administrator role or the IAM Role Administrator role can create custom roles. 
Monitoring role creation, deletion and updating activities will help in identifying over-privileged role at early stages.</t>
  </si>
  <si>
    <t>**From GCP Console, Create prescribed Log Metric:**
1. Go to `Logging/Logs` by visiting `https://console.cloud.google.com/logs/viewer?`
2. Click down arrow symbol on `Filter Bar` at rightmost corner and select `Convert to Advanced Filter`
3. This will convert `Filter Bar` to `Advanced Filter Bar`
4. Clear any text from `Advanced Filter` and add text 
```
resource.type="iam_role" AND protoPayload.methodName = "google.iam.admin.v1.CreateRole" OR protoPayload.methodName="google.iam.admin.v1.DeleteRole" OR protoPayload.methodName="google.iam.admin.v1.UpdateRole"
```
5. Click on `Submit Filter` and should display logs based on filter text set in step above 
6. Click `Create Metric` it will open `Metric Export` Menu on right
7. Configure `Name`, `Description` to desired values
8. Set `Units` to `1` (default) and `Type` to `Counter`
9. Click `Create Metric`. This will take to `Logging/Logs` at `https://console.cloud.google.com/logs/metrics?`
**From Stackdriver Console, Create prescribed Alert Policy:**
1. Go to `Logging/Metrics` by visiting `https://console.cloud.google.com/logs/metrics?`
2. In section `User-defined Metrics` for target metric, click 3 dot icon in rightmost column to open menu options
3. Select `Create alert from Metric`.
4. It will take to `Stackdriver Console\Alerting\Create` and directly open `Add Metric Threshold Condition` window
```
Set `Target`: `Resource Type` to `Log Metric`
Set `Configuration`:
- IF METRIC : user/
- Condition : above
- Threshold: .001
- For: 1 minute
Set `Resource` to `ANY`
```
Click `Save Condition`
5. It will take back to `Stackdriver Console\Alerting\Create`
6. In Section `2 Notifications` click `+ Add Notification`. Add desired channel(s) as required.
7. In section `3 Documentation` optionally `+ Add Documentation`
8. In Section `4 Name this policy` leave system provided policy name (Threshold - user/) or configure custom name
9. Click `Save Policy`. It will open `Alerting/Policies Overview` page which lists all the alert policies including this one.
For alert policy Observe Condition which is currently set to 
```
Any logging.googleapis.com/user/ is above a threshold of 0.001 for greater than 1 minute
```
It is been observed that without following next step, alert policy will not generate any alerts or open any incidents.
10. For newly created policy, click `EDIT` to Open `Edit alerting Policy` pane
11. At section 1 Conditions\Basic Conditions\suggested condition click `Edit` 
12. In `Target` Section, for `Aggregation` drop down select `count`
13. Click `save condition` and then click `Save Policy`. It will open `Alerting/Policies Overview`
Condition for same alert policy will be updated to:
```
Violates when: Any logging.googleapis.com/user/ stream is above a threshold of 0.001 for greater than 1 minute
```
Now, newly created Alert policy will be able to generate alerts or open incidents.
**Using CLI**
Create prescribed Log Metric
- Use command: gcloud beta logging metrics create 
- Reference for Command Usage: https://cloud.google.com/sdk/gcloud/reference/beta/logging/metrics/create
Create prescribed Alert Policy 
- Use command: gcloud alpha monitoring policies create
- Reference for command Usage: https://cloud.google.com/sdk/gcloud/reference/alpha/monitoring/policies/create</t>
  </si>
  <si>
    <t>Apply log metric filter and alerts for Custom Role changes.  One method to achieve the recommended state is to execute the following:
**From GCP Console, Create prescribed Log Metric:**
1. Go to `Logging/Logs` by visiting `https://console.cloud.google.com/logs/viewer?`
2. Click down arrow symbol on `Filter Bar` at rightmost corner and select `Convert to Advanced Filter`
3. This will convert `Filter Bar` to `Advanced Filter Bar`
4. Clear any text from `Advanced Filter` and add text 
resource.type="iam_role" AND protoPayload.methodName = "google.iam.admin.v1.CreateRole" OR protoPayload.methodName="google.iam.admin.v1.DeleteRole" OR protoPayload.methodName="google.iam.admin.v1.UpdateRole"
5. Click on `Submit Filter` and should display logs based on filter text set in step above 
6. Click `Create Metric` it will open `Metric Export` Menu on right
7. Configure `Name`, `Description` to desired values
8. Set `Units` to `1` (default) and `Type` to `Counter`
9. Click `Create Metric`. This will take to `Logging/Logs` at `https://console.cloud.google.com/logs/metrics?`
**From Stackdriver Console, Create prescribed Alert Policy:**
1. Go to `Logging/Metrics` by visiting `https://console.cloud.google.com/logs/metrics?`
2. In section `User-defined Metrics` for target metric, click 3 dot icon in rightmost column to open menu options
3. Select `Create alert from Metric`.
4. It will take to `Stackdriver Console\Alerting\Create` and directly open `Add Metric Threshold Condition` window
Set `Target`: `Resource Type` to `Log Metric`
Set `Configuration`:
- IF METRIC : user/
- Condition : above
- Threshold: .001
- For: 1 minute
Set `Resource` to `ANY`
Click `Save Condition`
5. It will take back to `Stackdriver Console\Alerting\Create`
6. In Section `2 Notifications` click `+ Add Notification`. Add desired channel(s) as required.
7. In section `3 Documentation` optionally `+ Add Documentation`
8. In Section `4 Name this policy` leave system provided policy name (Threshold - user/) or configure custom name
9. Click `Save Policy`. It will open `Alerting/Policies Overview` page which lists all the alert policies including this one.
For alert policy Observe Condition which is currently set to 
Any logging.googleapis.com/user/ is above a threshold of 0.001 for greater than 1 minute
It is been observed that without following next step, alert policy will not generate any alerts or open any incidents.
10. For newly created policy, click `EDIT` to Open `Edit alerting Policy` pane
11. At section 1 Conditions\Basic Conditions\suggested condition click `Edit` 
12. In `Target` Section, for `Aggregation` drop down select `count`
13. Click `save condition` and then click `Save Policy`. It will open `Alerting/Policies Overview`
Condition for same alert policy will be updated to:
Violates when: Any logging.googleapis.com/user/ stream is above a threshold of 0.001 for greater than 1 minute
Now, newly created Alert policy will be able to generate alerts or open incidents.
**Using CLI**
Create prescribed Log Metric
- Use command: gcloud beta logging metrics create 
- Reference for Command Usage: https://cloud.google.com/sdk/gcloud/reference/beta/logging/metrics/create
Create prescribed Alert Policy 
- Use command: gcloud alpha monitoring policies create
- Reference for command Usage: https://cloud.google.com/sdk/gcloud/reference/alpha/monitoring/policies/create</t>
  </si>
  <si>
    <t>To close this finding, please provide a screenshot showing log metric filter and alerts for Custom Role changes exist with the agency's CAP.</t>
  </si>
  <si>
    <t>Google-17</t>
  </si>
  <si>
    <t>Ensure log metric filter and alerts exists for VPC Network Firewall rule changes</t>
  </si>
  <si>
    <t>It is recommended that a metric filter and alarm be established for VPC Network Firewall rule changes.</t>
  </si>
  <si>
    <t>**From GCP Console, Ensure prescribed Log metric present:**
1. Go to `Logging/Metrics` by visiting `https://console.cloud.google.com/logs/metrics?`https://console.cloud.google.com/logs/metrics?
2. In `User-defined Metrics` ensure at least one metric `` present with filter text:
resource.type="gce_firewall_rule" AND jsonPayload.event_subtype="compute.firewalls.patch" OR jsonPayload.event_subtype="compute.firewalls.insert"
**From Stackdriver Console, Ensure prescribed Alerting Policy present:**
1. Go to stackdriver account at `https://app.google.stackdriver.com/` and select target GCP project on top bar by clicking drop-down arrow symbol.
2. Go to in Left column click `Alerting` select `Policies Overview`
3. On `POLICIES WITH BASIC CONDITIONS` page ensure at least one of the Policies with condition `Violates When: Any logging.googleapis.com/user/ stream is above a threshold of .001 for greater than 1 minute` present and state is `ON`
**Ensure Alerting Policy Notifications are configured to appropriate subscribers/recipients:**
on `POLICIES WITH BASIC CONDITIONS` page click target `Policy Name` to open policy configuration. Check Notifications section for appropriate subscribers/Recipients.
**Using CLI, Ensure prescribed Log metric present:**
gcloud beta logging metrics list --format json
Output should contain a metric with filter set to 
resource.type="gce_firewall_rule" AND jsonPayload.event_subtype="compute.firewalls.patch" OR jsonPayload.event_subtype="compute.firewalls.insert"
property `metricDescriptor.name` for the identified metric that will be used in next step. 
**Using CLI, Ensure prescribed Alerting Policy present:**
gcloud alpha monitoring policies list --format json
Output should contain an alert policy where:
- `conditions.filter` is set to `"project= "
" AND metric.type="""`
- AND `conditions.filter` does not contain any other parameter than `metric.type` and `project` which will restrict alerting to a particular resource/type e.g.. `resource.type`
- AND `conditions.thresholdValue` set to `0.001`
- AND `conditions.conditionThreshold.aggregations.alignmentPeriod` set to `60s`
- AND `conditions.conditionThreshold.aggregations.crossSeriesReducer" set to "REDUCE_COUNT"
- AND `conditions.conditionThreshold.aggregations.perSeriesAligner" set to "ALIGN_RATE",
- AND `enabled` is set to `true`</t>
  </si>
  <si>
    <t>Verify log metric filter and alerts exists for VPC Network Firewall rule changes</t>
  </si>
  <si>
    <t>Log metric filter and alerts do not exist for VPC Network Firewall rule changes.</t>
  </si>
  <si>
    <t>2.7</t>
  </si>
  <si>
    <t>Monitoring for Create or Update firewall rule events gives insight network access changes and may reduce the time it takes to detect suspicious activity.</t>
  </si>
  <si>
    <t>**From GCP Console, Create prescribed Log Metric:**
1. Go to `Logging/Logs` by visiting `https://console.cloud.google.com/logs/viewer?`
2. Click down arrow symbol on `Filter Bar` at rightmost corner and select `Convert to Advanced Filter`
3. This will convert `Filter Bar` to `Advanced Filter Bar`
4. Clear any text from `Advanced Filter` and add text 
```
resource.type="gce_firewall_rule" AND jsonPayload.event_subtype="compute.firewalls.patch" OR jsonPayload.event_subtype="compute.firewalls.insert"
```
5. Click on `Submit Filter` and should display logs based on filter text set in step above 
6. Click `Create Metric` it will open `Metric Export` Menu on right
7. Configure `Name`, `Description` to desired values
8. Set `Units` to `1` (default) and `Type` to `Counter`
9. Click `Create Metric`. This will take to `Logging/Logs` at `https://console.cloud.google.com/logs/metrics?`
**From Stackdriver Console, Create prescribed Alert Policy:**
1. Go to `Logging/Metrics` by visiting `https://console.cloud.google.com/logs/metrics?`
2. In section `User-defined Metrics` for target metric, click 3 dot icon in rightmost column to open menu options
3. Select `Create alert from Metric`.
4. It will take to `Stackdriver Console\Alerting\Create` and directly open `Add Metric Threshold Condition` window
```
Set `Target`: `Resource Type` to `Log Metric`
Set `Configuration`:
- IF METRIC : user/
- Condition : above
- Threshold: .001
- For: 1 minute
Set `Resource` to `ANY`
```
Click `Save Condition`
5. It will take back to `Stackdriver Console\Alerting\Create`
6. In Section `2 Notifications` click `+ Add Notification`. Add desired channel(s) as required.
7. In section `3 Documentation` optionally `+ Add Documentation`
8. In Section `4 Name this policy` leave system provided policy name (Threshold - user/) or configure custom name
9. Click `Save Policy`. It will open `Alerting/Policies Overview` page which lists all the alert policies including this one.
For alert policy Observe Condition which is currently set to 
```
Any logging.googleapis.com/user/ is above a threshold of 0.001 for greater than 1 minute
```
It is been observed that without following next step, alert policy will not generate any alerts or open any incidents.
10. For newly created policy, click `EDIT` to Open `Edit alerting Policy` pane
11. At section 1 Conditions\Basic Conditions\suggested condition click `Edit` 
12. In `Target` Section, for `Aggregation` drop down select `count`
13. Click `save condition` and then click `Save Policy`. It will open `Alerting/Policies Overview`
Condition for same alert policy will be updated to:
```
Violates when: Any logging.googleapis.com/user/ stream is above a threshold of 0.001 for greater than 1 minute
```
Now, newly created Alert policy will be able to generate alerts or open incidents.
**Using CLI**
Create prescribed Log Metric
- Use command: gcloud beta logging metrics create 
- Reference for Command Usage: https://cloud.google.com/sdk/gcloud/reference/beta/logging/metrics/create
Create prescribed Alert Policy 
- Use command: gcloud alpha monitoring policies create
- Reference for command Usage: https://cloud.google.com/sdk/gcloud/reference/alpha/monitoring/policies/create</t>
  </si>
  <si>
    <t>Apply log metric filter and alerts for VPC Network Firewall rule changes.  One method to achieve the recommended state is to execute the following:  
**From GCP Console, Create prescribed Log Metric:**
1. Go to `Logging/Logs` by visiting `https://console.cloud.google.com/logs/viewer?`
2. Click down arrow symbol on `Filter Bar` at rightmost corner and select `Convert to Advanced Filter`
3. This will convert `Filter Bar` to `Advanced Filter Bar`
4. Clear any text from `Advanced Filter` and add text 
resource.type="gce_firewall_rule" AND jsonPayload.event_subtype="compute.firewalls.patch" OR jsonPayload.event_subtype="compute.firewalls.insert"
5. Click on `Submit Filter` and should display logs based on filter text set in step above 
6. Click `Create Metric` it will open `Metric Export` Menu on right
7. Configure `Name`, `Description` to desired values
8. Set `Units` to `1` (default) and `Type` to `Counter`
9. Click `Create Metric`. This will take to `Logging/Logs` at `https://console.cloud.google.com/logs/metrics?`
**From Stackdriver Console, Create prescribed Alert Policy:**
1. Go to `Logging/Metrics` by visiting `https://console.cloud.google.com/logs/metrics?`
2. In section `User-defined Metrics` for target metric, click 3 dot icon in rightmost column to open menu options
3. Select `Create alert from Metric`.
4. It will take to `Stackdriver Console\Alerting\Create` and directly open `Add Metric Threshold Condition` window
Set `Target`: `Resource Type` to `Log Metric`
Set `Configuration`:
- IF METRIC : user/
- Condition : above
- Threshold: .001
- For: 1 minute
Set `Resource` to `ANY`
Click `Save Condition`
5. It will take back to `Stackdriver Console\Alerting\Create`
6. In Section `2 Notifications` click `+ Add Notification`. Add desired channel(s) as required.
7. In section `3 Documentation` optionally `+ Add Documentation`
8. In Section `4 Name this policy` leave system provided policy name (Threshold - user/) or configure custom name
9. Click `Save Policy`. It will open `Alerting/Policies Overview` page which lists all the alert policies including this one.
For alert policy Observe Condition which is currently set to 
Any logging.googleapis.com/user/ is above a threshold of 0.001 for greater than 1 minute
It is been observed that without following next step, alert policy will not generate any alerts or open any incidents.
10. For newly created policy, click `EDIT` to Open `Edit alerting Policy` pane
11. At section 1 Conditions\Basic Conditions\suggested condition click `Edit` 
12. In `Target` Section, for `Aggregation` drop down select `count`
13. Click `save condition` and then click `Save Policy`. It will open `Alerting/Policies Overview`
Condition for same alert policy will be updated to:
Violates when: Any logging.googleapis.com/user/ stream is above a threshold of 0.001 for greater than 1 minute
Now, newly created Alert policy will be able to generate alerts or open incidents.
**Using CLI**
Create prescribed Log Metric
- Use command: gcloud beta logging metrics create 
- Reference for Command Usage: https://cloud.google.com/sdk/gcloud/reference/beta/logging/metrics/create
Create prescribed Alert Policy 
- Use command: gcloud alpha monitoring policies create
- Reference for command Usage: https://cloud.google.com/sdk/gcloud/reference/alpha/monitoring/policies/create</t>
  </si>
  <si>
    <t>To close this finding, please provide a screenshot showing log metric filter and alerts for VPC Network Firewall rule changes exist with the agency's CAP.</t>
  </si>
  <si>
    <t>Google-18</t>
  </si>
  <si>
    <t>Ensure log metric filter and alerts exists for VPC network route changes</t>
  </si>
  <si>
    <t>It is recommended that a metric filter and alarm be established for VPC network route changes.</t>
  </si>
  <si>
    <t>**From GCP Console, Ensure prescribed Log metric present:**
1. Go to `Logging/Metrics` by visiting `https://console.cloud.google.com/logs/metrics?`https://console.cloud.google.com/logs/metrics?
2. In `User-defined Metrics` ensure at least one metric `` present with filter text:
resource.type="gce_route" AND jsonPayload.event_subtype="compute.routes.delete" OR jsonPayload.event_subtype="compute.routes.insert"
**From Stackdriver Console, Ensure prescribed Alerting Policy present:**
1. Go to stackdriver account at `https://app.google.stackdriver.com/` and select target GCP project on top bar by clicking drop-down arrow symbol.
2. Go to in Left column click `Alerting` select `Policies Overview`
3. On `POLICIES WITH BASIC CONDITIONS` page ensure at least one of the Policies with condition `Violates when: Any logging.googleapis.com/user/ stream is above a threshold of .001 for greater than 1 minute` present and state is `ON`
**Ensure Alerting Policy Notifications are configured to appropriate subscribers/recipients:**
on `POLICIES WITH BASIC CONDITIONS` page click target `Policy Name` to open policy configuration. Check Notifications section for appropriate subscribers/Recipients.
**Using CLI, Ensure prescribed Log metric present:**
gcloud beta logging metrics list --format json
Output should contain a metric with filter set to 
resource.type="gce_route" AND jsonPayload.event_subtype="compute.routes.delete" OR jsonPayload.event_subtype="compute.routes.insert"
property `metricDescriptor.name` for the identified metric that will be used in next step. 
**Using CLI, Ensure prescribed Alerting Policy present:**
gcloud alpha monitoring policies list --format json
Output should contain an alert policy where:
- `conditions.filter` is set to `"project= "
" AND metric.type="""`
- AND `conditions.filter` does not contain any other parameter than `metric.type` and `project` which will restrict alerting to a particular resource/type e.g.. `resource.type`
- AND `conditions.thresholdValue` set to `0.001`
- AND `conditions.conditionThreshold.aggregations.alignmentPeriod` set to `60s`
- AND `conditions.conditionThreshold.aggregations.crossSeriesReducer` set to `REDUCE_COUNT`
- AND `conditions.conditionThreshold.aggregations.perSeriesAligner` set to `ALIGN_RATE`,
- AND `enabled` is set to `true`</t>
  </si>
  <si>
    <t>Verify log metric filter and alerts exists for VPC network route changes</t>
  </si>
  <si>
    <t>Log metric filter and alerts do not exist for VPC network route changes.</t>
  </si>
  <si>
    <t>2.8</t>
  </si>
  <si>
    <t>Google Cloud Platform (GCP) routes define the paths network traffic takes from a VM instance to another destinations. The other destination can be inside your VPC network (such as another VM) or outside of it. Every route consists of a destination and a next hop. Traffic whose destination IP is within the destination range is sent to the next hop for delivery. 
Monitoring changes to route tables will help ensure that all VPC traffic flows through an expected path.</t>
  </si>
  <si>
    <t>**From GCP Console, Create prescribed Log Metric:**
1. Go to `Logging/Logs` by visiting `https://console.cloud.google.com/logs/viewer?`
2. Click down arrow symbol on `Filter Bar` at rightmost corner and select `Convert to Advanced Filter`
3. This will convert `Filter Bar` to `Advanced Filter Bar`
4. Clear any text from `Advanced Filter` and add text 
```
resource.type="gce_route" AND jsonPayload.event_subtype="compute.routes.delete" OR jsonPayload.event_subtype="compute.routes.insert"
```
5. Click on `Submit Filter` and should display logs based on filter text set in step above 
6. Click `Create Metric` it will open `Metric Export` Menu on right
7. Configure `Name`, `Description` to desired values
8. Set `Units` to `1` (default) and `Type` to `Counter`
9. Click `Create Metric`. This will take to `Logging/Logs` at `https://console.cloud.google.com/logs/metrics?`
**From Stackdriver Console, Create prescribed Alert Policy:**
1. Go to `Logging/Metrics` by visiting `https://console.cloud.google.com/logs/metrics?`
2. In section `User-defined Metrics` for target metric, click 3 dot icon in rightmost column to open menu options
3. Select `Create alert from Metric`.
4. It will take to `Stackdriver Console\Alerting\Create` and directly open `Add Metric Threshold Condition` window
```
Set `Target`: `Resource Type` to `Log Metric`
Set `Configuration`:
- IF METRIC : user/
- Condition : above
- Threshold: .001
- For: 1 minute
Set `Resource` to `ANY`
```
Click `Save Condition`
5. It will take back to `Stackdriver Console\Alerting\Create`
6. In Section `2 Notifications` click `+ Add Notification`. Add desired channel(s) as required.
7. In section `3 Documentation` optionally `+ Add Documentation`
8. In Section `4 Name this policy` leave system provided policy name (Threshold - user/) or configure custom name
9. Click `Save Policy`. It will open `Alerting/Policies Overview` page which lists all the alert policies including this one.
For alert policy Observe Condition which is currently set to 
```
Any logging.googleapis.com/user/ is above a threshold of 0.001 for greater than 1 minute
```
It is been observed that without following next step, Alert policy will not generate any alerts or open any incidents.
10. For newly created policy, click `EDIT` to Open `Edit alerting Policy` pane
11. At section 1 Conditions\Basic Conditions\suggested condition click `Edit` 
12. In `Target` Section, for `Aggregation` drop down select `count`
13. Click `save condition` and then click `Save Policy`. It will open `Alerting/Policies Overview`
Condition for same alert policy will be updated to:
```
Violates when: Any logging.googleapis.com/user/ stream is above a threshold of 0.001 for greater than 1 minute
```
Now, newly created Alert policy will be able to generate alerts or open incidents.
**Using CLI**
Create prescribed Log Metric
- Use command: gcloud beta logging metrics create 
- Reference for Command Usage: https://cloud.google.com/sdk/gcloud/reference/beta/logging/metrics/create
Create prescribed Alert Policy 
- Use command: gcloud alpha monitoring policies create
- Reference for command Usage: https://cloud.google.com/sdk/gcloud/reference/alpha/monitoring/policies/create</t>
  </si>
  <si>
    <t>Apply log metric filter and alerts for VPC network route changes.  One method to achieve the recommended state is to execute the following:
**From GCP Console, Create prescribed Log Metric:**
1. Go to `Logging/Logs` by visiting `https://console.cloud.google.com/logs/viewer?`
2. Click down arrow symbol on `Filter Bar` at rightmost corner and select `Convert to Advanced Filter`
3. This will convert `Filter Bar` to `Advanced Filter Bar`
4. Clear any text from `Advanced Filter` and add text 
resource.type="gce_route" AND jsonPayload.event_subtype="compute.routes.delete" OR jsonPayload.event_subtype="compute.routes.insert"
5. Click on `Submit Filter` and should display logs based on filter text set in step above 
6. Click `Create Metric` it will open `Metric Export` Menu on right
7. Configure `Name`, `Description` to desired values
8. Set `Units` to `1` (default) and `Type` to `Counter`
9. Click `Create Metric`. This will take to `Logging/Logs` at `https://console.cloud.google.com/logs/metrics?`
**From Stackdriver Console, Create prescribed Alert Policy:**
1. Go to `Logging/Metrics` by visiting `https://console.cloud.google.com/logs/metrics?`
2. In section `User-defined Metrics` for target metric, click 3 dot icon in rightmost column to open menu options
3. Select `Create alert from Metric`.
4. It will take to `Stackdriver Console\Alerting\Create` and directly open `Add Metric Threshold Condition` window
Set `Target`: `Resource Type` to `Log Metric`
Set `Configuration`:
- IF METRIC : user/
- Condition : above
- Threshold: .001
- For: 1 minute
Set `Resource` to `ANY`
Click `Save Condition`
5. It will take back to `Stackdriver Console\Alerting\Create`
6. In Section `2 Notifications` click `+ Add Notification`. Add desired channel(s) as required.
7. In section `3 Documentation` optionally `+ Add Documentation`
8. In Section `4 Name this policy` leave system provided policy name (Threshold - user/) or configure custom name
9. Click `Save Policy`. It will open `Alerting/Policies Overview` page which lists all the alert policies including this one.
For alert policy Observe Condition which is currently set to 
Any logging.googleapis.com/user/ is above a threshold of 0.001 for greater than 1 minute
It is been observed that without following next step, Alert policy will not generate any alerts or open any incidents.
10. For newly created policy, click `EDIT` to Open `Edit alerting Policy` pane
11. At section 1 Conditions\Basic Conditions\suggested condition click `Edit` 
12. In `Target` Section, for `Aggregation` drop down select `count`
13. Click `save condition` and then click `Save Policy`. It will open `Alerting/Policies Overview`
Condition for same alert policy will be updated to:
Violates when: Any logging.googleapis.com/user/ stream is above a threshold of 0.001 for greater than 1 minute
Now, newly created Alert policy will be able to generate alerts or open incidents.
**Using CLI**
Create prescribed Log Metric
- Use command: gcloud beta logging metrics create 
- Reference for Command Usage: https://cloud.google.com/sdk/gcloud/reference/beta/logging/metrics/create
Create prescribed Alert Policy 
- Use command: gcloud alpha monitoring policies create
- Reference for command Usage: https://cloud.google.com/sdk/gcloud/reference/alpha/monitoring/policies/create</t>
  </si>
  <si>
    <t>To close this finding, please provide a screenshot showing log metric filter and alerts for VPC network route changes exist with the agency's CAP.</t>
  </si>
  <si>
    <t>Google-19</t>
  </si>
  <si>
    <t>Ensure log metric filter and alerts exists for VPC network changes</t>
  </si>
  <si>
    <t>It is recommended that a metric filter and alarm be established for VPC network changes.</t>
  </si>
  <si>
    <t>**From GCP Console, Ensure prescribed Log metric present:**
1. Go to `Logging/Metrics` by visiting `https://console.cloud.google.com/logs/metrics?`https://console.cloud.google.com/logs/metrics?
2. In `User-defined Metrics` ensure at least one metric `` present with filter text:
resource.type=gce_network AND jsonPayload.event_subtype="compute.networks.insert" OR jsonPayload.event_subtype="compute.networks.patch" OR jsonPayload.event_subtype="compute.networks.delete" OR jsonPayload.event_subtype="compute.networks.removePeering" OR jsonPayload.event_subtype="compute.networks.addPeering"
**From Stackdriver Console, Ensure prescribed Alerting Policy present:**
1. Go to stackdriver account at `https://app.google.stackdriver.com/` and select target GCP project on top bar by clicking drop-down arrow symbol.
2. Go to in Left column click `Alerting` select `Policies Overview`
3. On `POLICIES WITH BASIC CONDITIONS` page ensure at least one of the Policies with condition `Violates When: Any logging.googleapis.com/user/ stream is above a threshold of .001 for greater than 1 minute` present and state is `ON`
**Ensure Alerting Policy Notifications are configured to appropriate subscribers/recipients:**
on `POLICIES WITH BASIC CONDITIONS` page click target `Policy Name` to open policy configuration. Check Notifications section for appropriate subscribers/Recipients.
**Using CLI, Ensure prescribed Log metric present:**
gcloud beta logging metrics list --format json
Output should contain a metric with filter set to 
resource.type=gce_network AND jsonPayload.event_subtype="compute.networks.insert" OR jsonPayload.event_subtype="compute.networks.patch" OR jsonPayload.event_subtype="compute.networks.delete" OR jsonPayload.event_subtype="compute.networks.removePeering" OR jsonPayload.event_subtype="compute.networks.addPeering"
property `metricDescriptor.name` for the identified metric that will be used in next step. 
**Using CLI, Ensure prescribed Alerting Policy present:**
gcloud alpha monitoring policies list --format json
Output should contain an alert policy where:
- `conditions.filter` is set to `"project= "
" AND metric.type="""`
- AND `conditions.filter` does not contain any other parameter than `metric.type` and `project` which will restrict alerting to a particular resource/type e.g.. `resource.type`
- AND `conditions.thresholdValue` set to `0.001`
- AND `conditions.conditionThreshold.aggregations.alignmentPeriod` set to `60s`
- AND `conditions.conditionThreshold.aggregations.crossSeriesReducer` set to `REDUCE_COUNT`
- AND `conditions.conditionThreshold.aggregations.perSeriesAligner` set to `ALIGN_RATE`,
- AND `enabled` is set to `true`</t>
  </si>
  <si>
    <t>Verify log metric filter and alerts exists for VPC network changes</t>
  </si>
  <si>
    <t>Log metric filter and alerts do not exists for VPC network changes.</t>
  </si>
  <si>
    <t>2.9</t>
  </si>
  <si>
    <t>It is possible to have more than 1 VPC within an project, in addition it is also possible to create a peer connection between 2 VPCs enabling network traffic to route between VPCs. 
Monitoring changes to VPC will help ensure VPC traffic flow is not getting impacted.</t>
  </si>
  <si>
    <t>**From GCP Console, Create prescribed Log Metric:**
1. Go to `Logging/Logs` by visiting `https://console.cloud.google.com/logs/viewer?`
2. Click down arrow symbol on `Filter Bar` at rightmost corner and select `Convert to Advanced Filter`
3. This will convert `Filter Bar` to `Advanced Filter Bar`
4. Clear any text from `Advanced Filter` and add text 
```
resource.type=gce_network AND jsonPayload.event_subtype="compute.networks.insert" OR jsonPayload.event_subtype="compute.networks.patch" OR jsonPayload.event_subtype="compute.networks.delete" OR jsonPayload.event_subtype="compute.networks.removePeering" OR jsonPayload.event_subtype="compute.networks.addPeering"
```
5. Click on `Submit Filter` and should display logs based on filter text set in step above 
6. Click `Create Metric` it will open `Metric Export` Menu on right
7. Configure `Name`, `Description` to desired values
8. Set `Units` to `1` (default) and `Type` to `Counter`
9. Click `Create Metric`. This will take to `Logging/Logs` at `https://console.cloud.google.com/logs/metrics?`
**From Stackdriver Console, Create prescribed Alert Policy:**
1. Go to `Logging/Metrics` by visiting `https://console.cloud.google.com/logs/metrics?`
2. In section `User-defined Metrics` for target metric, click 3 dot icon in rightmost column to open menu options
3. Select `Create alert from Metric`.
4. It will take to `Stackdriver Console\Alerting\Create` and directly open `Add Metric Threshold Condition` window
```
Set `Target`: `Resource Type` to `Log Metric`
Set `Configuration`:
- IF METRIC : user/
- Condition : above
- Threshold: .001
- For: 1 minute
Set `Resource` to `ANY`
```
Click `Save Condition`
5. It will take back to `Stackdriver Console\Alerting\Create`
6. In Section `2 Notifications` click `+ Add Notification`. Add desired channel(s) as required.
7. In section `3 Documentation` optionally `+ Add Documentation`
8. In Section `4 Name this policy` leave system provided policy name (Threshold - user/) or configure custom name
9. Click `Save Policy`. It will open `Alerting/Policies Overview` page which lists all the alert policies including this one.
For alert policy Observe Condition which is currently set to 
```
Any logging.googleapis.com/user/ is above a threshold of 0.001 for greater than 1 minute
```
It is been observed that without following next step, Alert policy will not generate any alerts or open any incidents.
10. For newly created policy, click `EDIT` to Open `Edit alerting Policy` pane
11. At section 1 Conditions\Basic Conditions\suggested condition click `Edit` 
12. In `Target` Section, for `Aggregation` drop down select `count`
13. Click `save condition` and then click `Save Policy`. It will open `Alerting/Policies Overview`
Condition for same alert policy will be updated to:
```
Violates when: Any logging.googleapis.com/user/ stream is above a threshold of 0.001 for greater than 1 minute
```
Now, newly created Alert policy will be able to generate alerts or open incidents.
**Using CLI**
Create prescribed Log Metric
- Use command: gcloud beta logging metrics create 
- Reference for Command Usage: https://cloud.google.com/sdk/gcloud/reference/beta/logging/metrics/create
Create prescribed Alert Policy 
- Use command: gcloud alpha monitoring policies create
- Reference for command Usage: https://cloud.google.com/sdk/gcloud/reference/alpha/monitoring/policies/create</t>
  </si>
  <si>
    <t>Apply log metric filter and alerts for VPC network changes.  One method to achieve the recommended state is to execute the following:  **From GCP Console, Create prescribed Log Metric:**
1. Go to `Logging/Logs` by visiting `https://console.cloud.google.com/logs/viewer?`
2. Click down arrow symbol on `Filter Bar` at rightmost corner and select `Convert to Advanced Filter`
3. This will convert `Filter Bar` to `Advanced Filter Bar`
4. Clear any text from `Advanced Filter` and add text 
resource.type=gce_network AND jsonPayload.event_subtype="compute.networks.insert" OR jsonPayload.event_subtype="compute.networks.patch" OR jsonPayload.event_subtype="compute.networks.delete" OR jsonPayload.event_subtype="compute.networks.removePeering" OR jsonPayload.event_subtype="compute.networks.addPeering"
5. Click on `Submit Filter` and should display logs based on filter text set in step above 
6. Click `Create Metric` it will open `Metric Export` Menu on right
7. Configure `Name`, `Description` to desired values
8. Set `Units` to `1` (default) and `Type` to `Counter`
9. Click `Create Metric`. This will take to `Logging/Logs` at `https://console.cloud.google.com/logs/metrics?`
**From Stackdriver Console, Create prescribed Alert Policy:**
1. Go to `Logging/Metrics` by visiting `https://console.cloud.google.com/logs/metrics?`
2. In section `User-defined Metrics` for target metric, click 3 dot icon in rightmost column to open menu options
3. Select `Create alert from Metric`.
4. It will take to `Stackdriver Console\Alerting\Create` and directly open `Add Metric Threshold Condition` window
Set `Target`: `Resource Type` to `Log Metric`
Set `Configuration`:
- IF METRIC : user/
- Condition : above
- Threshold: .001
- For: 1 minute
Set `Resource` to `ANY`
Click `Save Condition`
5. It will take back to `Stackdriver Console\Alerting\Create`
6. In Section `2 Notifications` click `+ Add Notification`. Add desired channel(s) as required.
7. In section `3 Documentation` optionally `+ Add Documentation`
8. In Section `4 Name this policy` leave system provided policy name (Threshold - user/) or configure custom name
9. Click `Save Policy`. It will open `Alerting/Policies Overview` page which lists all the alert policies including this one.
For alert policy Observe Condition which is currently set to 
Any logging.googleapis.com/user/ is above a threshold of 0.001 for greater than 1 minute
It is been observed that without following next step, Alert policy will not generate any alerts or open any incidents.
10. For newly created policy, click `EDIT` to Open `Edit alerting Policy` pane
11. At section 1 Conditions\Basic Conditions\suggested condition click `Edit` 
12. In `Target` Section, for `Aggregation` drop down select `count`
13. Click `save condition` and then click `Save Policy`. It will open `Alerting/Policies Overview`
Condition for same alert policy will be updated to:
Violates when: Any logging.googleapis.com/user/ stream is above a threshold of 0.001 for greater than 1 minute
Now, newly created Alert policy will be able to generate alerts or open incidents.
**Using CLI**
Create prescribed Log Metric
- Use command: gcloud beta logging metrics create 
- Reference for Command Usage: https://cloud.google.com/sdk/gcloud/reference/beta/logging/metrics/create
Create prescribed Alert Policy 
- Use command: gcloud alpha monitoring policies create
- Reference for command Usage: https://cloud.google.com/sdk/gcloud/reference/alpha/monitoring/policies/create</t>
  </si>
  <si>
    <t>To close this finding, please provide a screenshot showing log metric filter and alerts for VPC network changes exist with the agency's CAP.</t>
  </si>
  <si>
    <t>Google-20</t>
  </si>
  <si>
    <t>Ensure log metric filter and alerts exists for Cloud Storage IAM permission changes</t>
  </si>
  <si>
    <t>It is recommended that a metric filter and alarm be established for Cloud Storage Bucket IAM changes.</t>
  </si>
  <si>
    <t>**From GCP Console, Ensure prescribed Log metric present:**
1. Go to `Logging/Metrics` by visiting `https://console.cloud.google.com/logs/metrics?`https://console.cloud.google.com/logs/metrics?
2. In `User-defined Metrics` ensure at least one metric `` present with filter text:
resource.type=gcs_bucket AND protoPayload.methodName="storage.setIamPermissions"
**From Stackdriver Console, Ensure prescribed Alerting Policy present:**
1. Go to stackdriver account at `https://app.google.stackdriver.com/` and select target GCP project on top bar by clicking drop-down arrow symbol.
2. Go to in Left column click `Alerting` select `Policies Overview`
3. On `POLICIES WITH BASIC CONDITIONS` page ensure at least one of the Policies with condition `Violates when: Any logging.googleapis.com/user/ stream is above a threshold of .001 for greater than 1 minute` present and state is `ON`
**Ensure Alerting Policy Notifications are configured to appropriate subscribers/recipients:**
on `POLICIES WITH BASIC CONDITIONS` page click target `Policy Name` to open policy configuration. Check Notifications section for appropriate subscribers/Recipients.
**Using CLI, Ensure prescribed Log metric present:**
gcloud beta logging metrics list --format json
Output should contain a metric with filter set to 
resource.type=gcs_bucket AND protoPayload.methodName="storage.setIamPermissions"
property `metricDescriptor.name` for the identified metric that will be used in next step. 
**Using CLI, Ensure prescribed Alerting Policy present:**
gcloud alpha monitoring policies list --format json
Output should contain an alert policy where:
- `conditions.filter` is set to `"project= "
" AND metric.type="""`
- AND `conditions.filter` does not contain any other parameter than `metric.type` and `project` which will restrict alerting to a particular resource/type e.g.. `resource.type`
- AND `conditions.thresholdValue` set to `0.001`
- AND `conditions.conditionThreshold.aggregations.alignmentPeriod` set to `60s`
- AND `conditions.conditionThreshold.aggregations.crossSeriesReducer` set to `REDUCE_COUNT`
- AND `conditions.conditionThreshold.aggregations.perSeriesAligner` set to `ALIGN_RATE`,
- AND `enabled` is set to `true`</t>
  </si>
  <si>
    <t>Verify log metric filter and alerts exists for Cloud Storage IAM permission changes</t>
  </si>
  <si>
    <t>Log metric filter and alerts does not exists for Cloud Storage IAM permission changes.</t>
  </si>
  <si>
    <t>Monitoring changes to Cloud Storage bucket permissions may reduce time to detect and correct permissions on sensitive Cloud Storage bucket and objects inside the bucket.</t>
  </si>
  <si>
    <t>**From GCP Console, Create prescribed Log Metric:**
1. Go to `Logging/Logs` by visiting `https://console.cloud.google.com/logs/viewer?`
2. Click down arrow symbol on `Filter Bar` at rightmost corner and select `Convert to Advanced Filter`
3. This will convert `Filter Bar` to `Advanced Filter Bar`
4. Clear any text from `Advanced Filter` and add text 
```
resource.type=gcs_bucket AND protoPayload.methodName="storage.setIamPermissions"
```
5. Click on `Submit Filter` and should display logs based on filter text set in step above 
6. Click `Create Metric` it will open `Metric Export` Menu on right
7. Configure `Name`, `Description` to desired values
8. Set `Units` to `1` (default) and `Type` to `Counter`
9. Click `Create Metric`. This will take to `Logging/Logs` at `https://console.cloud.google.com/logs/metrics?`
**From Stackdriver Console, Create prescribed Alert Policy:**
1. Go to `Logging/Metrics` by visiting `https://console.cloud.google.com/logs/metrics?`
2. In section `User-defined Metrics` for target metric, click 3 dot icon in rightmost column to open menu options
3. Select `Create alert from Metric`.
4. It will take to `Stackdriver Console\Alerting\Create` and directly open `Add Metric Threshold Condition` window
```
Set `Target`: `Resource Type` to `Log Metric`
Set `Configuration`:
- IF METRIC : user/
- Condition : above
- Threshold: .001
- For: 1 minute
Set `Resource` to `ANY`
```
Click `Save Condition`
5. It will take back to `Stackdriver Console\Alerting\Create`
6. In Section `2 Notifications` click `+ Add Notification`. Add desired channel(s) as required.
7. In section `3 Documentation` optionally `+ Add Documentation`
8. In Section `4 Name this policy` leave system provided policy name (Threshold - user/) or configure custom name
9. Click `Save Policy`. It will open `Alerting/Policies Overview` page which lists all the alert policies including this one.
For alert policy Observe Condition which is currently set to 
```
Any logging.googleapis.com/user/ is above a threshold of 0.001 for greater than 1 minute
```
It is been observed that without following next step, Alert policy will not generate any alerts or open any incidents.
10. For newly created policy, click `EDIT` to Open `Edit alerting Policy` pane
11. At section 1 Conditions\Basic Conditions\suggested condition click `Edit` 
12. In `Target` Section, for `Aggregation` drop down select `count`
13. Click `save condition` and then click `Save Policy`. It will open `Alerting/Policies Overview`
Condition for same alert policy will be updated to:
```
Violates when: Any logging.googleapis.com/user/ stream is above a threshold of 0.001 for greater than 1 minute
```
Now, newly created Alert policy will be able to generate alerts or open incidents.
**Using CLI**
Create prescribed Log Metric
- Use command: gcloud beta logging metrics create 
- Reference for Command Usage: https://cloud.google.com/sdk/gcloud/reference/beta/logging/metrics/create
Create prescribed Alert Policy 
- Use command: gcloud alpha monitoring policies create
- Reference for command Usage: https://cloud.google.com/sdk/gcloud/reference/alpha/monitoring/policies/create</t>
  </si>
  <si>
    <t>Apply log metric filter and alerts for Cloud Storage IAM permission changes.  One method to achieve the recommended state is to execute the following:  **From GCP Console, Create prescribed Log Metric:**
1. Go to `Logging/Logs` by visiting `https://console.cloud.google.com/logs/viewer?`
2. Click down arrow symbol on `Filter Bar` at rightmost corner and select `Convert to Advanced Filter`
3. This will convert `Filter Bar` to `Advanced Filter Bar`
4. Clear any text from `Advanced Filter` and add text 
resource.type=gcs_bucket AND protoPayload.methodName="storage.setIamPermissions"
5. Click on `Submit Filter` and should display logs based on filter text set in step above 
6. Click `Create Metric` it will open `Metric Export` Menu on right
7. Configure `Name`, `Description` to desired values
8. Set `Units` to `1` (default) and `Type` to `Counter`
9. Click `Create Metric`. This will take to `Logging/Logs` at `https://console.cloud.google.com/logs/metrics?`
**From Stackdriver Console, Create prescribed Alert Policy:**
1. Go to `Logging/Metrics` by visiting `https://console.cloud.google.com/logs/metrics?`
2. In section `User-defined Metrics` for target metric, click 3 dot icon in rightmost column to open menu options
3. Select `Create alert from Metric`.
4. It will take to `Stackdriver Console\Alerting\Create` and directly open `Add Metric Threshold Condition` window
Set `Target`: `Resource Type` to `Log Metric`
Set `Configuration`:
- IF METRIC : user/
- Condition : above
- Threshold: .001
- For: 1 minute
Set `Resource` to `ANY`
Click `Save Condition`
5. It will take back to `Stackdriver Console\Alerting\Create`
6. In Section `2 Notifications` click `+ Add Notification`. Add desired channel(s) as required.
7. In section `3 Documentation` optionally `+ Add Documentation`
8. In Section `4 Name this policy` leave system provided policy name (Threshold - user/) or configure custom name
9. Click `Save Policy`. It will open `Alerting/Policies Overview` page which lists all the alert policies including this one.
For alert policy Observe Condition which is currently set to 
Any logging.googleapis.com/user/ is above a threshold of 0.001 for greater than 1 minute
It is been observed that without following next step, Alert policy will not generate any alerts or open any incidents.
10. For newly created policy, click `EDIT` to Open `Edit alerting Policy` pane
11. At section 1 Conditions\Basic Conditions\suggested condition click `Edit` 
12. In `Target` Section, for `Aggregation` drop down select `count`
13. Click `save condition` and then click `Save Policy`. It will open `Alerting/Policies Overview`
Condition for same alert policy will be updated to:
Violates when: Any logging.googleapis.com/user/ stream is above a threshold of 0.001 for greater than 1 minute
Now, newly created Alert policy will be able to generate alerts or open incidents.
**Using CLI**
Create prescribed Log Metric
- Use command: gcloud beta logging metrics create 
- Reference for Command Usage: https://cloud.google.com/sdk/gcloud/reference/beta/logging/metrics/create
Create prescribed Alert Policy 
- Use command: gcloud alpha monitoring policies create
- Reference for command Usage: https://cloud.google.com/sdk/gcloud/reference/alpha/monitoring/policies/create</t>
  </si>
  <si>
    <t>To close this finding, please provide a screenshot showing log metric filter and alerts for Cloud Storage IAM permission changes exist with the agency's CAP.</t>
  </si>
  <si>
    <t>Google-21</t>
  </si>
  <si>
    <t>Ensure log metric filter and alerts exists for SQL instance configuration changes</t>
  </si>
  <si>
    <t>It is recommended that a metric filter and alarm be established for SQL Instance configuration changes.</t>
  </si>
  <si>
    <t>**From GCP Console, Ensure prescribed Log metric present:**
1. Go to `Logging/Metrics` by visiting `https://console.cloud.google.com/logs/metrics?`https://console.cloud.google.com/logs/metrics?
2. In `User-defined Metrics` ensure at least one metric `` present with filter text:
protoPayload.methodName="cloudsql.instances.update"
**From Stackdriver Console, Ensure prescribed Alerting Policy present:**
1. Go to stackdriver account at `https://app.google.stackdriver.com/` and select target GCP project on top bar by clicking drop-down arrow symbol.
2. Go to in Left column click `Alerting` select `Policies Overview`
3. On `POLICIES WITH BASIC CONDITIONS` page ensure at least one of the Policies with condition `Violates when: Any logging.googleapis.com/user/ stream is above a threshold of .001 for greater than 1 minute` present and state is `ON`
**Ensure Alerting Policy Notifications are configured to appropriate subscribers/recipients:**
on `POLICIES WITH BASIC CONDITIONS` page click target `Policy Name` to open policy configuration. Check Notifications section for appropriate subscribers/Recipients.
**Using CLI, Ensure prescribed Log metric present:**
gcloud beta logging metrics list --format json
Output should contain a metric with filter set to 
protoPayload.methodName="cloudsql.instances.update"
property `metricDescriptor.name` for the identified metric that will be used in next step. 
**Using CLI, Ensure prescribed Alerting Policy present:**
gcloud alpha monitoring policies list --format json
Output should contain an alert policy where:
- `conditions.filter` is set to `"project= "
" AND metric.type="""`
- AND `conditions.filter` does not contain any other parameter than `metric.type` and `project` which will restrict alerting to a particular resource/type e.g.. `resource.type`
- AND `conditions.thresholdValue` set to `0.001`
- AND `conditions.conditionThreshold.aggregations.alignmentPeriod` set to `60s`
- AND `conditions.conditionThreshold.aggregations.crossSeriesReducer` set to `REDUCE_COUNT`
- AND `conditions.conditionThreshold.aggregations.perSeriesAligner` set to `ALIGN_RATE`,
- AND `enabled` is set to `true`</t>
  </si>
  <si>
    <t>Verify log metric filter and alerts exists for SQL instance configuration changes</t>
  </si>
  <si>
    <t>Log metric filter and alerts does not exists for SQL instance configuration changes.</t>
  </si>
  <si>
    <t>2.11</t>
  </si>
  <si>
    <t>Monitoring changes to Sql Instance configuration changes may reduce time to detect and correct misconfigurations done on sql server. 
Below are the few of configurable Options which may impact security posture of a SQL Instance:
- Enable auto backups and high availability: Misconfiguration may adversely impact Business continuity, Disaster Recovery and High Availability 
- Authorize networks : Misconfiguration may increase exposure to the untrusted networks</t>
  </si>
  <si>
    <t>**From GCP Console, Create prescribed Log Metric:**
1. Go to `Logging/Logs` by visiting `https://console.cloud.google.com/logs/viewer?`
2. Click down arrow symbol on `Filter Bar` at rightmost corner and select `Convert to Advanced Filter`
3. This will convert `Filter Bar` to `Advanced Filter Bar`
4. Clear any text from `Advanced Filter` and add text 
```
protoPayload.methodName="cloudsql.instances.update"
```
5. Click on `Submit Filter` and should display logs based on filter text set in step above 
6. Click `Create Metric` it will open `Metric Export` Menu on right
7. Configure `Name`, `Description` to desired values
8. Set `Units` to `1` (default) and `Type` to `Counter`
9. Click `Create Metric`. This will take to `Logging/Logs` at `https://console.cloud.google.com/logs/metrics?`
**From Stackdriver Console, Create prescribed Alert Policy:**
1. Go to `Logging/Metrics` by visiting `https://console.cloud.google.com/logs/metrics?`
2. In section `User-defined Metrics` for target metric, click 3 dot icon in rightmost column to open menu options
3. Select `Create alert from Metric`.
4. It will take to `Stackdriver Console\Alerting\Create` and directly open `Add Metric Threshold Condition` window
```
Set `Target`: `Resource Type` to `Log Metric`
Set `Configuration`:
- IF METRIC : user/
- Condition : above
- Threshold: .001
- For: 1 minute
Set `Resource` to `ANY`
```
Click `Save Condition`
5. It will take back to `Stackdriver Console\Alerting\Create`
6. In Section `2 Notifications` click `+ Add Notification`. Add desired channel(s) as required.
7. In section `3 Documentation` optionally `+ Add Documentation`
8. In Section `4 Name this policy` leave system provided policy name (Threshold - user/) or configure custom name
9. Click `Save Policy`. It will open `Alerting/Policies Overview` page which lists all the alert policies including this one.
For alert policy Observe Condition which is currently set to 
```
Any logging.googleapis.com/user/ is above a threshold of 0.001 for greater than 1 minute
```
It is been observed that without following next step, Alert policy will not generate any alerts or open any incidents.
10. For newly created policy, click `EDIT` to Open `Edit alerting Policy` pane
11. At section 1 Conditions\Basic Conditions\suggested condition click `Edit` 
12. In `Target` Section, for `Aggregation` drop down select `count`
13. Click `save condition` and then click `Save Policy`. It will open `Alerting/Policies Overview`
Condition for same alert policy will be updated to:
```
Violates when: Any logging.googleapis.com/user/ stream is above a threshold of 0.001 for greater than 1 minute
```
Now, newly created Alert policy will be able to generate alerts or open incidents.
**Using CLI**
Create prescribed Log Metric
- Use command: gcloud beta logging metrics create 
- Reference for Command Usage: https://cloud.google.com/sdk/gcloud/reference/beta/logging/metrics/create
Create prescribed Alert Policy 
- Use command: gcloud alpha monitoring policies create
- Reference for command Usage: https://cloud.google.com/sdk/gcloud/reference/alpha/monitoring/policies/create</t>
  </si>
  <si>
    <t>Apply log metric filter and alerts for SQL instance configuration changes.  One method to achieve the recommended state is to execute the following: 
**From GCP Console, Create prescribed Log Metric:**
1. Go to `Logging/Logs` by visiting `https://console.cloud.google.com/logs/viewer?`
2. Click down arrow symbol on `Filter Bar` at rightmost corner and select `Convert to Advanced Filter`
3. This will convert `Filter Bar` to `Advanced Filter Bar`
4. Clear any text from `Advanced Filter` and add text 
protoPayload.methodName="cloudsql.instances.update"
5. Click on `Submit Filter` and should display logs based on filter text set in step above 
6. Click `Create Metric` it will open `Metric Export` Menu on right
7. Configure `Name`, `Description` to desired values
8. Set `Units` to `1` (default) and `Type` to `Counter`
9. Click `Create Metric`. This will take to `Logging/Logs` at `https://console.cloud.google.com/logs/metrics?`
**From Stackdriver Console, Create prescribed Alert Policy:**
1. Go to `Logging/Metrics` by visiting `https://console.cloud.google.com/logs/metrics?`
2. In section `User-defined Metrics` for target metric, click 3 dot icon in rightmost column to open menu options
3. Select `Create alert from Metric`.
4. It will take to `Stackdriver Console\Alerting\Create` and directly open `Add Metric Threshold Condition` window
Set `Target`: `Resource Type` to `Log Metric`
Set `Configuration`:
- IF METRIC : user/
- Condition : above
- Threshold: .001
- For: 1 minute
Set `Resource` to `ANY`
Click `Save Condition`
5. It will take back to `Stackdriver Console\Alerting\Create`
6. In Section `2 Notifications` click `+ Add Notification`. Add desired channel(s) as required.
7. In section `3 Documentation` optionally `+ Add Documentation`
8. In Section `4 Name this policy` leave system provided policy name (Threshold - user/) or configure custom name
9. Click `Save Policy`. It will open `Alerting/Policies Overview` page which lists all the alert policies including this one.
For alert policy Observe Condition which is currently set to 
Any logging.googleapis.com/user/ is above a threshold of 0.001 for greater than 1 minute
It is been observed that without following next step, Alert policy will not generate any alerts or open any incidents.
10. For newly created policy, click `EDIT` to Open `Edit alerting Policy` pane
11. At section 1 Conditions\Basic Conditions\suggested condition click `Edit` 
12. In `Target` Section, for `Aggregation` drop down select `count`
13. Click `save condition` and then click `Save Policy`. It will open `Alerting/Policies Overview`
Condition for same alert policy will be updated to:
Violates when: Any logging.googleapis.com/user/ stream is above a threshold of 0.001 for greater than 1 minute
Now, newly created Alert policy will be able to generate alerts or open incidents.
**Using CLI**
Create prescribed Log Metric
- Use command: gcloud beta logging metrics create 
- Reference for Command Usage: https://cloud.google.com/sdk/gcloud/reference/beta/logging/metrics/create
Create prescribed Alert Policy 
- Use command: gcloud alpha monitoring policies create
- Reference for command Usage: https://cloud.google.com/sdk/gcloud/reference/alpha/monitoring/policies/create</t>
  </si>
  <si>
    <t>To close this finding, please provide a screenshot showing log metric filter and alerts for SQL instance configuration changes exist with the agency's CAP.</t>
  </si>
  <si>
    <t>Google-22</t>
  </si>
  <si>
    <t>Ensure the default network does not exist in a project</t>
  </si>
  <si>
    <t>To prevent use of `default` network, a project should not have a `default` network.</t>
  </si>
  <si>
    <t>For each Google Cloud Platform project,
1. Set the project name in the Google Cloud Shell:
gcloud config set project 
2. List the networks configured in that project:
gcloud compute networks list 
It should not list `default` as one of the available networks in that project.</t>
  </si>
  <si>
    <t>Verify the default network does not exist in a project</t>
  </si>
  <si>
    <t>Google Cloud Platform projects have the 'default' network parameter set.</t>
  </si>
  <si>
    <t>HCM34
HCM33</t>
  </si>
  <si>
    <t xml:space="preserve">HCM34: Agency does not control significant changes to systems via an approval process
HCM33: Significant changes are not reviewed for security impacts before being implemented
</t>
  </si>
  <si>
    <t>The `default` network has automatically created firewall rules and has pre-fabricated network configuration. Based on your security and networking requirements, you should create your network and delete the `default` network.</t>
  </si>
  <si>
    <t>For each Google Cloud Platform project,
1. Follow the documentation and create a new network suitable for your requirements.
2. Follow the documentation and delete the `default` network.</t>
  </si>
  <si>
    <t>Ensure default network does not exist in a project.  One method to achieve the recommended state is to execute the following:  
For each Google Cloud Platform project,
1. Follow the documentation and create a new network suitable for your requirements.
2. Follow the documentation and delete the `default` network.</t>
  </si>
  <si>
    <t>To close this finding, please provide a screenshot showing that default networks do not exist in a project with the agency's CAP.</t>
  </si>
  <si>
    <t>Google-23</t>
  </si>
  <si>
    <t>Ensure legacy networks does not  exists for a project</t>
  </si>
  <si>
    <t>In order to prevent use of legacy networks, a project should not have a legacy network configured.</t>
  </si>
  <si>
    <t>For each Google Cloud Platform project,
1. Set the project name in the Google Cloud Shell:
gcloud config set project 
2. List the networks configured in that project:
gcloud compute networks list 
None of the listed networks should be in the `legacy` mode.</t>
  </si>
  <si>
    <t>Verify legacy networks does not  exists for a project</t>
  </si>
  <si>
    <t>Legacy networks   exist for platform projects.</t>
  </si>
  <si>
    <t>Legacy networks have a single network IPv4 prefix range and a single gateway IP address for the whole network. The network is global in scope and spans all cloud regions. You cannot create subnetworks in a legacy network or switch from legacy to auto or custom subnet networks. Legacy networks can thus have an impact for high network traffic projects and subject to the single point of contention or failure.</t>
  </si>
  <si>
    <t>For each Google Cloud Platform project,
1. Follow the documentation and create a non-legacy network suitable for your requirements.
2. Follow the documentation and delete the networks in the `legacy` mode.</t>
  </si>
  <si>
    <t>Ensure legacy networks do not exist in a project.  One method to achieve the recommended state is to execute the following:
For each Google Cloud Platform project,
1. Follow the documentation and create a non-legacy network suitable for your requirements.
2. Follow the documentation and delete the networks in the `legacy` mode.</t>
  </si>
  <si>
    <t>To close this finding, please provide screenshot evidence that legacy networks do not exist in a project with the agency's CAP.</t>
  </si>
  <si>
    <t>Google-24</t>
  </si>
  <si>
    <t>SC-20</t>
  </si>
  <si>
    <t>Secure Name/Address Resolution Service (Authoritative Source)</t>
  </si>
  <si>
    <t>Ensure that DNSSEC is enabled for Cloud DNS</t>
  </si>
  <si>
    <t>Cloud DNS is a fast, reliable and cost-effective Domain Name System that powers millions of domains on the internet. DNSSEC in Cloud DNS enables domain owners to take easy steps to protect their domains against DNS hijacking and man-in-the-middle and other attacks.</t>
  </si>
  <si>
    <t>* Go to `Network services`
* For each `Zone name` in `Cloud DNS`
* Ensure `DNSSEC` is set to `On`
Via CLI :
Ensure `state` property in below command's output is `on`
gcloud beta dns managed-zones describe  --format="json(dnsName,dnssecConfig.state)"</t>
  </si>
  <si>
    <t>Verify that DNSSEC is enabled for Cloud DNS</t>
  </si>
  <si>
    <t>DNSSEC is not enabled for zones within the Cloud DNS.</t>
  </si>
  <si>
    <t>HCM45</t>
  </si>
  <si>
    <t>HCM45: System configuration provides additional attack surface</t>
  </si>
  <si>
    <t>Domain Name System Security Extensions (DNSSEC) adds security to the Domain Name System (DNS) protocol by enabling DNS responses to be validated. Having a trustworthy Domain Name System (DNS) that translates a domain name like www.example.com into its associated IP address is an increasingly important building block of today's web-based applications. Attackers can hijack this process of domain/IP lookup and redirect users to a malicious site through DNS hijacking and man-in-the-middle attacks. DNSSEC helps mitigate the risk of such attacks by cryptographically signing DNS records. As a result, it prevents attackers from issuing fake DNS responses that may misdirect browsers to nefarious websites.</t>
  </si>
  <si>
    <t>* Go to `Network services`
* For each `Zone name` in `Cloud DNS`
* Set `DNSSEC` to `On`
Via CLI :
Use the below command to enable `DNSSEC` for Cloud DNS Zone Name.
 gcloud beta dns managed-zones update  --dnssec-state on</t>
  </si>
  <si>
    <t>Enable DNSSEC for Cloud DNS.  One method to achieve the recommended state is to execute the following:  * Go to `Network services`
* For each `Zone name` in `Cloud DNS`
* Set `DNSSEC` to `On`
Via CLI :
Use the below command to enable `DNSSEC` for Cloud DNS Zone Name.
 gcloud beta dns managed-zones update  --dnssec-state on</t>
  </si>
  <si>
    <t>To close this finding, please provide screenshot evidence showing that DNSSEC is enabled for Cloud DNS with the agency's CAP.</t>
  </si>
  <si>
    <t>Google-25</t>
  </si>
  <si>
    <t>Configuration Settings</t>
  </si>
  <si>
    <t>Ensure that RSASHA1 is not used for key-signing key in Cloud DNS DNSSEC</t>
  </si>
  <si>
    <t>DNSSEC algorithm numbers in this registry may be used in CERT RRs. Zone signing (DNSSEC) and transaction security mechanisms (SIG(0) and TSIG) make use of particular subsets of these algorithms. The algorithm used for key signing should be recommended one and it should not be weak.</t>
  </si>
  <si>
    <t>Currently there is no support to audit this setting through console.
Via CLI : Ensure the property algorithm for keyType keySigning is not using `RSASHA1`.
 gcloud beta dns managed-zones describe  —format="json(dnsName,dnssecConfig.state,dnssecConfig.defaultKeySpecs)"</t>
  </si>
  <si>
    <t>Verify that RSASHA1 is not used for key-signing key in Cloud DNS DNSSEC</t>
  </si>
  <si>
    <t>RSASHA1 is used for key-signing key in Cloud DNS DNSSEC.</t>
  </si>
  <si>
    <t>DNSSEC algorithm numbers in this registry may be used in CERT RRs. Zone signing (DNSSEC) and transaction security mechanisms (SIG(0) and TSIG) make use of particular subsets of these algorithms.
The algorithm used for key signing should be recommended one and it should not be weak. When enabling DNSSEC for a managed zone, or creating a managed zone with DNSSEC, you can select the DNSSEC signing algorithms and the denial-of-existence type. Changing the DNSSEC settings is only effective for a managed zone if DNSSEC is not already enabled. If you need to change the settings for a managed zone where it has been enabled, you can turn DNSSEC off and then re-enable it with different settings.</t>
  </si>
  <si>
    <t>Use the below command update Cloud DNS managed zone key signing key algorithm to recommended algorithm.
Via CLI :
```
gcloud beta dns managed-zones update EXAMPLE_ZONE --dnssec-state on --ksk-algorithm ECDSAP256SHA256 --ksk-key-length 256
```
Supported algorithm options and key lengths are as follows.
 Algorithm KSK Length ZSK Length
 --------- ---------- ----------
 RSASHA1 1024,2048 1024,2048
 RSASHA256 1024,2048 1024,2048
 RSASHA512 1024,2048 1024,2048
 ECDSAP256SHA256 256 256
 ECDSAP384SHA384 384 384</t>
  </si>
  <si>
    <t xml:space="preserve">Verify that RSASHA1 is not used for key-signing key in Cloud DNS DNSSEC.  One method to achieve the recommended state is to execute the following command(s):
Use the below command update Cloud DNS managed zone key signing key algorithm to recommended algorithm.
Via CLI :
gcloud beta dns managed-zones update EXAMPLE_ZONE --dnssec-state on --ksk-algorithm ECDSAP256SHA256 --ksk-key-length 256
Supported algorithm options and key lengths are as follows.
 Algorithm KSK Length ZSK Length
 --------- ---------- ----------
 RSASHA1 1024,2048 1024,2048
 RSASHA256 1024,2048 1024,2048
 RSASHA512 1024,2048 1024,2048
 ECDSAP256SHA256 256 256
 ECDSAP384SHA384 384 384
</t>
  </si>
  <si>
    <t>To close this finding, please provide screenshot evidence showing that 'RSASHA1' is not used for key-signing key in Cloud DNS DNSSEC with the agency's CAP.</t>
  </si>
  <si>
    <t>Google-26</t>
  </si>
  <si>
    <t>Ensure that RSASHA1 is not used for zone-signing key in Cloud DNS DNSSEC</t>
  </si>
  <si>
    <t xml:space="preserve">Currently there is no support to audit this setting through console.
Via CLI : 
Ensure the property algorithm for keyType zoneSigning is not using RSASHA1.
 gcloud beta dns managed-zones describe  —format="json(dnsName,dnssecConfig.state,dnssecConfig.defaultKeySpecs)"
</t>
  </si>
  <si>
    <t>Verify that RSASHA1 is not used for zone-signing key in Cloud DNS DNSSEC</t>
  </si>
  <si>
    <t>RSASHA1 is used for zone-signing key in Cloud DNS DNSSEC.</t>
  </si>
  <si>
    <t>DNSSEC algorithm numbers in this registry may be used in CERT RRs. Zonesigning (DNSSEC) and transaction security mechanisms (SIG(0) and TSIG) make use of particular subsets of these algorithms.
The algorithm used for key signing should be recommended one and it should not be weak. When enabling DNSSEC for a managed zone, or creating a managed zone with DNSSEC, you can select the DNSSEC signing algorithms and the denial-of-existence type. Changing the DNSSEC settings is only effective for a managed zone if DNSSEC is not already enabled. If you need to change the settings for a managed zone where it has been enabled, you can turn DNSSEC off and then re-enable it with different settings.</t>
  </si>
  <si>
    <t>Use the below command update Cloud DNS managed zone signing key algorithm to recommended algorithm.
Via CLI :
```
 gcloud beta dns managed-zones update EXAMPLE_ZONE --dnssec-state on --zsk-algorithm  —zsk-key-length 
```
Supported algorithm options and key lengths are as follows.
 Algorithm KSK Length ZSK Length
 --------- ---------- ----------
 RSASHA1 1024,2048 1024,2048
 RSASHA256 1024,2048 1024,2048
 RSASHA512 1024,2048 1024,2048
 ECDSAP256SHA256 256 384
 ECDSAP384SHA384 384 384</t>
  </si>
  <si>
    <t>Verify that RSASHA1 is not used for zone-signing key in Cloud DNS DNSSEC.  One method to achieve the recommended state is to execute the following command(s):
Use the below command update Cloud DNS managed zone signing key algorithm to recommended algorithm.
Via CLI :
 gcloud beta dns managed-zones update EXAMPLE_ZONE --dnssec-state on --zsk-algorithm  —zsk-key-length 
Supported algorithm options and key lengths are as follows.
 Algorithm KSK Length ZSK Length
 --------- ---------- ----------
 RSASHA1 1024,2048 1024,2048
 RSASHA256 1024,2048 1024,2048
 RSASHA512 1024,2048 1024,2048
 ECDSAP256SHA256 256 384
 ECDSAP384SHA384 384 384</t>
  </si>
  <si>
    <t>To close this finding, please provide screenshot evidence showing that 'RSASHA1' for zone-signing key in Cloud DNS DNSSEC with the agency's CAP.</t>
  </si>
  <si>
    <t>Google-27</t>
  </si>
  <si>
    <t>Ensure VPC Flow logs is enabled for every subnet in VPC Network</t>
  </si>
  <si>
    <t>Flow Logs is a feature that enables you to capture information about the IP traffic going to and from network interfaces in your VPC Subnets. After you've created a flow log, you can view and retrieve its data in Stackdriver Logging. It is recommended that Flow Logs be enabled for every business critical VPC subnet.</t>
  </si>
  <si>
    <t>**Using Console:**
1. Go to VPC network GCP Console visiting `https://console.cloud.google.com/networking/networks/list` 
2. From the list of network subnets,
make sure for each subnet `Flow Logs` is set to `On`
**Using Command line:**
gcloud compute networks subnets describe [SUBNET_NAME] --region [REGION] --format json | jq '.enableFlowLogs'
The output of the above command returns `true`, if `Flow Logs` is set to On.
If `Flow Logs` is set to Off above command will return false or null (no-output).</t>
  </si>
  <si>
    <t>Verify VPC Flow logs is enabled for every subnet in VPC Network</t>
  </si>
  <si>
    <t>VPC Flow logs is not enabled for every subnet in VPC Network.</t>
  </si>
  <si>
    <t>3.9</t>
  </si>
  <si>
    <t>VPC networks and subnetworks provide logically isolated and secure network partitions where you can launch GCP resources. When Flow Logs is enabled for a subnet, VMs within subnet starts reporting on all TCP and UDP flows.
Each VM samples the TCP and UDP flows it sees, inbound and outbound, whether the flow is to or from another VM, a host in your on-premises datacenter, a Google service, or a host on the Internet. If two GCP VMs are communicating, and both are in subnets that have VPC Flow Logs enabled, both VMs report the flows.
Flow Logs supports following use cases:
- Network monitoring
- Understanding network usage and optimizing network traffic expenses
- Network forensics
- Real-time security analysis
Flow Logs provide visibility into network traffic for each VM inside the subnet and can be used to detect anomalous traffic or insight during security workflows.</t>
  </si>
  <si>
    <t>**Using Console:**
1. Go to VPC network GCP Console visiting `https://console.cloud.google.com/networking/networks/list` 
2. Click the name of a subnet, The `Subnet details` page is displayed
3. Click on `EDIT` button
4. Set `Flow Logs` to `On`
5. Click on Save
**Using Command Line:**
To set Private Google access for an network subnets, run the following command:
```
gcloud compute networks subnets update [SUBNET_NAME] --region [REGION] --enable-flow-logs
```</t>
  </si>
  <si>
    <t>Enable VPC Flow logs for every subnet in VPC Network.  One method to achieve the recommended state is to execute the following:  
**Using Console:**
1. Go to VPC network GCP Console visiting `https://console.cloud.google.com/networking/networks/list` 
2. Click the name of a subnet, The `Subnet details` page is displayed
3. Click on `EDIT` button
4. Set `Flow Logs` to `On`
5. Click on Save
**Using Command Line:**
To set Private Google access for an network subnets, run the following command:
gcloud compute networks subnets update [SUBNET_NAME] --region [REGION] --enable-flow-logs</t>
  </si>
  <si>
    <t>To close this finding, please provide screenshot evidence showing that VPC Flow logs for every subnet in VPC Network are enabled with the agency's CAP.</t>
  </si>
  <si>
    <t>Google-28</t>
  </si>
  <si>
    <t xml:space="preserve">Access Enforcement </t>
  </si>
  <si>
    <t>Ensure that instances are not configured to use the default service account with full access to all Cloud APIs</t>
  </si>
  <si>
    <t>To support principle of least privileges and prevent potential privilege escalation it is recommended that instances are not assigned to default service account `Compute Engine default service account` with Scope `Allow full access to all Cloud APIs`.</t>
  </si>
  <si>
    <t>**From Console:**
1. Go to the VM instances page in the Compute Engine using `https://console.cloud.google.com/compute/instances`
2. Click on the VM instance. It will display Instance metadata/properties
3. Scroll down to the Service Account section.
4. Ensure scope `Allow full access to all Cloud APIs` is not selected
**via CLI gcloud:**
1. List Instances from project
gcloud compute instances list
2. For every Instance, get Instance metadata
gcloud compute instances describe [Instance_Name]
3. Ensure instance is do not have section `scopes` containing `https://www.googleapis.com/auth/cloud-platform`</t>
  </si>
  <si>
    <t>Verify that instances are not configured to use the default service account with full access to all Cloud APIs</t>
  </si>
  <si>
    <t>Instances are configured to use the default service account with full access to all Cloud APIs.</t>
  </si>
  <si>
    <t>HAC27</t>
  </si>
  <si>
    <t>HAC27: Default accounts have not been disabled or renamed</t>
  </si>
  <si>
    <t>Along with ability to optionally create, manage and use user managed custom service accounts, Google Compute Engine provides default service account `Compute Engine default service account` for an instances to access necessary cloud services.
`Project Editor` role is assigned to `Compute Engine default service account` hence, This service account has almost all capabilities over all cloud services except billing.
However, when `Compute Engine default service account` assigned to an instance it can operate in 3 scopes.
```
1. Allow default access: Allows only minimum access required to run an Instance (Least Privileges)
2. Allow full access to all Cloud APIs: Allow full access to all the cloud APIs/Services (Too much access)
3. Set access for each API: Allows Instance administrator to choose only those APIs that are needed to perform specific business functionality expected by instance
```
When an instance is configured with `Compute Engine default service account` with Scope `Allow full access to all Cloud APIs`, based on IAM roles assigned to the user(s) accessing Instance, it may allow user to perform cloud operations/API calls that user is not supposed to perform leading to successful privilege escalation.</t>
  </si>
  <si>
    <t>**From Console:**
1. Go to the VM instances page in the Compute Engine using `https://console.cloud.google.com/compute/instances`
2. Click on the impacted VM instance
3. If the instance is not stopped, click the `Stop` button. Wait for the instance to be stopped.
4. Next, click the `Edit` button.
5. Scroll down to the `Service Account` section.
6. To change scopes, in the `Access scopes` section, set the appropriate scopes as per business needs.
7. Click the `Save` button to save your changes.
**via CLI gcloud:**
Set service account scope for an instance:
```
gcloud compute instances set-service-account [Instance_name] --service-account [service_account_email] --scopes [scope1, scope2...]
```</t>
  </si>
  <si>
    <t>Disable default service account `Compute Engine default service account` with Scope `Allow full access to all Cloud APIs`.  One method to achieve the recommended state is to execute the following:
**From Console:**
1. Go to the VM instances page in the Compute Engine using `https://console.cloud.google.com/compute/instances`
2. Click on the impacted VM instance
3. If the instance is not stopped, click the `Stop` button. Wait for the instance to be stopped.
4. Next, click the `Edit` button.
5. Scroll down to the `Service Account` section.
6. To change scopes, in the `Access scopes` section, set the appropriate scopes as per business needs.
7. Click the `Save` button to save your changes.
**via CLI gcloud:**
Set service account scope for an instance:
gcloud compute instances set-service-account [Instance_name] --service-account [service_account_email] --scopes [scope1, scope2...]</t>
  </si>
  <si>
    <t>To close this finding, please provide a screenshot showing default service account `Compute Engine default service account` with Scope `Allow full access to all Cloud APIs` is disabled with the agency's CAP.</t>
  </si>
  <si>
    <t>Google-29</t>
  </si>
  <si>
    <t>Ensure "Block Project-wide SSH keys" enabled for VM instances</t>
  </si>
  <si>
    <t>It is recommended to user Instance specific SSH key(s) instead of using common/shared project-wide SSH key(s) to access Instances.</t>
  </si>
  <si>
    <t>**Using Console:**
1. Go to the VM instances page using `https://console.cloud.google.com/compute/instances?`. It will list all the instances from project.
2. Click on the name of the instance
3. Under SSH Keys, Ensure `Block project-wide SSH keys` is selected.
4. Check for every Instance.
**via CLI gcloud:**
1. List all Instances from a project:
gcloud compute instances list
2. Get instance metadata
gcloud compute instances describe [Instance_Name]
3. for every instance Ensure `key: block-project-ssh-keys` set to `value: 'true'`</t>
  </si>
  <si>
    <t>Verify "Block Project-wide SSH keys" enabled for VM instances</t>
  </si>
  <si>
    <t>"Block Project-wide SSH keys" is disabled for VM instances.</t>
  </si>
  <si>
    <t>Project-wide SSH keys are stored in Compute/Project-meta-data. Project wide SSH keys can be used to login into all the instances within project. Using project-wide SSH keys eases the SSH key management but if compromised, poses the security risk which can impact all the instances within project.
It is recommended to use Instance specific SSH keys which can limit the attack surface if the SSH keys are compromised.</t>
  </si>
  <si>
    <t>**Using Console:**
1. Go to the VM instances page using `https://console.cloud.google.com/compute/instances?`. It will list all the instances from project
2. Click on the name of the Impacted instance
3. Click `Edit` in the toolbar
4. Under SSH Keys, go to the `Block project-wide SSH keys` checkbox
5. To block users with project-wide SSH keys from connecting to this instance, select `Block project-wide SSH keys`
6. click `Save` at the bottom of the page
7. Repeat steps for every impacted Instance
**via CLI gcloud:**
Block project-wide public SSH keys, set the metadata value to `TRUE`:
```
gcloud compute instances add-metadata [INSTANCE_NAME] --metadata block-project-ssh-keys=TRUE
```
where [INSTANCE_NAME] is the name of the instance that you want to block project-wide public SSH keys.</t>
  </si>
  <si>
    <t>Enable "Block Project-wide SSH keys" for VM instances.  One method to achieve the recommended state is to execute the following:
**Using Console:**
1. Go to the VM instances page using `https://console.cloud.google.com/compute/instances?`. It will list all the instances from project
2. Click on the name of the Impacted instance
3. Click `Edit` in the toolbar
4. Under SSH Keys, go to the `Block project-wide SSH keys` checkbox
5. To block users with project-wide SSH keys from connecting to this instance, select `Block project-wide SSH keys`
6. click `Save` at the bottom of the page
7. Repeat steps for every impacted Instance
**via CLI gcloud:**
Block project-wide public SSH keys, set the metadata value to `TRUE`:
gcloud compute instances add-metadata [INSTANCE_NAME] --metadata block-project-ssh-keys=TRUE
where [INSTANCE_NAME] is the name of the instance that you want to block project-wide public SSH keys.</t>
  </si>
  <si>
    <t>To close this finding, please provide screenshot evidence that "Block Project-wide SSH keys" is enabled for VM instances with the agency's CAP.</t>
  </si>
  <si>
    <t>Google-30</t>
  </si>
  <si>
    <t>IA-7</t>
  </si>
  <si>
    <t>Cryptographic Module Authentication</t>
  </si>
  <si>
    <t>Ensure oslogin is enabled for a Project</t>
  </si>
  <si>
    <t>Enabling OS login binds SSH certificates to IAM users and facilitates effective SSH certificate management.</t>
  </si>
  <si>
    <t>**Using Console:**
1. Go to the VM compute metadata page using `https://console.cloud.google.com/compute/metadata?`.
2. Ensure key `enable-oslogin` present with value set to `TRUE` 
**Via CLI gcloud:**
gcloud compute project-info describe
Ensure section `commonInstanceMetadata` has key `enable-oslogin` set to value `TRUE`</t>
  </si>
  <si>
    <t>Verify oslogin is enabled for a Project</t>
  </si>
  <si>
    <t>Oslogin is not enabled for a Project.</t>
  </si>
  <si>
    <t>4.3</t>
  </si>
  <si>
    <t>Enabling osLogin ensures that SSH keys used to connect to instances are mapped with IAM users. Revoking access to IAM user will revoke all the SSH keys associated with that particular user. It facilitates centralized and automated SSH key pair management which is useful in handling cases like response to compromised SSH key pairs and/or revocation of external/third-party/Vendor users.</t>
  </si>
  <si>
    <t>Set `enable-oslogin` in project-wide metadata so that it applies to all of the instances in your project:
**Using Console:**
1. Go to the VM compute metadata page using `https://console.cloud.google.com/compute/metadata?`.
2. Click `Edit`.
3. Add a metadata entry where the key is `enable-oslogin` and the value is `TRUE`.
4. Click `Save` to apply the changes.
**Via CLI gcloud:**
```
gcloud compute project-info add-metadata --metadata enable-oslogin=TRUE
```</t>
  </si>
  <si>
    <t>Enable oslogin for the Project.  One method to achieve the recommended state is to execute the following:  
Set `enable-oslogin` in project-wide metadata so that it applies to all of the instances in your project:
**Using Console:**
1. Go to the VM compute metadata page using `https://console.cloud.google.com/compute/metadata?`.
2. Click `Edit`.
3. Add a metadata entry where the key is `enable-oslogin` and the value is `TRUE`.
4. Click `Save` to apply the changes.
**Via CLI gcloud:**
gcloud compute project-info add-metadata --metadata enable-oslogin=TRUE</t>
  </si>
  <si>
    <t>To close this finding, please provide screenshot evidence that oslogin is enabled for the project with the agency's CAP.</t>
  </si>
  <si>
    <t>Google-31</t>
  </si>
  <si>
    <t>Ensure 'Enable connecting to serial ports' is not enabled for VM Instance</t>
  </si>
  <si>
    <t>Interacting with a serial port is often referred to as the serial console, which is similar to using a terminal window, in that input and output is entirely in text mode and there is no graphical interface or mouse support.
If you enable the interactive serial console on an instance, clients can attempt to connect to that instance from any IP address. Therefore interactive serial console support should be disabled.</t>
  </si>
  <si>
    <t>1. Login to Google Cloud console
2. Go to Computer Engine
3. Go to VM instances
4. Click on the Specific VM
5. Ensure `Enable connecting to serial ports` below `Remote access` block is unselected.
Via CLI gcloud :
Ensure the below command's output shows `null`
 gcloud compute instances describe  --zone= --format="json(metadata.items[].key,metadata.items[].value)
 or
 `key` and `value` properties from below command's json response are equal to `serial-port- enable` and `0` or `false` respectively.
 i,e
 {
 "metadata": {
 "items": [
 {
 "key": "serial-port-enable",
 "value": "0"
 }
 ]
 }
 }</t>
  </si>
  <si>
    <t>Verify 'Enable connecting to serial ports' is not enabled for VM Instance</t>
  </si>
  <si>
    <t>Connecting to serial ports is enabled for VM Instance.</t>
  </si>
  <si>
    <t>HSC19</t>
  </si>
  <si>
    <t>HSC19: Network perimeter devices do not properly restrict traffic</t>
  </si>
  <si>
    <t>4.4</t>
  </si>
  <si>
    <t>A virtual machine instance has four virtual serial ports. Interacting with a serial port is similar to using a terminal window, in that input and output is entirely in text mode and there is no graphical interface or mouse support. The instance's operating system, BIOS, and other system-level entities often write output to the serial ports, and can accept input such as commands or answers to prompts. Typically, these system-level entities use the first serial port (port 1) and serial port 1 is often referred to as the serial console.
The interactive serial console does not support IP-based access restrictions such as IP whitelists. If you enable the interactive serial console on an instance, clients can attempt to connect to that instance from any IP address. This allows anybody to connect to that instance if they know the correct SSH key, username, project ID, zone, and instance name.
Therefore interactive serial console support should be disabled.</t>
  </si>
  <si>
    <t>1. Login to Google Cloud console
2. Go to Computer Engine
3. Go to VM instances
4. Click on the Specific VM
5. Click `EDIT`
6. Unselect `Enable connecting to serial ports` below `Remote access` block.
7. Click `Save`
Via CLI gcloud :
Use the below command to disable 
 gcloud compute instances add-metadata  --zone= --metadata=serial-port-enable=false
 or
 gcloud compute instances add-metadata  --zone= --metadata=serial-port-enable=0</t>
  </si>
  <si>
    <t>Disable 'Enable connecting to serial ports' for VM Instance.  One method to achieve the recommended state is to execute the following:
1. Login to Google Cloud console
2. Go to Computer Engine
3. Go to VM instances
4. Click on the Specific VM
5. Click `EDIT`
6. Unselect `Enable connecting to serial ports` below `Remote access` block.
7. Click `Save`
Via CLI gcloud :
Use the below command to disable 
gcloud compute instances add-metadata  --zone= --metadata=serial-port-enable=false
or
gcloud compute instances add-metadata  --zone= --metadata=serial-port-enable=0</t>
  </si>
  <si>
    <t>To close this finding, please provide screenshot evidence that 'Enable connecting to serial ports' for VM Instance is disabled with the agency's CAP.</t>
  </si>
  <si>
    <t>Google-32</t>
  </si>
  <si>
    <t>Ensure that IP forwarding is not enabled on Instances</t>
  </si>
  <si>
    <t>Compute Engine instance cannot forward a packet unless the source IP address of the packet matches the IP address of the instance. Similarly, GCP won't deliver a packet whose destination IP address is different than the IP address of the instance receiving the packet. However, both capabilities are required if you want to use instances to help route packets.
Forwarding of data packets should be disabled to prevent data loss or information disclosure.</t>
  </si>
  <si>
    <t>1. Go to `Compute Engine`
2. Go to the `VM Instances`
3. For every `VM Instance`
4. Ensure `IP forwarding` is set to `Off` under `Network interfaces` section.
Via CLI gcloud :
 gcloud compute instances list --format='table(name,canIpForward)'
Ensure that `CAN_IP_FORWARD` column in the output of above command does not contain `True` against any VM Instance.</t>
  </si>
  <si>
    <t>Verify that IP forwarding is not enabled on Instances</t>
  </si>
  <si>
    <t>IP forwarding is enabled on Instances.</t>
  </si>
  <si>
    <t>4.5</t>
  </si>
  <si>
    <t>Compute Engine instance cannot forward a packet unless the source IP address of the packet matches the IP address of the instance. Similarly, GCP won't deliver a packet whose destination IP address is different than the IP address of the instance receiving the packet. However, both capabilities are required if you want to use instances to help route packets.
To enable this source and destination IP check, disable the `canIpForward` field, which allows an instance to send and receive packets with non-matching destination or source IPs.</t>
  </si>
  <si>
    <t>1. Go to the `Compute Engine`
2. Go to `VM Instances`
3. Select the `VM Instance`.
4. Click `Delete` button.
Via CLI gcloud :
 gcloud compute instances delete 
As you can only set the `canIpForward` field at instance creation time. After an instance is created, the field becomes read-only. Therefore delete the VM instance where `canIpForward` is set to `true`.
And create a new VM Instance with `IP forwarding` is set to `Off`
1. Go to `Compute Engine`
2. Click the `Create instance` button.
3. Click Management, disk, networking, SSH keys.
4. Click `Networking`.
5. Click on the specific `Network interfaces`
6. Ensure `IP forwarding` is set to `off`.
7. Specify any other instance parameters you desire.
8. Click Create.</t>
  </si>
  <si>
    <t>Disable 'IP forwarding' is not enabled on Instances.  One method to achieve the recommended state is to execute the following:  
1. Go to the `Compute Engine`
2. Go to `VM Instances`
3. Select the `VM Instance`.
4. Click `Delete` button.
Via CLI gcloud :
 gcloud compute instances delete 
As you can only set the `canIpForward` field at instance creation time. After an instance is created, the field becomes read-only. Therefore delete the VM instance where `canIpForward` is set to `true`.
And create a new VM Instance with `IP forwarding` is set to `Off`
1. Go to `Compute Engine`
2. Click the `Create instance` button.
3. Click Management, disk, networking, SSH keys.
4. Click `Networking`.
5. Click on the specific `Network interfaces`
6. Ensure `IP forwarding` is set to `off`.
7. Specify any other instance parameters you desire.
8. Click Create.</t>
  </si>
  <si>
    <t>To close this finding, please provide screenshot evidence that `IP forwarding` is set to `Off` with the agency's CAP.</t>
  </si>
  <si>
    <t>Google-33</t>
  </si>
  <si>
    <t>Ensure that Cloud Storage bucket is not anonymously or publicly accessible</t>
  </si>
  <si>
    <t>It is recommended that IAM policy on Cloud Storage bucket does not allows anonymous and/or public access.</t>
  </si>
  <si>
    <t>**From Console**
1. Go to the Google Cloud Portal
2. Go to `Storage` Section
3. In Storage, Click `Browser`
4. Select each storage bucket and `click on menu` in right most column
5. Select `Edit Bucket Permissions`
6. Expand every role displayed. 
No role should have `allUsers` and/or `allAuthenticatedUsers` as a member.
**Using Rest API**
1. List all buckets in a project
Get https://www.googleapis.com/storage/v1/b?project=
2. Check the IAM Policy for each bucket
GET https://www.googleapis.com/storage/v1/b//iam
No role should contain `allUsers` and/or `allAuthenticatedUsers` as a member.
**Using Command Line**
1. List all buckets in a project
gsutil ls
2. Check the IAM Policy for each bucket
gsutil iam get 
No role should contain `allUsers` and/or `allAuthenticatedUsers` as a member.</t>
  </si>
  <si>
    <t>Verify that Cloud Storage bucket is not anonymously or publicly accessible</t>
  </si>
  <si>
    <t>Cloud Storage bucket is  anonymously or publicly accessible.</t>
  </si>
  <si>
    <t>HSC20</t>
  </si>
  <si>
    <t>HSC20: Publicly available systems contain FTI</t>
  </si>
  <si>
    <t>5</t>
  </si>
  <si>
    <t>5.1</t>
  </si>
  <si>
    <t>Allowing anonymous and/or public access grants permissions to anyone to access bucket content. Such access might not be desired if you are storing any sensitive data. Hence, ensure that anonymous and/or public access to a bucket is not allowed.</t>
  </si>
  <si>
    <t>**From Console**
1. Go to the Google Cloud Portal
2. Go to `Storage` Section
3. In Storage, Click `Browser`
4. Select each storage bucket and `click on menu` in right most column
5. Select `Edit Bucket Permissions`
6. Expand every role displayed. 
7. Click `Delete` button in front of `allUsers` and/or `allAuthenticatedUsers` to remove that particular role assignment</t>
  </si>
  <si>
    <t>Restrict anonymous and/or public access for IAM policy on Cloud Storage bucket.  One method to achieve the recommended state is to execute the following:  
**From Console**
1. Go to the Google Cloud Portal
2. Go to `Storage` Section
3. In Storage, Click `Browser`
4. Select each storage bucket and `click on menu` in right most column
5. Select `Edit Bucket Permissions`
6. Expand every role displayed. 
7. Click `Delete` button in front of `allUsers` and/or `allAuthenticatedUsers` to remove that particular role assignment</t>
  </si>
  <si>
    <t>To close this finding, please provide screenshot evidence that IAM policy on Cloud Storage bucket does not allow anonymous and/or public access with the agency's CAP.</t>
  </si>
  <si>
    <t>Google-34</t>
  </si>
  <si>
    <t>Ensure that there are no publicly accessible objects in storage buckets</t>
  </si>
  <si>
    <t>It is recommended that storage object ACL should not grant access to "allUsers".</t>
  </si>
  <si>
    <t>**Using Console:**
1. Go to `console.cloud.google.com`
2. Go to `Storage` Section
3. In Storage, Click `Browser`
4. Click on listed Storage bucket, This will open bucket showing objects and directories inside the bucket
5. For every object at every directory level, check if column "`Share publicly`" is blank. If it represents "`Public Link`", It means object is publicly accessible using Public Link
6. Repeat steps 4, 5 for every storage bucket
**Using Rest API:**
1. List All the storage buckets by calling: `Get https://www.googleapis.com/storage/v1/b?project=
`
2. For Every bucket, List objects inside the bucket by calling: `GET https://www.googleapis.com/storage/v1/b//o/`
3. For Every Object, get object ACL by calling: `GET https://www.googleapis.com/storage/v1/b/pp-test-storage-bucket/o//acl`
4. In Object ACL returned check if `entity "allUsers"` does not exists. If it exists, object is publicly accessible.</t>
  </si>
  <si>
    <t>Verify that there are no publicly accessible objects in storage buckets</t>
  </si>
  <si>
    <t>There are  publicly accessible objects in storage buckets.</t>
  </si>
  <si>
    <t>5.2</t>
  </si>
  <si>
    <t>Allowing public access to objects allows anyone with an internet connection to access sensitive data that is important to your business. IAM is used to control access over an entire bucket however to customize access to individual objects within a bucket ACLs are used. Even if IAM applied on storage does not allow access to "allUsers" there could be object specific ACLs that allows public access to the specific objects inside the bucket. Hence it is important to check ACLs at individual object level.</t>
  </si>
  <si>
    <t>**Using Console:**
1. Go to `console.cloud.google.com`
2. Go to `Storage` Section
3. In Storage, Click `Browser`
4. Click on listed Storage bucket, This will open bucket showing objects and directories inside the bucket
5. For every object at every directory level that is publicly shared, `uncheck checkbox` in column "`Share publicly`". This will remove "`Public Link`" as well.</t>
  </si>
  <si>
    <t>Restrict publicly accessible objects in storage buckets.  One method to achieve the recommended state is to execute the following:  **Using Console:**
1. Go to `console.cloud.google.com`
2. Go to `Storage` Section
3. In Storage, Click `Browser`
4. Click on listed Storage bucket, This will open bucket showing objects and directories inside the bucket
5. For every object at every directory level that is publicly shared, `uncheck checkbox` in column "`Share publicly`". This will remove "`Public Link`" as well.</t>
  </si>
  <si>
    <t>To close this finding, please provide screenshot evidence that public access to objects in storage buckets is not allowed with the agency's CAP.</t>
  </si>
  <si>
    <t>Google-35</t>
  </si>
  <si>
    <t>Ensure that logging is enabled for Cloud storage buckets</t>
  </si>
  <si>
    <t>Storage Access Logging generates a log that contains access records for each request made to the Storage bucket. An access log record contains details about the request, such as the request type, the resources specified in the request worked, and the time and date the request was processed. 
Cloud Storage offers access logs and storage logs in the form of CSV files that can be downloaded and used for analysis/incident response. Access logs provide information for all of the requests made on a specified bucket and are created hourly, while the daily storage logs provide information about the storage consumption of that bucket for the last day. The access logs and storage logs are automatically created as new objects in a bucket that you specify.
An access log record contains details about the request, such as the request type, the resources specified in the request worked, and the time and date the request was processed. While storage Logs helps to keep track the amount of data stored in the bucket.
It is recommended that storage Access Logs and Storage logs are enabled for every Storage Bucket.</t>
  </si>
  <si>
    <t>**Using Gsutils:**
1. To list all the buckets, run command: `gsutil ls`
2. For every bucket, to ensure if storage logging is enabled or not run command: `gsutil logging get gs:///`
3. If output is `"gs:/// has no logging configuration."`, Storage Access Logs and Storage logs are not enabled for a bucket.
4. Expected Output for a bucket with logging enabled: `{"logBucket": "", "logObjectPrefix": "
"}`</t>
  </si>
  <si>
    <t>Verify that logging is enabled for Cloud storage buckets</t>
  </si>
  <si>
    <t>Logging is not enabled for Cloud storage buckets.</t>
  </si>
  <si>
    <t>5.3</t>
  </si>
  <si>
    <t>By enabling access and storage logs on target Storage buckets, it is possible to capture all events which may affect objects within target buckets. Configuring logs to be placed in a separate bucket allows access to log information which can be useful in security and incident response workflows.
In most cases, Cloud Audit Logging is the recommended method for generating logs that track API operations performed in Cloud Storage:
- Cloud Audit Logging tracks access on a continuous basis.
- Cloud Audit Logging produces logs that are easier to work with.
- Cloud Audit Logging can monitor many of your Google Cloud Platform services, not just Cloud Storage.
In some cases, you may want to use access &amp; storage logs instead.
You most likely want to use access logs if:
- You want to track access for public objects.
- You use Access Control Lists (ACLs) to control access to your objects.
- You want to track changes made by the Object Lifecycle Management feature.
- You want your logs to include latency information, or the request and response size of individual HTTP requests.
You most likely want to use storage logs if:
- You want to track the amount of data stored in your buckets.</t>
  </si>
  <si>
    <t>Using Gsutils:
To set Storage Access Logs and Storage logs for a bucket run: 
```
gsutil logging set on -b gs:// gs://
```</t>
  </si>
  <si>
    <t>Enable logging for Cloud storage buckets.  One method to achieve the recommended state is to execute the following command(s):
Using Gsutils:
To set Storage Access Logs and Storage logs for a bucket run: 
gsutil logging set on -b gs:// gs://</t>
  </si>
  <si>
    <t>To close this finding, please provide screenshot evidence that logging for Cloud storage buckets is enabled with the agency's CAP.</t>
  </si>
  <si>
    <t>Google-36</t>
  </si>
  <si>
    <t>Ensure that Cloud SQL database instance requires all incoming connections to use SSL</t>
  </si>
  <si>
    <t>It is recommended to enforce all incoming connections to SQL database instance to use SSL.</t>
  </si>
  <si>
    <t>**Using Command-line:**
1. List all SQL database Instances 
gcloud sql instances list
2. Get detailed configuration for every SQL database instance
gcloud sql instances describe [INSTANCE_NAME]
Ensure that section `settings: ipConfiguration` has parameter `requireSsl` set to `true`.</t>
  </si>
  <si>
    <t>Verify that Cloud SQL database instance requires all incoming connections to use SSL</t>
  </si>
  <si>
    <t xml:space="preserve">Cloud SQL database instance does not use SSL for all incoming connections. </t>
  </si>
  <si>
    <t>6</t>
  </si>
  <si>
    <t>6.1</t>
  </si>
  <si>
    <t>SQL database connections if successfully trapped (MITM); can reveal sensitive data like credentials, database queries, query outputs etc.
For security, it is recommended to always use SSL encryption when connecting to your instance.
This recommendation is applicable for Postgresql, MySql generation 1 and MySql generation 2 Instances.</t>
  </si>
  <si>
    <t>**Using Command-line:**
To enforce SSL encryption for an Instance run command:
```
gcloud sql instances patch [INSTANCE_NAME] --require-ssl
```
Note:
`RESTART` is required for type MySQL Generation 1 Instances (`backendType: FIRST_GEN`) to get this configuration in effect.</t>
  </si>
  <si>
    <t xml:space="preserve">Require SSL connections for Cloud SQL database instances.  One method to achieve the recommended state is to execute the following command(s):
**Using Command-line:**
To enforce SSL encryption for an Instance run command:
gcloud sql instances patch [INSTANCE_NAME] --require-ssl
Note:
`RESTART` is required for type MySQL Generation 1 Instances (`backendType: FIRST_GEN`) to get this configuration in effect.
</t>
  </si>
  <si>
    <t>To close this finding, please provide screenshot evidence that SSL connections are required for Cloud SQL database instances with the agency's CAP.</t>
  </si>
  <si>
    <t>Google-37</t>
  </si>
  <si>
    <t>Ensure that Cloud SQL database Instances are not open to the world</t>
  </si>
  <si>
    <t>Database Server should accept connections only from trusted Network(s)/IP(s) and restrict access from the world.</t>
  </si>
  <si>
    <t>**Using Command-line:**
1. List all Cloud SQL database Instances
gcloud sql instances list
2. Get detailed configuration for every Cloud SQL database instance
gcloud sql instances describe [INSTANCE_NAME]
Ensure that the section `settings: ipConfiguration : authorizedNetworks` does not have any parameter `value` containing `0.0.0.0` or `/0`.</t>
  </si>
  <si>
    <t>Verify that Cloud SQL database Instances are not open to the world</t>
  </si>
  <si>
    <t>Cloud SQL database Instances are open to the world.</t>
  </si>
  <si>
    <t>6.2</t>
  </si>
  <si>
    <t>To minimize attack surface on a Database server Instance, only trusted/known and required IP(s) should be white-listed to connect to it.
Authorized network should not have IPs/networks configured to `0.0.0.0` or `/0` which will allow access to the instance from anywhere in the world.</t>
  </si>
  <si>
    <t>**Using Command-line:**
Update the authorized network list by dropping off any addresses
```
gcloud sql instances patch [INSTANCE_NAME] --authorized-networks=[IP_ADDR1],[IP_ADDR2]...
```</t>
  </si>
  <si>
    <t>Configure database server to accept connections only from trusted Network(s)/IP(s) and restrict access from the world.  One method to achieve the recommended state is to execute the following command(s):
**Using Command-line:**
Update the authorized network list by dropping off any addresses
gcloud sql instances patch [INSTANCE_NAME] --authorized-networks=[IP_ADDR1],[IP_ADDR2]...</t>
  </si>
  <si>
    <t>Google-38</t>
  </si>
  <si>
    <t>Ensure that MySql database instance does not allow anyone to connect with administrative privileges.</t>
  </si>
  <si>
    <t>It is recommended to set a password for the administrative user (`root` by default) to prevent unauthorized access to the SQL database Instances.
This recommendation is applicable only for MySql Instances. PostgreSQL does not offer any setting for No Password from cloud console.</t>
  </si>
  <si>
    <t>**Using Command Line:**
1. List All SQL database instances of type MySql
gcloud sql instances list --filter='DATABASE_VERSION:MYSQL*'
2. For every MySql instance try to connect from `authorized network`:
mysql -u root -h 
Command should return Either Error message or password prompt.
Sample Error message:
ERROR 1045 (28000): Access denied for user 'root'@'[Inatance_IP]' (using password: NO)
If command produces `mysql prompt`, SQL Instance allows anyone to connect with administrative privileges without needing password.
**Note:** `No Password` setting is exposed only at the time of MySql Instance Creation. Once Instance is created, Google cloud UI does not exposes setting to confirm whether password for administrative user is set to a mysql instance.</t>
  </si>
  <si>
    <t>Verify that MySql database instance does not allow anyone to connect with administrative privileges.</t>
  </si>
  <si>
    <t>MySql database instance does  allow anyone to connect with administrative privileges.</t>
  </si>
  <si>
    <t>HPW17: Default passwords have not been changed</t>
  </si>
  <si>
    <t>6.3</t>
  </si>
  <si>
    <t>At the time of MySql Instance creation, not providing a administrative password allows anyone to connect to the SQL database instance with administrative privileges. Root password should be set to ensure only authorized users have these privileges.</t>
  </si>
  <si>
    <t>**Using Google Cloud Console:**
1. Go to the Cloud SQL Instances page in the Google Cloud Platform Console using `https://console.cloud.google.com/sql/`
2. Select the instance to open its Overview page.
3. Select `Access Control &gt; Users`.
4. Click `more actions icon` for the user you want to update.
5. Select `Change password`, specify a `new password`, and click `OK`.
**Using Command-line:**
Set password to MySql instance:
```
gcloud sql users set-password [USER_NAME] [HOST] --instance=[INSTANCE_NAME] --password=[PASSWORD]
```</t>
  </si>
  <si>
    <t xml:space="preserve">Prevent all connection attempts to the MySQL database instance using administrative privileges.  One method to achieve the recommended state is to execute the following:
**Using Google Cloud Console:**
1. Go to the Cloud SQL Instances page in the Google Cloud Platform Console using `https://console.cloud.google.com/sql/`
2. Select the instance to open its Overview page.
3. Select `Access Control &gt; Users`.
4. Click `more actions icon` for the user you want to update.
5. Select `Change password`, specify a `new password`, and click `OK`.
**Using Command-line:**
Set password to MySql instance:
gcloud sql users set-password [USER_NAME] [HOST] --instance=[INSTANCE_NAME] --password=[PASSWORD]
</t>
  </si>
  <si>
    <t>To close this finding, please provide screenshot evidence that connection attempts to the MySQL database instance using administrative privileges are denied with the agency's CAP.</t>
  </si>
  <si>
    <t>Google-39</t>
  </si>
  <si>
    <t>Ensure that MySQL Database Instance does not allows root login from any Host</t>
  </si>
  <si>
    <t>It is recommended that root access to a MySql Database Instance should be allowed only through specific white-listed trusted IPs.</t>
  </si>
  <si>
    <t>**Using Google Cloud Console:**
1. Go to the MySql Instances page in the Google Cloud Platform Console using `https://console.cloud.google.com/MySql/`
2. Select the instance to open its Overview page.
3. Select `Access Control &gt; Users`.
4. User Name root should not be associated with Host Name containing %(any host) or 0.0.0.0 or /0
**Using Command-line:**
1. List all MySql database Instances 
gcloud MySql instances list --filter='DATABASE_VERSION:MYSQL*'
2. For Every MySql Database Instance Listed above,
 gcloud MySql users list --instance [INSTANCE_NAME]
User `root` should not have host configured to `% (any)` or `0.0.0.0` or `/0`</t>
  </si>
  <si>
    <t>Verify that MySQL Database Instance does not allows root login from any Host</t>
  </si>
  <si>
    <t>MySQL Database Instance does  allows root login from any Host.</t>
  </si>
  <si>
    <t>HRM8</t>
  </si>
  <si>
    <t>HRM8: Direct root access is enabled on the system</t>
  </si>
  <si>
    <t>6.4</t>
  </si>
  <si>
    <t>When root access is allowed for any host, any host from authorized networks can attempt to authenticate to a MySql Database Instance using administrative privileges. To minimize attack surface root access can explicitly allowed from only trusted IPs (Hosts) to support database related administrative tasks.</t>
  </si>
  <si>
    <t>**Using Command-line:**
Note: We haven't come across any setting provided by Google cloud console or gcloud utility to update host for a root user. Below remediation uses myMySql-client binary to set the host for root user. Similarly, for PostgreMySql instance, 
1. Login to MySql database instance from `authorized network`
```
mysql connect -u root [INSTANCE_ADRESS]
```
2. Set host for root user
```
UPDATE MySql.user SET Host=[Host_name/IP] WHERE User='root';
```</t>
  </si>
  <si>
    <t>Prevent root login from any Host to the MySQL database instance.  One method to achieve the recommended state is to execute the following command(s):  **Using Command-line:**
Note: We haven't come across any setting provided by Google cloud console or gcloud utility to update host for a root user. Below remediation uses myMySql-client binary to set the host for root user. Similarly, for PostgreMySql instance, 
1. Login to MySql database instance from `authorized network`
mysql connect -u root [INSTANCE_ADRESS]
2. Set host for root user
UPDATE MySql.user SET Host=[Host_name/IP] WHERE User='root';</t>
  </si>
  <si>
    <t>To close this finding, please provide screenshot evidence that root logins from any Host to the MySQL database instance are denied with the agency's CAP.</t>
  </si>
  <si>
    <t>Google-40</t>
  </si>
  <si>
    <t>Ensure Stackdriver Logging is set to Enabled on Kubernetes Engine Clusters</t>
  </si>
  <si>
    <t>Stackdriver Logging is part of the Stackdriver suite of products in Google Cloud Platform. It includes storage for logs, a user interface called the Logs Viewer, and an API to manage logs programmatically. Stackdriver Logging lets you have Kubernetes Engine automatically collect, process, and store your container and system logs in a dedicated, persistent datastore. Container logs are collected from your containers. System logs are collected from the cluster's components, such as docker and kubelet. Events are logs about activity in the cluster, such as the scheduling of Pods.</t>
  </si>
  <si>
    <t>Using Console perform the following:
1. Go to Kubernetes GCP Console by visiting `https://console.cloud.google.com/kubernetes/list?` 
2. From the list of clusters, 
make sure for each cluster 'Stackdriver Logging' is set to Enabled under Cluster section
**Using Command line:**
To check logging status for an existing cluster, run the following command,
gcloud container clusters describe [CLUSTER_NAME] --zone [COMPUTE_ZONE] --format json | jq '.loggingService'
`
The output should return `logging.googleapis.com` if logging is Enabled.</t>
  </si>
  <si>
    <t>Verify Stackdriver Logging is set to Enabled on Kubernetes Engine Clusters</t>
  </si>
  <si>
    <t>Stackdriver Logging is not set to Enabled on Kubernetes Engine Clusters.</t>
  </si>
  <si>
    <t>HAU2: No auditing is being performed on the system.</t>
  </si>
  <si>
    <t>7</t>
  </si>
  <si>
    <t>7.1</t>
  </si>
  <si>
    <t>By Enabling you will have container and system logs, Kubernetes Engine deploys a per-node logging agent that reads container logs, adds helpful metadata, and then stores them. The logging agent checks for container logs in the following sources:
 - Standard output and standard error logs from containerized processes
 - kubelet and container runtime logs
 - Logs for system components, such as VM startup scripts
For events, Kubernetes Engine uses a Deployment in the kube-system namespace which automatically collects events and sends them to Stackdriver Logging.
Stackdriver Logging is compatible with JSON and glog formats. Logs are stored for up to 30 days.</t>
  </si>
  <si>
    <t>**Using Console:**
1. Go to Kubernetes GCP Console by visiting 
`https://console.cloud.google.com/kubernetes/list?`
2. Select reported Kubernetes clusters for which logging is disabled
3. Click on EDIT button and Set 'Stackdriver Logging' to Enabled
**Using Command Line:**
To enable logging for an existing cluster, run the following command:
```
gcloud container clusters update [CLUSTER_NAME] --zone [COMPUTE_ZONE] --logging-service logging.googleapis.com
```</t>
  </si>
  <si>
    <t>Enable Stackdriver Logging on Kubernetes Engine Clusters.  One method to achieve the recommended state is to execute the following:  
**Using Console:**
1. Go to Kubernetes GCP Console by visiting 
`https://console.cloud.google.com/kubernetes/list?`
2. Select reported Kubernetes clusters for which logging is disabled
3. Click on EDIT button and Set 'Stackdriver Logging' to Enabled
**Using Command Line:**
To enable logging for an existing cluster, run the following command:
gcloud container clusters update [CLUSTER_NAME] --zone [COMPUTE_ZONE] --logging-service logging.googleapis.com</t>
  </si>
  <si>
    <t>To close this finding, please provide screenshot evidence that Stackdriver Logging on Kubernetes Engine Clusters is enabled with the agency's CAP.</t>
  </si>
  <si>
    <t>Google-41</t>
  </si>
  <si>
    <t>Ensure Stackdriver Monitoring is set to Enabled on Kubernetes Engine Clusters</t>
  </si>
  <si>
    <t>Stackdriver Monitoring to monitor signals and build operations in your Kubernetes Engine clusters. Stackdriver Monitoring can access metrics about CPU utilization, some disk traffic metrics, network traffic, and uptime information. Stackdriver Monitoring uses the Monitoring agent to access additional system resources and application services in virtual machine instances.</t>
  </si>
  <si>
    <t>**Using Console:**
1. Go to Kubernetes GCP Console visiting `https://console.cloud.google.com/kubernetes/list?` 
2. From the list of clusters, 
make sure for each cluster 'Stackdriver Monitoring' is set to Enabled under Cluster section
**Using Command line:**
To check monitoring status for an existing cluster, run the following command,
gcloud container clusters describe [CLUSTER_NAME] --zone [COMPUTE_ZONE] --format json | jq '.monitoringService'
The output should return `monitoring.googleapis.com` if monitoring is Enabled.</t>
  </si>
  <si>
    <t>Verify Stackdriver Monitoring is set to Enabled on Kubernetes Engine Clusters</t>
  </si>
  <si>
    <t>Stackdriver Monitoring is not  set to Enabled on Kubernetes Engine Clusters.</t>
  </si>
  <si>
    <t>MySQL Database Instance does  allows root login from any host.</t>
  </si>
  <si>
    <t>HAU2:No auditing is being performed on the system.</t>
  </si>
  <si>
    <t>7.2</t>
  </si>
  <si>
    <t>By Enabling Stackdriver Monitoring you will have system metrics and custom metrics. System metrics are measurements of the cluster's infrastructure, such as CPU or memory usage. For system metrics, Stackdriver creates a Deployment that periodically connects to each node and collects metrics about its Pods and containers, then sends the metrics to Stackdriver. Metrics for usage of system resources are collected from the CPU, Memory, Evitable memory, Non-evitable memory, and Disk sources.</t>
  </si>
  <si>
    <t>**Using Console:**
1. Go to Kubernetes GCP Console by visiting `https://console.cloud.google.com/kubernetes/list? `
2. Select reported Kubernetes clusters for which monitoring is disabled
3. Click on EDIT button and Set 'Stackdriver Monitoring' to Enabled
**Using Command Line:**
To enable monitoring for an existing cluster, run the following command:
```
gcloud container clusters update [CLUSTER_NAME] --zone [COMPUTE_ZONE] -monitoring-service monitoring.googleapis.com
```</t>
  </si>
  <si>
    <t>Enable Stackdriver Monitoring on Kubernetes Engine Clusters.  One method to achieve the recommended state is to execute the following:  
**Using Console:**
1. Go to Kubernetes GCP Console by visiting `https://console.cloud.google.com/kubernetes/list? `
2. Select reported Kubernetes clusters for which monitoring is disabled
3. Click on EDIT button and Set 'Stackdriver Monitoring' to Enabled
**Using Command Line:**
To enable monitoring for an existing cluster, run the following command:
gcloud container clusters update [CLUSTER_NAME] --zone [COMPUTE_ZONE] -monitoring-service monitoring.googleapis.com</t>
  </si>
  <si>
    <t>To close this finding, please provide screenshot evidence that Stackdriver Monitoring on Kubernetes Engine Clusters is enabled with the agency's CAP.</t>
  </si>
  <si>
    <t>Google-42</t>
  </si>
  <si>
    <t>Ensure Legacy Authorization is set to Disabled on Kubernetes Engine Clusters</t>
  </si>
  <si>
    <t>In Kubernetes, authorizers interact by granting a permission if any authorizer grants the permission. The legacy authorizer in Kubernetes Engine grants broad, statically defined permissions. To ensure that RBAC limits permissions correctly, you must disable the legacy authorizer. RBAC has significant security advantages, can help you ensure that users only have access to cluster resources within their own namespace and is now stable in Kubernetes.</t>
  </si>
  <si>
    <t>Using Console perform the following:
1. Go to Kubernetes GCP Console visiting `https://console.cloud.google.com/kubernetes/list?` 
2. From the list of clusters, 
make sure for each cluster 'Legacy Authorization' is set to Disabled under Cluster section
**Using Command line:**
To check Legacy Authorization status for an existing cluster, run the following command:
gcloud container clusters describe [CLUSTER_NAME] --zone [COMPUTE_ZONE] --format json | jq '.legacyAbac'
The output should return `null set({})` if Legacy Authorization is Disabled. 
If Legacy Authorization is enabled above command will return true value set to enabled.</t>
  </si>
  <si>
    <t>Verify Legacy Authorization is set to Disabled on Kubernetes Engine Clusters</t>
  </si>
  <si>
    <t>Legacy Authorization is not set to Disabled on Kubernetes Engine Clusters.</t>
  </si>
  <si>
    <t>7.3</t>
  </si>
  <si>
    <t>Enable Legacy Authorization for in-cluster permissions that support existing clusters or workflows. Disable legacy authorization for full RBAC support for in-cluster permissions. In Kubernetes, RBAC is used to grant permissions to resources at the cluster and namespace level. RBAC allows you to define roles with rules containing a set of permissions.</t>
  </si>
  <si>
    <t>**Using Console:**
1. Go to Kubernetes GCP Console by visiting `https://console.cloud.google.com/kubernetes/list? `
2. Select reported Kubernetes clusters for which Legacy Authorization is enabled
3. Click on EDIT button and Set 'Legacy Authorization' to Disabled
**Using Command Line:**
To disable Legacy Authorization for an existing cluster, run the following command:
```
gcloud container clusters update [CLUSTER_NAME] --zone [COMPUTE_ZONE] --no-enable-legacy-authorization
```</t>
  </si>
  <si>
    <t xml:space="preserve">Disable Legacy Authorization on Kubernetes Engine Clusters.  One method to achieve the recommended state is to execute the following:
**Using Console:**
1. Go to Kubernetes GCP Console by visiting `https://console.cloud.google.com/kubernetes/list? `
2. Select reported Kubernetes clusters for which Legacy Authorization is enabled
3. Click on EDIT button and Set 'Legacy Authorization' to Disabled
**Using Command Line:**
To disable Legacy Authorization for an existing cluster, run the following command:
gcloud container clusters update [CLUSTER_NAME] --zone [COMPUTE_ZONE] --no-enable-legacy-authorization
</t>
  </si>
  <si>
    <t>To close this finding, please provide screenshot evidence that Legacy Authorization on Kubernetes Engine Clusters is disabled with the agency's CAP.</t>
  </si>
  <si>
    <t>Google-43</t>
  </si>
  <si>
    <t>Ensure Master authorized networks is set to Enabled on Kubernetes Engine Clusters</t>
  </si>
  <si>
    <t>Authorized networks are a way of specifying a restricted range of IP addresses that are permitted to access your container cluster's Kubernetes master endpoint. Kubernetes Engine uses both Transport Layer Security (TLS) and authentication to provide secure access to your container cluster's Kubernetes master endpoint from the public internet. This provides you the flexibility to administer your cluster from anywhere; however, you might want to further restrict access to a set of IP addresses that you control. You can set this restriction by specifying an authorized network.</t>
  </si>
  <si>
    <t>Using Console perform the following:
1. Go to Kubernetes GCP Console visiting `https://console.cloud.google.com/kubernetes/list?` 
2. From the list of clusters, 
make sure for each cluster 'Master authorized networks (beta)' is set to Enabled under Cluster section
**Using Command line:**
To check Master authorized networks status for an existing cluster, run the following command,
gcloud container clusters describe [CLUSTER_NAME] --zone [COMPUTE_ZONE] --format json | jq '.masterAuthorizedNetworksConfig'
The output should return `"enabled": true` in set if Master authorized networks is Enabled. 
If Master authorized networks disabled above command will return null set.</t>
  </si>
  <si>
    <t>Verify Master authorized networks is set to Enabled on Kubernetes Engine Clusters</t>
  </si>
  <si>
    <t>Master authorized networks is not set to Enabled on Kubernetes Engine Clusters.</t>
  </si>
  <si>
    <t>HAC43</t>
  </si>
  <si>
    <t>HAC43: Management sessions are not properly restricted by ACL</t>
  </si>
  <si>
    <t>7.4</t>
  </si>
  <si>
    <t>By Enabling, Master authorized networks blocks untrusted IP addresses from outside Google Cloud Platform and Addresses from inside GCP (such as traffic from Compute Engine VMs) can reach your master through HTTPS provided that they have the necessary Kubernetes credentials.
Restricting access to an authorized network can provide additional security benefits for your container cluster, including:
- Better Protection from Outsider Attacks: Authorized networks provide an additional layer of security by limiting external, non-GCP access to a specific set of addresses you designate, such as those that originate from your premises. This helps protect access to your cluster in the case of a vulnerability in the cluster's authentication or authorization mechanism.
- Better Protection from Insider Attacks: Authorized networks help protect your cluster from accidental leaks of master certificates from your company's premises. Leaked certificates used from outside GCP and outside the authorized IP ranges--for example, from addresses outside your company--are still denied access.</t>
  </si>
  <si>
    <t>**Using Console:**
1. Go to Kubernetes GCP Console by visiting `https://console.cloud.google.com/kubernetes/list? `
2. Select reported Kubernetes clusters for which Master authorized networks is disabled
3. Click on EDIT button and Set 'Master authorized networks (beta)' to Enabled
**Using Command Line:**
To enable Master authorized networks for an existing cluster, run the following command:
```
gcloud container clusters update [CLUSTER_NAME] --zone [COMPUTE_ZONE] --enable-master-authorized-networks
```
Along with this, you can list authorized networks using the `--master-authorized-networks` flag which contains a list of up to 20 external networks that are allowed to connect to your cluster's Kubernetes master through HTTPS. You provide these networks as a comma-separated list of addresses in CIDR notation (such as 192.168.100.0/24).</t>
  </si>
  <si>
    <t>Enable Master authorized networks on Kubernetes Engine Clusters.  One method to achieve the recommended state is to execute the following:
**Using Console:**
1. Go to Kubernetes GCP Console by visiting `https://console.cloud.google.com/kubernetes/list? `
2. Select reported Kubernetes clusters for which Master authorized networks is disabled
3. Click on EDIT button and Set 'Master authorized networks (beta)' to Enabled
**Using Command Line:**
To enable Master authorized networks for an existing cluster, run the following command:
gcloud container clusters update [CLUSTER_NAME] --zone [COMPUTE_ZONE] --enable-master-authorized-networks
Along with this, you can list authorized networks using the `--master-authorized-networks` flag which contains a list of up to 20 external networks that are allowed to connect to your cluster's Kubernetes master through HTTPS. You provide these networks as a comma-separated list of addresses in CIDR notation (such as 192.168.100.0/24).</t>
  </si>
  <si>
    <t>To close this finding, please provide screenshot evidence that Master authorized networks on Kubernetes Engine Clusters is enabled with the agency's CAP.</t>
  </si>
  <si>
    <t>Google-44</t>
  </si>
  <si>
    <t>Ensure Kubernetes Clusters are configured with Labels</t>
  </si>
  <si>
    <t>A cluster label is a key-value pair that helps you organize your Google Cloud Platform resources, such as clusters. You can attach a label to each resource, then filter the resources based on their labels. Information about labels is forwarded to the billing system, so you can break down your billing charges by the label.</t>
  </si>
  <si>
    <t>Using Console perform the following:
1. Go to Kubernetes GCP Console visiting `https://console.cloud.google.com/kubernetes/list?` 
2. From the list of clusters, 
make sure for each cluster the Key and value pair is set under Clusters 'Labels' section
**Using Command line:**
To check for the existence of Labels for an existing cluster, run the following command,
gcloud container clusters describe [CLUSTER_NAME] --zone [COMPUTE_ZONE] --format json | jq '.resourceLabels'
The output should return Key and value pairs in set if Labels are configured. 
If Labels are not configured above command will return null set.</t>
  </si>
  <si>
    <t>Verify Kubernetes Clusters are configured with Labels</t>
  </si>
  <si>
    <t>Kubernetes Clusters are not configured with labels.</t>
  </si>
  <si>
    <t>7.5</t>
  </si>
  <si>
    <t>Configured Labels can be used to organize and to select subsets of objects. Labels can be attached to objects at creation time and subsequently added and modified at any time. Each object can have a set of key/value labels defined. Each Key must be unique for a given object. Labels enable users to map their own organizational structures onto system objects in a loosely coupled fashion, without requiring clients to store these mappings. Labels can also be used to apply specific security settings and 'auto configure' objects at creation.</t>
  </si>
  <si>
    <t>**Using Console:**
1. Go to Kubernetes GCP Console by visiting `https://console.cloud.google.com/kubernetes/list? `
2. Select reported Kubernetes clusters for which Master authorized networks is disabled
3. Click on EDIT button and Set 'Master authorized networks (beta)' to Enabled
**Using Command Line:**
To configure Labels for an existing cluster, run the following command:
```
gcloud container clusters update [CLUSTER_NAME] --zone [COMPUTE_ZONE] --update-labels [Key]=[Value]
```</t>
  </si>
  <si>
    <t>Configure Kubernetes Clusters with Labels.  One method to achieve the recommended state is to execute the following:
**Using Console:**
1. Go to Kubernetes GCP Console by visiting `https://console.cloud.google.com/kubernetes/list? `
2. Select reported Kubernetes clusters for which Master authorized networks is disabled
3. Click on EDIT button and Set 'Master authorized networks (beta)' to Enabled
**Using Command Line:**
To configure Labels for an existing cluster, run the following command:
gcloud container clusters update [CLUSTER_NAME] --zone [COMPUTE_ZONE] --update-labels [Key]=[Value]</t>
  </si>
  <si>
    <t>To close this finding, please provide screenshot evidence that Kubernetes Clusters are configured with Labels with the agency's CAP.</t>
  </si>
  <si>
    <t>Google-45</t>
  </si>
  <si>
    <t>Ensure Kubernetes web UI / Dashboard is disabled</t>
  </si>
  <si>
    <t>Dashboard is a web-based Kubernetes user interface. You can use Dashboard to deploy containerized applications to a Kubernetes cluster, troubleshoot your containerized application, and manage the cluster itself along with its attendant resources. You can use Dashboard to get an overview of applications running on your cluster, as well as for creating or modifying individual Kubernetes resources (such as Deployments, Jobs, DaemonSets, etc). For example, you can scale a Deployment, initiate a rolling update, restart a pod or deploy new applications using a deploy wizard.</t>
  </si>
  <si>
    <t xml:space="preserve">Using Console perform the following:
1. Go to `Kubernetes Engine`.
2. Go to `Kubernetes clusters`.
3. For every `Kubernetes cluster`. 
4. Click on `Add-ons`.
4. Ensure `Kubernetes dashboard` is `Disabled`
**Using Command line:**
 gcloud container clusters describe [CLUSTER_NAME] --zone [ZONE] --format json | jq '.addonsConfig.kubernetesDashboard'
Ensure the output of the above command has JSON key attribute `disabled` set to `true`
{
 "disabled": true
 }
</t>
  </si>
  <si>
    <t>Verify Kubernetes web UI / Dashboard is disabled</t>
  </si>
  <si>
    <t>7.6</t>
  </si>
  <si>
    <t>You should disable the Kubernetes Web UI (Dashboard) when running on Kubernetes Engine. The Kubernetes Web UI (Dashboard) is backed by a highly privileged Kubernetes Service Account.</t>
  </si>
  <si>
    <t>**From Console**
1. Go to `Kubernetes Engine`.
2. Go to `Kubernetes clusters`.
3. For every `Kubernetes cluster` click on edit. 
4. Click on `Add-ons`.
4. Select `Disabled` from dropdown of `Kubernetes dashboard`.
**Using Command line:**
To disable the Kubernetes Web UI:
 gcloud container clusters update [CLUSTER_NAME] --update-addons=KubernetesDashboard=DISABLED --zone [ZONE]</t>
  </si>
  <si>
    <t>Disable Kubernetes web UI / Dashboard.  One method to achieve the recommended state is to execute the following:
**From Console**
1. Go to `Kubernetes Engine`.
2. Go to `Kubernetes clusters`.
3. For every `Kubernetes cluster` click on edit. 
4. Click on `Add-ons`.
4. Select `Disabled` from dropdown of `Kubernetes dashboard`.
**Using Command line:**
To disable the Kubernetes Web UI:
 gcloud container clusters update [CLUSTER_NAME] --update-addons=KubernetesDashboard=DISABLED --zone [ZONE]</t>
  </si>
  <si>
    <t>To close this finding, please provide screenshot evidence that Kubernetes web UI/Dashboard is disabled with the agency's CAP.</t>
  </si>
  <si>
    <t>Google-46</t>
  </si>
  <si>
    <t>Ensure `Automatic node repair` is enabled for Kubernetes Clusters</t>
  </si>
  <si>
    <t>Kubernetes Engine's node auto-repair feature helps you keep the nodes in your cluster in a healthy, running state. When enabled, Kubernetes Engine makes periodic checks on the health state of each node in your cluster. If a node fails consecutive health checks over an extended time period, Kubernetes Engine initiates a repair process for that node. If you disable node auto-repair at any time during the repair process, the in-progress repairs are not cancelled and still complete for any node currently under repair.</t>
  </si>
  <si>
    <t>Using Console perform the following:
1. Go to Kubernetes GCP Console by visiting `https://console.cloud.google.com/kubernetes/list?`
2. From the list of clusters, make sure for each cluster `Automatic node repair` is set to Enabled under `Node Pools'.
**Using Command line:**
 gcloud container node-pools describe default-pool --cluster times-cluster --zone us-central1-a --format json | jq '.management'
Ensure the output of the above command has JSON key attribute `autoRepair` set to `true`
 {
 "autoRepair": true
 }</t>
  </si>
  <si>
    <t>Verify `Automatic node repair` is enabled for Kubernetes Clusters</t>
  </si>
  <si>
    <t>Automatic node repair  is not  enabled for Kubernetes Clusters.</t>
  </si>
  <si>
    <t>HSI14</t>
  </si>
  <si>
    <t>HSI14:The system's automatic update feature is not configured appropriately</t>
  </si>
  <si>
    <t>7.7</t>
  </si>
  <si>
    <t>Kubernetes Engine uses the node's health status to determine if a node needs to be repaired. A node reporting a Ready status is considered healthy. Kubernetes Engine triggers a repair action if a node reports consecutive unhealthy status reports for a given time threshold. An unhealthy status can mean:
- A node reports a NotReady status on consecutive checks over the given time threshold (approximately 10 minutes).
- A node does not report any status at all over the given time threshold (approximately 10 minutes).
- A node's boot disk is out of disk space for an extended time period (approximately 30 minutes).
You can enable node auto-repair on a per-node pool basis. When you create a cluster, you can enable or disable auto-repair for the cluster's default node pool. If you create additional node pools, you can enable or disable node auto-repair for those node pools, independent of the auto-repair setting for the default node pool.
Kubernetes Engine generates an entry in its operation logs for any automated repair event. You can check the logs by using the gcloud container operations list command.</t>
  </si>
  <si>
    <t>**From Console**
1. Go to Kubernetes GCP Console by visiting https://console.cloud.google.com/kubernetes/list?
2. Select reported Kubernetes clusters for which `Automatic node repair` is disabled
3. Click on EDIT button and Set `Automatic node repair` to Enabled
**Using Command line:**
To enable `Automatic node repair` for an existing cluster with `node pool`, run the following command:
 gcloud container node-pools update [POOL_NAME] --cluster [CLUSTER_NAME] --zone [COMPUTE_ZONE] --enable-autorepair
Note: Node auto-repair is only available for nodes that use Container-Optimized OS as their node image. Node auto-repair is not available on Alpha Clusters.</t>
  </si>
  <si>
    <t>Enable `Automatic node repair` for Kubernetes Clusters.  One method to achieve the recommended state is to execute the following:
**From Console**
1. Go to Kubernetes GCP Console by visiting https://console.cloud.google.com/kubernetes/list?
2. Select reported Kubernetes clusters for which `Automatic node repair` is disabled
3. Click on EDIT button and Set `Automatic node repair` to Enabled
**Using Command line:**
To enable `Automatic node repair` for an existing cluster with `node pool`, run the following command:
 gcloud container node-pools update [POOL_NAME] --cluster [CLUSTER_NAME] --zone [COMPUTE_ZONE] --enable-autorepair
Note: Node auto-repair is only available for nodes that use Container-Optimized OS as their node image. Node auto-repair is not available on Alpha Clusters.</t>
  </si>
  <si>
    <t>To close this finding, please provide screenshot evidence that 'Automatic node repair` for Kubernetes Clusters is enabled with the agency's CAP.</t>
  </si>
  <si>
    <t>Google-47</t>
  </si>
  <si>
    <t>Ensure Automatic node upgrades is enabled on Kubernetes Engine Clusters nodes</t>
  </si>
  <si>
    <t>Node auto-upgrades help you keep the nodes in your cluster or node pool up to date with the latest stable version of Kubernetes. Auto-Upgrades use the same update mechanism as manual node upgrades.</t>
  </si>
  <si>
    <t>Using Console perform the following:
1. Go to Kubernetes GCP Console visiting `https://console.cloud.google.com/kubernetes/list?` 
2. From the list of clusters, 
make sure for each cluster `Automatic node upgrades` is set to Enabled under Node Pools section
**Using Command line:**
To check existence of Automatic node upgrades for an existing cluster's node pool, run the following command,
$ gcloud container node-pools describe [NODE_POOL] --cluster [CLUSTER_NAME] --zone [COMPUTE_ZONE] --format json | jq '.management'
Ensure the output of the above command has JSON key attribute `autoUpgrade` set to `true`
{
 "autoUpgrade": true
}
If autoUpgrade is disabled above command output will not contain the autoUpgrade entry.</t>
  </si>
  <si>
    <t>Verify Automatic node upgrades is enabled on Kubernetes Engine Clusters nodes</t>
  </si>
  <si>
    <t>Automatic node upgrades is not enabled on Kubernetes Engine Clusters nodes.</t>
  </si>
  <si>
    <t>7.8</t>
  </si>
  <si>
    <t>Node pools with auto-upgrades enabled are automatically scheduled for upgrades when a new stable Kubernetes version becomes available. When the upgrade is performed, the node pool is upgraded to match the current cluster master version. Some benefits of using enabling auto-upgrades are:
- Lower management overhead: You don't have to manually track and update to the latest version of Kubernetes.
- Better security: Sometimes new binaries are released to fix a security issue. With auto-upgrades, Kubernetes Engine automatically ensures that security updates are applied and kept up to date.
- Ease of use: Provides a simple way to keep your nodes up to date with the latest Kubernetes features.</t>
  </si>
  <si>
    <t>**Using Console:**
1. Go to Kubernetes GCP Console by visiting `https://console.cloud.google.com/kubernetes/list? `
2. Select reported Kubernetes clusters for which Automatic node upgrades is disabled
3. Click on EDIT button and Set `Automatic node upgrades` to Enabled
**Using Command Line:**
To enable Automatic node upgrades for an existing cluster's node pool, run the following command:
```
gcloud container node-pools update [NODE_POOL] --cluster [CLUSTER_NAME] --zone [COMPUTE_ZONE] --enable-autoupgrade
```</t>
  </si>
  <si>
    <t>Enable Automatic node upgrades on Kubernetes Engine Clusters nodes.  One method to achieve the recommended state is to execute the following:
**Using Console:**
1. Go to Kubernetes GCP Console by visiting `https://console.cloud.google.com/kubernetes/list? `
2. Select reported Kubernetes clusters for which Automatic node upgrades is disabled
3. Click on EDIT button and Set `Automatic node upgrades` to Enabled
**Using Command Line:**
To enable Automatic node upgrades for an existing cluster's node pool, run the following command:
gcloud container node-pools update [NODE_POOL] --cluster [CLUSTER_NAME] --zone [COMPUTE_ZONE] --enable-autoupgrade</t>
  </si>
  <si>
    <t>To close the finding, please provide screenshot evidence showing Automatic node upgrades on Kubernetes Engine Clusters nodes is enabled with the agency's CAP.</t>
  </si>
  <si>
    <t>Google-48</t>
  </si>
  <si>
    <t>Ensure Basic Authentication is disabled on Kubernetes Engine Clusters</t>
  </si>
  <si>
    <t>Basic authentication allows a user to authenticate to the cluster with a username and password and it is stored in plain text without any encryption. Disabling Basic authentication will prevent attacks like brute force. Its recommended to use either client certificate or IAM for authentication.</t>
  </si>
  <si>
    <t>Using Console perform the following:
1. Go to Kubernetes GCP Console visiting `https://console.cloud.google.com/kubernetes/list?` 
2. From the list of clusters, Click on EDIT button 
and make sure for each cluster nodes `Basic authentication` is set to Disabled under Clusters section.
**Using Command line:**
To check Basic authentication status for an existing cluster nodes, run the following command:
gcloud container clusters describe [CLUSTER_NAME] --zone [COMPUTE_ZONE] --format json | jq '.masterAuth.password and .masterAuth.username'
The output of the above command should return `false`, if Basic authentication is disabled.
If Basic authentication is enabled above command will return true.</t>
  </si>
  <si>
    <t>Verify Basic Authentication is disabled on Kubernetes Engine Clusters</t>
  </si>
  <si>
    <t xml:space="preserve"> Basic Authentication is not  disabled on Kubernetes Engine Clusters.</t>
  </si>
  <si>
    <t>HIA5</t>
  </si>
  <si>
    <t>HIA5: System does not properly control authentication process</t>
  </si>
  <si>
    <t>When disabled, you will still be able to authenticate to the cluster with client certificate or IAM. A client certificate is a base64-encoded public certificate used by clients to authenticate to the cluster endpoint. Disable client certificate generation to create a cluster without a client certificate.</t>
  </si>
  <si>
    <t>**Using Console:**
1. Go to Kubernetes GCP Console by visiting `https://console.cloud.google.com/kubernetes/list? `
2. Select Kubernetes clusters for which Basic authentication is not used
3. Click on EDIT button and Set `Basic authentication` to `Disabled` under Cluster section
No CLI</t>
  </si>
  <si>
    <t>Disable Basic Authentication on Kubernetes Engine Clusters.  One method to achieve the recommended state is to execute the following:
**Using Console:**
1. Go to Kubernetes GCP Console by visiting `https://console.cloud.google.com/kubernetes/list? `
2. Select Kubernetes clusters for which Basic authentication is not used
3. Click on EDIT button and Set `Basic authentication` to `Disabled` under Cluster section
No CLI</t>
  </si>
  <si>
    <t>To close this finding, please provide screenshot evidence showing Basic Authentication on Kubernetes Engine Clusters is disabled with the agency's CAP.</t>
  </si>
  <si>
    <t>Google-49</t>
  </si>
  <si>
    <t>SI-4</t>
  </si>
  <si>
    <t>Information System Monitoring</t>
  </si>
  <si>
    <t>Ensure Network policy is enabled on Kubernetes Engine Clusters</t>
  </si>
  <si>
    <t>A network policy is a specification of how groups of pods are allowed to communicate with each other and other network endpoints. NetworkPolicy resources use labels to select pods and define rules which specify what traffic is allowed to the selected pods. The Kubernetes Network Policy API allows the cluster administrator to specify what pods are allowed to communicate with each other.</t>
  </si>
  <si>
    <t>Using Console perform the following:
1. Go to Kubernetes GCP Console visiting `https://console.cloud.google.com/kubernetes/list?`
2. From the list of clusters, 
make sure for each cluster `Network policy for master` and `Network policy for nodes` are Enabled under Cluster section
**Using Command line:**
To check Network policy is enabled for an existing cluster, run the following command,
gcloud container clusters describe [CLUSTER_NAME] --zone [COMPUTE_ZONE] --format json | jq '.networkPolicy'
Ensure the output of the above command has JSON key attribute `enabled` set to `true`
{
 "enabled": true
}
If Network policy is disabled above command output will return null.</t>
  </si>
  <si>
    <t>Verify Network policy is enabled on Kubernetes Engine Clusters</t>
  </si>
  <si>
    <t>Network policy is not enabled on Kubernetes Engine Clusters+L52.</t>
  </si>
  <si>
    <t>HSI3</t>
  </si>
  <si>
    <t>HSI3: System is not monitored for threats</t>
  </si>
  <si>
    <t>7.11</t>
  </si>
  <si>
    <t>By default, pods are non-isolated; they accept traffic from any source. Pods become isolated by having a NetworkPolicy that selects them. Once there is any NetworkPolicy in a namespace selecting a particular pod, that pod will reject any connections that are not allowed by any NetworkPolicy. (Other pods in the namespace that are not selected by any NetworkPolicy will continue to accept all traffic.)</t>
  </si>
  <si>
    <t>**Using Console:**
1. Go to Kubernetes GCP Console by visiting `https://console.cloud.google.com/kubernetes/list? `
2. Select Kubernetes clusters for which Network policy is disabled
3. Click on EDIT button and Set `Network policy for master` and `Network policy for nodes` to `Enabled` under Cluster section
**Using Command Line:**
To enable Network policy for an existing cluster, run the following command:
```
gcloud container clusters update [CLUSTER_NAME] --zone [COMPUTE_ZONE] --enable-network-policy
```</t>
  </si>
  <si>
    <t xml:space="preserve">Enable Network policy on Kubernetes Engine Clusters.  One method to achieve the recommended state is to execute the following:
**Using Console:**
1. Go to Kubernetes GCP Console by visiting `https://console.cloud.google.com/kubernetes/list? `
2. Select Kubernetes clusters for which Network policy is disabled
3. Click on EDIT button and Set `Network policy for master` and `Network policy for nodes` to `Enabled` under Cluster section
**Using Command Line:**
To enable Network policy for an existing cluster, run the following command:
gcloud container clusters update [CLUSTER_NAME] --zone [COMPUTE_ZONE] --enable-network-policy
</t>
  </si>
  <si>
    <t>To close this finding, please provide a screenshot showing Network policy on Kubernetes Engine Clusters is enabled with the agency's CAP.</t>
  </si>
  <si>
    <t>Google-50</t>
  </si>
  <si>
    <t>Ensure Kubernetes Cluster is created with Client Certificate enabled</t>
  </si>
  <si>
    <t>A client certificate is a base64-encoded public certificate used by clients to authenticate to the cluster endpoint.</t>
  </si>
  <si>
    <t>Using Console perform the following:
1. Go to Kubernetes GCP Console visiting `https://console.cloud.google.com/kubernetes/list?` 
2. From the list of clusters, 
make sure for each cluster `Client certificate` is Enabled under Cluster section
**Using Command line:**
To check Client certificate is enabled for an existing cluster, run the following command,
gcloud container clusters describe change-acc-group-test-cluster --zone us-central1-a --format json | jq '.masterAuth.clientKey'
Ensure the output of the above command should not return null or empty value.</t>
  </si>
  <si>
    <t>Verify Kubernetes Cluster is created with Client Certificate enabled</t>
  </si>
  <si>
    <t>Kubernetes Cluster is  not created with Client Certificate enabled.</t>
  </si>
  <si>
    <t>HSC32</t>
  </si>
  <si>
    <t>HSC32: PKI certificates are not issued from an approved authority</t>
  </si>
  <si>
    <t>7.12</t>
  </si>
  <si>
    <t>If you disable client certificate generation to create a cluster without a client certificate. You will still be able to authenticate to the cluster with basic auth or IAM. But basic auth allows a user to authenticate to the cluster with a username and password which are stored in plain text without any encryption and might lead brute force attacks.</t>
  </si>
  <si>
    <t>**Using Console:**
1. Go to Kubernetes GCP Console by visiting `https://console.cloud.google.com/kubernetes/list? `
2. Click on `CREATE CLUSTER`
3. Choose required name/value for cluster fields
4. Click on `More`
5. Set `Client certificate` to `Enabled`
6. Click on `Create`
**Using Command Line:**
To enable Network policy for an existing cluster, run the following command:
```
gcloud container clusters create [CLUSTER_NAME] --zone [COMPUTE_ZONE] --issue-client-certificate
```</t>
  </si>
  <si>
    <t>Create Kubernetes Cluster with Client Certificate enabled.  One method to achieve the recommended state is to execute the following:
**Using Console:**
1. Go to Kubernetes GCP Console by visiting `https://console.cloud.google.com/kubernetes/list? `
2. Click on `CREATE CLUSTER`
3. Choose required name/value for cluster fields
4. Click on `More`
5. Set `Client certificate` to `Enabled`
6. Click on `Create`
**Using Command Line:**
To enable Network policy for an existing cluster, run the following command:
gcloud container clusters create [CLUSTER_NAME] --zone [COMPUTE_ZONE] --issue-client-certificate</t>
  </si>
  <si>
    <t>To close this finding, please provide a screenshot showing Kubernetes Cluster has been created with Client Certificate enabled with the agency's CAP.</t>
  </si>
  <si>
    <t>Google-51</t>
  </si>
  <si>
    <t>Ensure Kubernetes Cluster is created with Alias IP ranges enabled</t>
  </si>
  <si>
    <t>Google Cloud Platform Alias IP Ranges lets you assign ranges of internal IP addresses as aliases to a virtual machine's network interfaces. This is useful if you have multiple services running on a VM and you want to assign each service a different IP address.</t>
  </si>
  <si>
    <t>Using Console perform the following:
1. Go to Kubernetes GCP Console visiting `https://console.cloud.google.com/kubernetes/list?` 
2. From the list of clusters, 
make sure for each cluster `VPC native (using alias IP)` is Enabled under Cluster section
**Using Command line:**
To check Alias IP is enabled for an existing cluster, run the following command:
gcloud container clusters describe [CLUSTER_NAME] --zone [COMPUTE_ZONE] --format json | jq '.ipAllocationPolicy.useIpAliases'
The output of the above command should return `true`, if VPC native (using alias IP) is enabled.
If VPC native (using alias IP) is disabled above command will return null.</t>
  </si>
  <si>
    <t>Verify Kubernetes Cluster is created with Alias IP ranges enabled</t>
  </si>
  <si>
    <t>Kubernetes Cluster is not created with Alias IP ranges enabled.</t>
  </si>
  <si>
    <t>7.13</t>
  </si>
  <si>
    <t>With Alias IPs ranges enabled, Kubernetes Engine clusters can allocate IP addresses from a CIDR block known to Google Cloud Platform. This makes your cluster more scalable and allows your cluster to better interact with other GCP products and entities. 
Using Alias IPs has several benefits:
- Pod IPs are reserved within the network ahead of time, which prevents conflict with other compute resources. 
- The networking layer can perform anti-spoofing checks to ensure that egress traffic is not sent with arbitrary source IPs. 
- Firewall controls for Pods can be applied separately from their nodes. 
- Alias IPs allow Pods to directly access hosted services without using a NAT gateway.</t>
  </si>
  <si>
    <t>**Using Console:**
1. Go to Kubernetes GCP Console by visiting `https://console.cloud.google.com/kubernetes/list? `
2. Click on `CREATE CLUSTER`
3. Choose required name/value for cluster fields
4. Click on `More`
5. Set `VPC native (using alias IP)` to `Enabled`
6. Click on `Create`
**Using Command Line:**
To enable Alias IP for an existing cluster, run the following command:
```
gcloud container clusters create [CLUSTER_NAME] --zone [COMPUTE_ZONE] --enable-ip-alias
```</t>
  </si>
  <si>
    <t xml:space="preserve">Create Kubernetes Cluster with Alias IP ranges enabled.  One method to achieve the recommended state is to execute the following:
**Using Console:**
1. Go to Kubernetes GCP Console by visiting `https://console.cloud.google.com/kubernetes/list? `
2. Click on `CREATE CLUSTER`
3. Choose required name/value for cluster fields
4. Click on `More`
5. Set `VPC native (using alias IP)` to `Enabled`
6. Click on `Create`
**Using Command Line:**
To enable Alias IP for an existing cluster, run the following command:
gcloud container clusters create [CLUSTER_NAME] --zone [COMPUTE_ZONE] --enable-ip-alias
</t>
  </si>
  <si>
    <t>To close this finding, please provide a screenshot showing Kubernetes Cluster has been created with Alias IP ranges enabled with the agency's CAP.</t>
  </si>
  <si>
    <t>Google-52</t>
  </si>
  <si>
    <t>Ensure PodSecurityPolicy controller is enabled on the Kubernetes Engine Clusters</t>
  </si>
  <si>
    <t>A Pod Security Policy is a cluster-level resource that controls security sensitive aspects of the pod specification. The PodSecurityPolicy objects define a set of conditions that a pod must run with in order to be accepted into the system, as well as defaults for the related fields.</t>
  </si>
  <si>
    <t>Using Console perform the following:
To check Pod Security Policy is enabled for an existing cluster, run the following command,
gcloud beta container clusters describe [CLUSTER_NAME] --zone [COMPUTE_ZONE] --format json | jq '.podSecurityPolicyConfig'
Ensure the output of the above command has JSON key attribute `enabled` set to `true`
{
 "enabled": true
}
If Pod Security Policy is disabled above command output will return null set.</t>
  </si>
  <si>
    <t>Verify PodSecurityPolicy controller is enabled on the Kubernetes Engine Clusters</t>
  </si>
  <si>
    <t>PodSecurityPolicy controller is not enabled on the Kubernetes Engine Clusters.</t>
  </si>
  <si>
    <t>7.14</t>
  </si>
  <si>
    <t>The PodSecurityPolicy defines a set of conditions that Pods must meet to be accepted by the cluster; when a request to create or update a Pod does not meet the conditions in the PodSecurityPolicy, that request is rejected and an error is returned. The PodSecurityPolicy admission controller validates requests against available PodSecurityPolicies. PodSecurityPolicies specify a list of restrictions, requirements, and defaults for Pods created under the policy.</t>
  </si>
  <si>
    <t>**Using Command Line:**
To enable Pod Security Policy for an existing cluster, run the following command:
```
gcloud beta container clusters update [CLUSTER_NAME] --zone [COMPUTE_ZONE] --enable-pod-security-policy
```</t>
  </si>
  <si>
    <t>Enable PodSecurityPolicy controller on the Kubernetes Engine Clusters.  One method to achieve the recommended state is to execute the following:
**Using Command Line:**
To enable Pod Security Policy for an existing cluster, run the following command:
gcloud beta container clusters update [CLUSTER_NAME] --zone [COMPUTE_ZONE] --enable-pod-security-policy</t>
  </si>
  <si>
    <t>To close this finding, please provide a screenshot showing PodSecurityPolicy controller enabled on the Kubernetes Engine Clusters with the agency's CAP.</t>
  </si>
  <si>
    <t>Google-53</t>
  </si>
  <si>
    <t>Ensure Kubernetes Cluster is created with Private cluster enabled</t>
  </si>
  <si>
    <t>A private cluster is a cluster that makes your master inaccessible from the public internet. In a private cluster, nodes do not have public IP addresses, so your workloads run in an environment that is isolated from the internet. Nodes have addressed only in the private RFC 1918 address space. Nodes and masters communicate with each other privately using VPC peering.</t>
  </si>
  <si>
    <t>Using Console perform the following:
1. Go to Kubernetes GCP Console visiting `https://console.cloud.google.com/kubernetes/list?` 
2. From the list of clusters, 
make sure for each cluster `Private cluster` is Enabled under Cluster section
**Using Command line:**
To check Private cluster is enabled for an existing cluster, run the following command,
gcloud beta container clusters describe [CLUSTER_NAME] --zone [COMPUTE_ZONE] --format json | jq '.privateCluster'
The output of the above command should return `true`, if the Private cluster is enabled.
If the Private cluster is disabled above command will return null.</t>
  </si>
  <si>
    <t>Verify Kubernetes Cluster is created with Private cluster enabled</t>
  </si>
  <si>
    <t>Kubernetes Cluster is  not created with Private cluster enabled.</t>
  </si>
  <si>
    <t>7.15</t>
  </si>
  <si>
    <t>With a Private cluster enabled, VPC network peering gives you several advantages over using external IP addresses or VPNs to connect networks, including:
- Network Latency: Public IP networking suffers higher latency than private networking.
- Network Security: Service owners do not need to have their services exposed to the public Internet and deal with its associated risks.
- Network Cost: GCP charges egress bandwidth pricing for networks using external IPs to communicate even if the traffic is within the same zone. If however, the networks are peered they can use internal IPs to communicate and save on those egress costs. Regular network pricing still applies to all traffic.</t>
  </si>
  <si>
    <t>**Using Console:**
1. Go to Kubernetes GCP Console by visiting `https://console.cloud.google.com/kubernetes/list? `
2. Click on `CREATE CLUSTER`
3. Choose required name/value for cluster fields
4. Click on `More`
5. From the `Private cluster` drop-down menu, select `Enabled`
6. Verify that `VPC native (alias IP)` is set to `Enabled`
7. Set `Master IP range` to as per your required IP range
8. Click on `Create`
**Using Command Line:**
To create cluster with Private cluster enabled, run the following command:
```
gcloud beta container clusters create [CLUSTER_NAME] --zone [COMPUTE_ZONE] --private-cluster --master-ipv4-cidr 172.16.0.16/28 --enable-ip-alias --create-subnetwork ""
```
NOTE: When you create a private cluster, you must specify a /28 CIDR range for the VMs that run the Kubernetes master components. You also need to enable Alias IPs. The range you specify for the masters must not overlap with any subnet in your cluster's VPC.</t>
  </si>
  <si>
    <t>Create Kubernetes Clusters with Private cluster enabled.  One method to achieve the recommended state is to execute the following:
**Using Console:**
1. Go to Kubernetes GCP Console by visiting `https://console.cloud.google.com/kubernetes/list? `
2. Click on `CREATE CLUSTER`
3. Choose required name/value for cluster fields
4. Click on `More`
5. From the `Private cluster` drop-down menu, select `Enabled`
6. Verify that `VPC native (alias IP)` is set to `Enabled`
7. Set `Master IP range` to as per your required IP range
8. Click on `Create`
**Using Command Line:**
To create cluster with Private cluster enabled, run the following command:
gcloud beta container clusters create [CLUSTER_NAME] --zone [COMPUTE_ZONE] --private-cluster --master-ipv4-cidr 172.16.0.16/28 --enable-ip-alias --create-subnetwork ""
NOTE: When you create a private cluster, you must specify a /28 CIDR range for the VMs that run the Kubernetes master components. You also need to enable Alias IPs. The range you specify for the masters must not overlap with any subnet in your cluster's VPC.</t>
  </si>
  <si>
    <t>To close this finding, please provide a screenshot showing Private cluster enabled on Kubernetes Clusters with the agency's CAP.</t>
  </si>
  <si>
    <t>Google-54</t>
  </si>
  <si>
    <t>Ensure Private Google Access is set on Kubernetes Engine Cluster Subnets</t>
  </si>
  <si>
    <t>Private Google Access enables your cluster hosts, which have only private IP addresses, to communicate with Google APIs and services using an internal IP address rather than an external IP address. External IP addresses are routable and reachable over the Internet. Internal (private) IP addresses are internal to Google Cloud Platform and are not routable or reachable over the Internet. You can use Private Google Access to allow VMs without Internet access to reach Google APIs, services, and properties that are accessible over HTTP/HTTPS.</t>
  </si>
  <si>
    <t>Using Console perform the following:
1. Go to Kubernetes GCP Console visiting `https://console.cloud.google.com/kubernetes/list` 
2. From the list of clusters, for each clusters note the `Subnet` name
3. Go to VPC network GCP Console visiting `https://console.cloud.google.com/networking/networks/list` 
4. From the list of network subnets, choose noted subnet and
make sure subnet has `Private Google access` is set to `On`
**Using Command line:**
To get subnet name of the Cluster, run the following command: 
gcloud beta container clusters describe [CLUSTER_NAME] --zone [COMPUTE_ZONE] --format json | jq '.subnetwork'
The command will return you subnet name.
Note down the subnet name and mention the same name at following command which will check Private Google access status, run the following command:
gcloud compute networks subnets describe [SUBNET_NAME] --region [REGION] --format json | jq '.privateIpGoogleAccess'
The output of the above command returns `true`, if Private Google access is set on Cluster subnetwork.
If Private Google access is set to Off above command will return false.</t>
  </si>
  <si>
    <t>Verify Private Google Access is set on Kubernetes Engine Cluster Subnets</t>
  </si>
  <si>
    <t>Private Google Access is not set on Kubernetes Engine Cluster Subnets.</t>
  </si>
  <si>
    <t>7.16</t>
  </si>
  <si>
    <t>VPC networks and subnetworks provide logically isolated and secure network partitions where you can launch GCP resources. When Private Google Access is enabled, VM instances in a subnet can reach the Google Cloud and Developer APIs and services without needing an external IP address. Instead, VMs can use their internal IP addresses to access Google managed services. Instances with external IP addresses are not affected when you enable the ability to access Google services from internal IP addresses. These instances can still connect to Google APIs and managed services.</t>
  </si>
  <si>
    <t>**Using Console:**
1. Go to Kubernetes GCP Console visiting `https://console.cloud.google.com/kubernetes/list` 
2. From the list of clusters, for each clusters note the `Subnet` name
3. Go to VPC network GCP Console visiting `https://console.cloud.google.com/networking/networks/list` 
4. Click noted subnet, The `Subnet details` page is displayed
5. Click on Edit button
6. Set `Private Google access` to `On`
7. Click on Save
**Using Command Line:**
To set Private Google access for a network subnet, run the following command:
```
gcloud compute networks subnets update [SUBNET_NAME] --region [REGION] --enable-private-ip-google-access
```</t>
  </si>
  <si>
    <t>Set Private Google Access on Kubernetes Engine Cluster Subnets.  One method to achieve the recommended state is to execute the following:
**Using Console:**
1. Go to Kubernetes GCP Console visiting `https://console.cloud.google.com/kubernetes/list` 
2. From the list of clusters, for each clusters note the `Subnet` name
3. Go to VPC network GCP Console visiting `https://console.cloud.google.com/networking/networks/list` 
4. Click noted subnet, The `Subnet details` page is displayed
5. Click on Edit button
6. Set `Private Google access` to `On`
7. Click on Save
**Using Command Line:**
To set Private Google access for a network subnet, run the following command:
gcloud compute networks subnets update [SUBNET_NAME] --region [REGION] --enable-private-ip-google-access</t>
  </si>
  <si>
    <t>To close this finding, please provide a screenshot showing Private Google Access is set on Kubernetes Engine Cluster subnets with the agency's CAP.</t>
  </si>
  <si>
    <t>Google-55</t>
  </si>
  <si>
    <t>Ensure Kubernetes Clusters created with limited service account Access scopes for Project access</t>
  </si>
  <si>
    <t>Access scopes are the legacy method of specifying permissions for your instance. Before the existence of IAM roles, access scopes were the only mechanism for granting permissions to service accounts. By default, your node service account has access scopes.</t>
  </si>
  <si>
    <t>Using Console perform the following:
To check Access scopes set for an existing cluster, run the following command:
gcloud container node-pools describe [NODE_NAME] --cluster [CLUSTER_NAME] --zone [COMPUTE_ZONE] --format json | jq '.config.oauthScopes'
The output of the above command will return array set access scopes. Make sure you have provided limited required scopes for each node clusters.
If you are accessing private images in Google Container Registry, the minimally required scopes are only `logging.write`, `monitoring`, and `devstorage.read_only`.</t>
  </si>
  <si>
    <t>Verify Kubernetes Clusters created with limited service account Access scopes for Project access</t>
  </si>
  <si>
    <t>Kubernetes Clusters is not created with limited service account Access scopes for Project access.</t>
  </si>
  <si>
    <t>7.18</t>
  </si>
  <si>
    <t>If you are not creating a separate service account for your nodes, you should limit the scopes of the node service account to reduce the possibility of a privilege escalation in an attack. This ensures that your default service account does not have permissions beyond those necessary to run your cluster. While the default scopes are limited, they may include scopes beyond the minimally required scopes needed to run your cluster.</t>
  </si>
  <si>
    <t>**Using Console:**
1. Go to Kubernetes GCP Console by visiting `https://console.cloud.google.com/kubernetes/list? `
2. Click on `CREATE CLUSTER`
3. Choose required name/value for cluster fields
4. Click on `More`
5. Under `Access scopes` select `Set access for each API` and choose minimal API access as you desired 
6. Click on `Create`
**Using Command Line:**
To create a cluster with least privileged/Custom Access scopes:, run the following command:
```
gcloud container clusters create [CLUSTER_NAME] --zone [COMPUTE_ZONE] --scopes=[CUSTOM_SCOPES] 
```
NOTE: The default scopes for the nodes in Kubernetes Engine are `devstorage.read_only`, `logging.write`, `monitoring`, `service.management.readonly`, `servicecontrol`, and `trace.append`. When setting scopes, these are specified as `gke-default`. If you are accessing private images in Google Container Registry, the minimally required scopes are only `logging.write`, `monitoring`, and `devstorage.read_only`.</t>
  </si>
  <si>
    <t>Create Kubernetes Clusters with limited service account Access scopes for Project access.  One method to achieve the recommended state is to execute the following:
**Using Console:**
1. Go to Kubernetes GCP Console by visiting `https://console.cloud.google.com/kubernetes/list? `
2. Click on `CREATE CLUSTER`
3. Choose required name/value for cluster fields
4. Click on `More`
5. Under `Access scopes` select `Set access for each API` and choose minimal API access as you desired 
6. Click on `Create`
**Using Command Line:**
To create a cluster with least privileged/Custom Access scopes:, run the following command:
gcloud container clusters create [CLUSTER_NAME] --zone [COMPUTE_ZONE] --scopes=[CUSTOM_SCOPES] 
NOTE: The default scopes for the nodes in Kubernetes Engine are `devstorage.read_only`, `logging.write`, `monitoring`, `service.management.readonly`, `servicecontrol`, and `trace.append`. When setting scopes, these are specified as `gke-default`. If you are accessing private images in Google Container Registry, the minimally required scopes are only `logging.write`, `monitoring`, and `devstorage.read_only`.</t>
  </si>
  <si>
    <t>To close this finding, please provide screenshot showing Kubernetes Clusters are created with limited service account access scopes for Project access with the agency's CAP.</t>
  </si>
  <si>
    <t>AZURE-01</t>
  </si>
  <si>
    <t xml:space="preserve">Identification and Authentication </t>
  </si>
  <si>
    <t>Ensure that multi-factor authentication is enabled for all privileged users</t>
  </si>
  <si>
    <t>Enable multi-factor authentication for all privileged users credentials who have write access to Azure resources. These include roles like
- Service Co-Administrators
- Subscription Owners
- Contributors</t>
  </si>
  <si>
    <t>Using Azure Console perform the following:
1. Go to `Azure Active Directory`
2. Go to `Users and group`
3. Go to `All Users`
4. Click on `Multi-Factor Authentication` button on the top bar
5. Ensure that `MULTI-FACTOR AUTH STATUS` is `Enabled` for all users who are `Service Co-Administrators` OR `Owners` OR `Contributors`.
**Microsoft Graph API**
For Every Subscription, For Every Tenant 
**Step 1:** Identify Users with Administrative Access 
A&gt; List All Users Using Microsoft Graph API: 
GET https://graph.microsoft.com/v1.0/users
Capture `id` and corresponding `userPrincipalName` (`$uid`, `$userPrincipalName`) 
B&gt; List all Role Definitions Using Azure management API: 
https://management.azure.com/subscriptions/:subscriptionId/providers/Microsoft.Authorization/roleDefinitions?api-version=2017-05-01
Capture Role Definition IDs/Name (`$name`) and role names (`$properties/roleName`) where `"properties/roleName"` contains (`Owner` or `*contributor` or `admin` ) 
C&gt; List All Role Assignments (Mappings `$A.uid` to `$B.name`) Using Azure Management API: 
GET https://management.azure.com/subscriptions/:subscriptionId/providers/Microsoft.Authorization/roleassignments?api-version=2017-10-01-preview
Find all administrative roles (`$B.name`) in `"Properties/roleDefinationId"` mapped with user ids (`$A.id`) in `"Properties/principalId"` where `"Properties/principalType" == "User"` 
D&gt; Now Match (`$CProperties/principalId`) with `$A.uid` and get `$A.userPrincipalName` save this as `D.userPrincipleName`
**Step 2:** Run MSOL PowerShell command: 
Get-MsolUser -All | where {$_.StrongAuthenticationMethods.Count -eq 0} | Select-Object -Property UserPrincipalName
If the output contains any of the `$D.userPrincipleName`, then this recommendation is non-compliant.
*Please note that at this point of time, there is no API/CLI mechanism available to programmatically conduct security assessment for this recommendation. Only option is MSOL*</t>
  </si>
  <si>
    <t>Verify that multi-factor authentication is enabled for all privileged users</t>
  </si>
  <si>
    <t>Multi-factor authentication requires an individual to present a minimum of two separate forms of authentication before access is granted. Multi-factor authentication provides additional assurance that the individual attempting to gain access is who they claim to be. With multi-factor authentication, an attacker would need to compromise at least two different authentication mechanisms, increasing the difficulty of compromise and thus reducing the risk.</t>
  </si>
  <si>
    <t>Follow Microsoft Azure documentation and setup multi-factor authentication in your environment.</t>
  </si>
  <si>
    <t>Enable Multifactor authentication for access to the environment.</t>
  </si>
  <si>
    <t>To close this finding, please provide screenshots showing multi-factor authentication has been implemented with the agency's CAP.</t>
  </si>
  <si>
    <t>AZURE-02</t>
  </si>
  <si>
    <t>Ensure that there are no guest users</t>
  </si>
  <si>
    <t>Do not add guest users if not needed.</t>
  </si>
  <si>
    <t>Using Azure Console perform the following:
1. Go to `Azure Active Directory`
2. Go to `Users and group`
3. Go to `All Users`
4. Click on `Show` drop down and select `Guest users only`
5. Ensure that there are no guest users listed (`USER TYPE` = `Guest`)
**Azure Command Line Interface 2.0**
az ad user list --query "[?additionalProperties.userType=='Guest']"
If any users are listed, then this recommendation is non-compliant.</t>
  </si>
  <si>
    <t>Verify that there are no guest users</t>
  </si>
  <si>
    <t>Guest users exist within the Azure Active Directory.</t>
  </si>
  <si>
    <t>Azure AD is extended to include Azure AD B2B collaboration, allowing you to invite people from outside your organization to be guest users in your cloud account. Until you have a business need to provide guest access to any user, avoid creating such guest users. Guest users are typically added out of your employee on-boarding/off-boarding process and could potentially be lying there unnoticed indefinitely leading to a potential vulnerability.</t>
  </si>
  <si>
    <t>Delete the `Guest` users.</t>
  </si>
  <si>
    <t>Delete 'guest' users from Azure Active Directory.</t>
  </si>
  <si>
    <t>AZURE-03</t>
  </si>
  <si>
    <t>Ensure that 'Number of methods required to reset' is set to '2'</t>
  </si>
  <si>
    <t>Ensure that two alternate forms of identification are needed before allowing password reset.</t>
  </si>
  <si>
    <t>Using Azure Console perform the following:
1. Go to `Azure Active Directory`
2. Go to `Users and group`
3. Go to `Password reset`
4. Go to `Authentication methods`
5. Ensure that `Number of methods required to reset` is set to `2`
*Please note that at this point of time, there is no API/CLI mechanism available to programmatically conduct security assessment for this recommendation.</t>
  </si>
  <si>
    <t>Verify that 'Number of methods required to reset' is set to '2'</t>
  </si>
  <si>
    <t>The 'Number of methods required to reset' parameter is not set to '2'.</t>
  </si>
  <si>
    <t>Like multi-factor authentication, setting up dual identification before allowing a password reset ensures that the user identity is confirmed via two separate forms of identification. With dual identification set, an attacker would require compromising both the identity forms before she could maliciously reset a user's password.</t>
  </si>
  <si>
    <t>**Azure Console**
1. Go to `Azure Active Directory`
2. Go to `Users and group`
3. Go to `Password reset`
4. Go to `Authentication methods`
5. Set the `Number of methods required to reset` to `2`</t>
  </si>
  <si>
    <t>Set the 'Number of methods required to reset' is set to '2' for authentication.  One method to achieve the recommended state is to execute the following:
**Azure Console**
1. Go to `Azure Active Directory`
2. Go to `Users and group`
3. Go to `Password reset`
4. Go to `Authentication methods`
5. Set the `Number of methods required to reset` to `2`</t>
  </si>
  <si>
    <t>To close this finding, please provide screenshots showing 'Number of methods required to reset' is set to '2' with the agency's CAP.</t>
  </si>
  <si>
    <t>AZURE-04</t>
  </si>
  <si>
    <t>Ensure that 'Number of days before users are asked to re-confirm their authentication information' is not set to '0'</t>
  </si>
  <si>
    <t>Ensure that the number of days before users are asked to re-confirm their authentication information is not set to 0.</t>
  </si>
  <si>
    <t>Using Azure Console perform the following:
1. Go to `Azure Active Directory`
2. Go to `Users and group`
3. Go to `Password reset`
4. Go to `Registration`
5. Ensure that `Number of days before users are asked to re-confirm their authentication information` is not set to `0`
*Please note that at this point of time, there is no API/CLI mechanism available to programmatically conduct security assessment for this recommendation.*</t>
  </si>
  <si>
    <t>Ensure that Number of days before users are asked to re-confirm their authentication information is not set to 0</t>
  </si>
  <si>
    <t>The number of days before users are asked to re-confirm their authentication information is set to 0.</t>
  </si>
  <si>
    <t>If authentication re-confirmation is disabled, registered users will never be prompted to re-confirm their existing authentication information. If the authentication information for a user, such as a phone number or email changes, then the password reset information for that user goes to the previously registered authentication information.</t>
  </si>
  <si>
    <t>**Azure Console**
1. Go to `Azure Active Directory`
2. Go to `Users and group`
3. Go to `Password reset`
4. Go to `Registration`
5. Set the `Number of days before users are asked to re-confirm their authentication information` to your organization defined frequency</t>
  </si>
  <si>
    <t>Update Number of days before users are asked to re-confirm their authentication information to a value other than '0'.  One method to achieve the recommended state is to execute the following:
**Azure Console**
1. Go to `Azure Active Directory`
2. Go to `Users and group`
3. Go to `Password reset`
4. Go to `Registration`
5. Set the `Number of days before users are asked to re-confirm their authentication information` to your organization defined frequency</t>
  </si>
  <si>
    <t>AZURE-05</t>
  </si>
  <si>
    <t xml:space="preserve">Account Management </t>
  </si>
  <si>
    <t>Ensure that 'Notify users on password resets?' is set to 'Yes'</t>
  </si>
  <si>
    <t>Ensure that the users are notified on their primary and secondary emails on password resets.</t>
  </si>
  <si>
    <t>Using Azure Console perform the following:
1. Go to `Azure Active Directory`
2. Go to `Users and group`
3. Go to `Password reset`
4. Go to `Notification`
5. Ensure that `Notify users on password resets?` is set to `Yes`
*Please note that at this point of time, there is no API/CLI mechanism available to programmatically conduct security assessment for this recommendation.*</t>
  </si>
  <si>
    <t>Verify that 'Notify users on password resets?' is set to 'Yes'</t>
  </si>
  <si>
    <t>Users are not notified on password resets.</t>
  </si>
  <si>
    <t>User notification on password reset is a passive way of confirming password reset activity. It helps the user to recognize unauthorized password reset activities.</t>
  </si>
  <si>
    <t>**Azure Console**
1. Go to `Azure Active Directory`
2. Go to `Users and group`
3. Go to `Password reset`
4. Go to `Notification`
5. Set `Notify users on password resets?` to `Yes`</t>
  </si>
  <si>
    <t>Set 'Notify users on password resets?' to 'Yes'.  One method to achieve the recommended state is to execute the following:
**Azure Console**
1. Go to `Azure Active Directory`
2. Go to `Users and group`
3. Go to `Password reset`
4. Go to `Notification`
5. Set `Notify users on password resets?` to `Yes`</t>
  </si>
  <si>
    <t>AZURE-06</t>
  </si>
  <si>
    <t>Ensure that 'Restrict access to Azure AD administration portal' is set to 'Yes'</t>
  </si>
  <si>
    <t>Restrict access to Azure AD administration portal to administrators only.</t>
  </si>
  <si>
    <t>Using Azure Console perform the following:
1. Go to `Azure Active Directory`
2. Go to `Users and group`
3. Go to `User settings`
4. Ensure that `Restrict access to Azure AD administration portal` is set to `Yes`
*Please note that at this point of time, there is no API/CLI mechanism available to programmatically conduct security assessment for this recommendation.*</t>
  </si>
  <si>
    <t>Verify that 'Restrict access to Azure AD administration portal' is set to 'Yes'</t>
  </si>
  <si>
    <t>Access to the Azure AD administration portal is not restricted to administrators only.</t>
  </si>
  <si>
    <t>Azure AD administrative portal has sensitive data. You should restrict all non-administrators from accessing any Azure AD data in the administration portal to avoid exposure.</t>
  </si>
  <si>
    <t>**Azure Console**
1. Go to `Azure Active Directory`
2. Go to `Users and group`
3. Go to `User settings`
4. Set `Restrict access to Azure AD administration portal` to `Yes`</t>
  </si>
  <si>
    <t>Set 'Restrict access to Azure AD administration portal' to 'Yes'.  One method to achieve the recommended state is to execute the following:
**Azure Console**
1. Go to `Azure Active Directory`
2. Go to `Users and group`
3. Go to `User settings`
4. Set `Restrict access to Azure AD administration portal` to `Yes`</t>
  </si>
  <si>
    <t>To close this finding, please provide a screenshot showing 'Restrict access to Azure AD administration portal' is set to 'Yes' with the agency's CAP.</t>
  </si>
  <si>
    <t>AZURE-07</t>
  </si>
  <si>
    <t xml:space="preserve">IA-2 </t>
  </si>
  <si>
    <t>Ensure that 'Enable "All Users" group' is set to 'Yes'</t>
  </si>
  <si>
    <t>Enable `All Users` group for centralized administration of all users.</t>
  </si>
  <si>
    <t>Using Azure Console perform the following:
1. Go to `Azure Active Directory`
2. Go to `Users and group`
3. Go to `Group settings`
4. Ensure that `Enable "All Users" group` is set to `Yes`
*Please note that at this point of time, there is no API/CLI mechanism available to programmatically conduct security assessment for this recommendation.*</t>
  </si>
  <si>
    <t>Verify that 'Enable "All Users" group' is set to 'Yes'</t>
  </si>
  <si>
    <t>Enable "All Users" group is set to No.</t>
  </si>
  <si>
    <t>The `All Users` group can be used to assign the same permissions to all the users in your directory. For example, you can grant all users in your directory access to a SaaS application by assigning access for the All Users dedicated group to this application. This ensures that you can have a common policy created for all users and need not restrict permissions individually.</t>
  </si>
  <si>
    <t>**Azure Console**
1. Go to `Azure Active Directory`
2. Go to `Users and group`
3. Go to `Group settings`
4. Set `Enable "All Users" group` to `Yes`</t>
  </si>
  <si>
    <t>Set 'Enable "All Users" group' to 'Yes'.  One method to achieve the recommended state is to execute the following:
**Azure Console**
1. Go to `Azure Active Directory`
2. Go to `Users and group`
3. Go to `Group settings`
4. Set `Enable "All Users" group` to `Yes`</t>
  </si>
  <si>
    <t>To close this finding, please provide a screenshot showing 'Enable "All Users" group' is set to 'Yes' with the agency's CAP.</t>
  </si>
  <si>
    <t>AZURE-08</t>
  </si>
  <si>
    <t>Ensure that 'Require Multi-Factor Auth to join devices' is set to 'Yes'</t>
  </si>
  <si>
    <t>Joining devices to the active directory should require Multi-factor authentication.</t>
  </si>
  <si>
    <t>Using Azure Console perform the following:
1. Go to `Azure Active Directory`
2. Go to `Users and group`
3. Go to `Device settings`
4. Ensure that `Require Multi-Factor Auth to join devices` is set to `Yes`
*Please note that at this point of time, there is no API/CLI mechanism available to programmatically conduct security assessment for this recommendation.*</t>
  </si>
  <si>
    <t>Verify that 'Require Multi-Factor Auth to join devices' is set to 'Yes'</t>
  </si>
  <si>
    <t>Joining devices to the active directory does not require Multi-factor authentication.</t>
  </si>
  <si>
    <t>Multi-factor authentication is recommended when adding devices to Azure AD. When set to 'Yes' users that are adding devices from the internet must first use the second method of authentication before their device is successfully added to the directory. This ensures that rogue devices are not added to the directory for a compromised user account.</t>
  </si>
  <si>
    <t>**Azure Console**
1. Go to `Azure Active Directory`
2. Go to `Users and group`
3. Go to `Device settings`
4. Set `Require Multi-Factor Auth to join devices` to `Yes`</t>
  </si>
  <si>
    <t>Set 'Require Multi-Factor Auth to join devices' to 'Yes'.  One method to achieve the recommended state is to execute the following:
**Azure Console**
1. Go to `Azure Active Directory`
2. Go to `Users and group`
3. Go to `Device settings`
4. Set `Require Multi-Factor Auth to join devices` to `Yes`</t>
  </si>
  <si>
    <t>To close this finding, please provide a screenshot showing 'Require Multi-Factor Auth to join devices' is set to 'Yes' with the agency's CAP.</t>
  </si>
  <si>
    <t>AZURE-09</t>
  </si>
  <si>
    <t>Ensure that 'Automatic provisioning of monitoring agent' is set to 'On'</t>
  </si>
  <si>
    <t>Enable Automatic provisioning of monitoring agent to collect security data.</t>
  </si>
  <si>
    <t>Verify that automatic provisioning of monitoring agent is set to On.</t>
  </si>
  <si>
    <t>Automatic provisioning of monitoring agent is not set to On.</t>
  </si>
  <si>
    <t>When `Automatic provisioning of monitoring agent` is turned on, Azure Security Center provisions the Microsoft Monitoring Agent on all existing supported Azure virtual machines and any new ones that are created. The Microsoft Monitoring agent scans for various security-related configurations and events such as system updates, OS vulnerabilities, and endpoint protection and provides alerts.</t>
  </si>
  <si>
    <t xml:space="preserve">**Azure Console**
1. Go to `Security Center`
2. Click on `Security Policy`
3. Click on each subscription
4. Click on `Data Collection`
5. Set `Automatic provisioning of monitoring agent` to `On`
**Azure Command Line Interface 2.0**
Use the below command to set `Automatic provisioning of monitoring agent` to `On`.
az account get-access-token --query "{subscripton:subscription,accessToken:accessToken}" --out tsv | xargs -L1 bash -c 'curl -X PUT -H "Authorization: Bearer $1" -H "Content-Type: application/json" https://management.azure.com/subscriptions/$0/providers/microsoft.Security/policies/default?api-version=2015-06-01-preview -d@"input.json"'
Where `input.json` contains the Request body json data as mentioned below.
 {
 "properties" :
 {
 "logCollection": "On",
 "recommendations": {
 "patch": "On",
 "baseline": "On",
 "antimalware": "On",
 "diskEncryption": "On",
 "acls": "On",
 "nsgs": "On",
 "waf": "On",
 "sqlAuditing": "On",
 "sqlTde": "On",
 "ngfw": "On",
 "vulnerabilityAssessment": "On",
 "storageEncryption": "On",
 "jitNetworkAccess": "On",
 "appWhitelisting": "On"
 }
 }
 }
</t>
  </si>
  <si>
    <t>Set 'Automatic provisioning of monitoring agent' to 'On'.  One method to achieve the recommended state is to execute the following:
**Azure Console**
1. Go to `Security Center`
2. Click on `Security Policy`
3. Click on each subscription
4. Click on `Data Collection`
5. Set `Automatic provisioning of monitoring agent` to `On`
**Azure Command Line Interface 2.0**
Use the below command to set `Automatic provisioning of monitoring agent` to `On`.
az account get-access-token --query "{subscripton:subscription,accessToken:accessToken}" --out tsv | xargs -L1 bash -c 'curl -X PUT -H "Authorization: Bearer $1" -H "Content-Type: application/json" https://management.azure.com/subscriptions/$0/providers/microsoft.Security/policies/default?api-version=2015-06-01-preview -d@"input.json"'
Where `input.json` contains the Request body json data as mentioned below.
 {
 "properties" :
 {
 "logCollection": "On",
 "recommendations": {
 "patch": "On",
 "baseline": "On",
 "antimalware": "On",
 "diskEncryption": "On",
 "acls": "On",
 "nsgs": "On",
 "waf": "On",
 "sqlAuditing": "On",
 "sqlTde": "On",
 "ngfw": "On",
 "vulnerabilityAssessment": "On",
 "storageEncryption": "On",
 "jitNetworkAccess": "On",
 "appWhitelisting": "On"
 }
 }
 }</t>
  </si>
  <si>
    <t>To close this finding, please provide a screenshot showing 'Automatic provisioning of monitoring agent' to 'On' with the agency's CAP.</t>
  </si>
  <si>
    <t>AZURE-10</t>
  </si>
  <si>
    <t>Ensure that 'System updates' is set to 'On'</t>
  </si>
  <si>
    <t>Enable system updates recommendations for virtual machines.</t>
  </si>
  <si>
    <t xml:space="preserve">Using Azure Console perform the following:
1. Go to `Security Center`
2. Click on `Security Policy`
3. Click on the security policy subscription
4. Click on `Security policy`
5. Ensure that `System updates` is set to `On`
**Azure Command Line Interface 2.0**
Ensure the output of the below command is `On`
az account get-access-token --query "{subscripton:subscription,accessToken:accessToken}" --out tsv | xargs -L1 bash -c 'curl -X GET -H "Authorization: Bearer $1" -H "Content-Type: application/json" https://management.azure.com/subscriptions/$0/providers/microsoft.Security/policies?api-version=2015-06-01-preview' | jq '.|.value[] | select(.name=="default")'|jq '.properties.recommendations.patch'
</t>
  </si>
  <si>
    <t>Verify that 'System updates' is set to 'On'</t>
  </si>
  <si>
    <t>System updates recommendations for virtual machines is disabled.</t>
  </si>
  <si>
    <t>When this setting is enabled, it retrieves a daily list of available security and critical updates from Windows Update or Windows Server Update Services. The retrieved list depends on the service that's configured for that virtual machine and recommends that the missing updates be applied. For Linux systems, the policy uses the distro-provided package management system to determine packages that have available updates. It also checks for security and critical updates from Azure Cloud Services virtual machines.</t>
  </si>
  <si>
    <t xml:space="preserve">**Azure Console**
1. Go to `Security Center`
2. Click on `Security Policy`
3. Click on the security policy subscription
4. Click on `Security policy`
5. Set `System updates` to `On`
**Azure Command Line Interface 2.0**
Use the below command to set `System updates` to `On`.
az account get-access-token --query "{subscripton:subscription,accessToken:accessToken}" --out tsv | xargs -L1 bash -c 'curl -X PUT -H "Authorization: Bearer $1" -H "Content-Type: application/json" https://management.azure.com/subscriptions/$0/providers/microsoft.Security/policies/default?api-version=2015-06-01-preview -d@"input.json"'
Where `input.json` contains the Request body json data as mentioned below.
 {
 "properties" :
 {
 "logCollection": "On",
 "recommendations": {
 "patch": "On",
 "baseline": "On",
 "antimalware": "On",
 "diskEncryption": "On",
 "acls": "On",
 "nsgs": "On",
 "waf": "On",
 "sqlAuditing": "On",
 "sqlTde": "On",
 "ngfw": "On",
 "vulnerabilityAssessment": "On",
 "storageEncryption": "On",
 "jitNetworkAccess": "On",
 "appWhitelisting": "On"
 }
 }
 }
</t>
  </si>
  <si>
    <t>Set 'System updates' to 'On'.  One method to achieve the recommended state is to execute the following:
**Azure Console**
1. Go to `Security Center`
2. Click on `Security Policy`
3. Click on the security policy subscription
4. Click on `Security policy`
5. Set `System updates` to `On`
**Azure Command Line Interface 2.0**
Use the below command to set `System updates` to `On`.
az account get-access-token --query "{subscripton:subscription,accessToken:accessToken}" --out tsv | xargs -L1 bash -c 'curl -X PUT -H "Authorization: Bearer $1" -H "Content-Type: application/json" https://management.azure.com/subscriptions/$0/providers/microsoft.Security/policies/default?api-version=2015-06-01-preview -d@"input.json"'
Where `input.json` contains the Request body json data as mentioned below.
 {
 "properties" :
 {
 "logCollection": "On",
 "recommendations": {
 "patch": "On",
 "baseline": "On",
 "antimalware": "On",
 "diskEncryption": "On",
 "acls": "On",
 "nsgs": "On",
 "waf": "On",
 "sqlAuditing": "On",
 "sqlTde": "On",
 "ngfw": "On",
 "vulnerabilityAssessment": "On",
 "storageEncryption": "On",
 "jitNetworkAccess": "On",
 "appWhitelisting": "On"
 }
 }
 }</t>
  </si>
  <si>
    <t>AZURE-11</t>
  </si>
  <si>
    <t>Ensure that 'Security Configurations' is set to 'On'</t>
  </si>
  <si>
    <t>Enable OS vulnerabilities recommendations for virtual machines.</t>
  </si>
  <si>
    <t xml:space="preserve">Using Azure Console perform the following:
1. Go to `Security Center`
2. Click on `Security Policy`
3. Select an Azure Subscription
4. Click on `Security Policy`
5. Ensure that `Security Configurations` is set to `On`
**Azure Command Line Interface 2.0**
Ensure the output of the below command is `On`
az account get-access-token --query "{subscripton:subscription,accessToken:accessToken}" --out tsv | xargs -L1 bash -c 'curl -X GET -H "Authorization: Bearer $1" -H "Content-Type: application/json" https://management.azure.com/subscriptions/$0/providers/microsoft.Security/policies?api-version=2015-06-01-preview' | jq '.|.value[] | select(.name=="default")'|jq '.properties.recommendations.baseline'
</t>
  </si>
  <si>
    <t>Verify that 'Security Configurations' is set to 'On'</t>
  </si>
  <si>
    <t>Security Configurations is not set to 'On'.</t>
  </si>
  <si>
    <t>When this setting is enabled, it analyzes operating system configurations daily to determine issues that could make the virtual machine vulnerable to attack. The policy also recommends configuration changes to address these vulnerabilities.</t>
  </si>
  <si>
    <t xml:space="preserve">**Azure Console**
1. Go to `Security Center`
2. Click on `Security Policy`
3. Select an Azure Subscription
4. Click on `Security Policy`
5. Set `Security Configurations` to `On`
**Azure Command Line Interface 2.0**
Use the below command to set `Security Configurations` to `On`.
az account get-access-token --query "{subscripton:subscription,accessToken:accessToken}" --out tsv | xargs -L1 bash -c 'curl -X PUT -H "Authorization: Bearer $1" -H "Content-Type: application/json" https://management.azure.com/subscriptions/$0/providers/microsoft.Security/policies/default?api-version=2015-06-01-preview -d@"input.json"'
Where input.json contains the Request body json data as mentioned below.
 {
 "properties" :
 {
 "logCollection": "On",
 "recommendations": {
 "patch": "On",
 "baseline": "On",
 "antimalware": "On",
 "diskEncryption": "On",
 "acls": "On",
 "nsgs": "On",
 "waf": "On",
 "sqlAuditing": "On",
 "sqlTde": "On",
 "ngfw": "On",
 "vulnerabilityAssessment": "On",
 "storageEncryption": "On",
 "jitNetworkAccess": "On",
 "appWhitelisting": "On"
 }
 }
 }
</t>
  </si>
  <si>
    <t>Set 'Security Configurations' to 'On'.  One method to achieve the recommended state is to execute the following:
**Azure Console**
1. Go to `Security Center`
2. Click on `Security Policy`
3. Select an Azure Subscription
4. Click on `Security Policy`
5. Set `Security Configurations` to `On`
**Azure Command Line Interface 2.0**
Use the below command to set `Security Configurations` to `On`.
az account get-access-token --query "{subscripton:subscription,accessToken:accessToken}" --out tsv | xargs -L1 bash -c 'curl -X PUT -H "Authorization: Bearer $1" -H "Content-Type: application/json" https://management.azure.com/subscriptions/$0/providers/microsoft.Security/policies/default?api-version=2015-06-01-preview -d@"input.json"'
Where input.json contains the Request body json data as mentioned below.
 {
 "properties" :
 {
 "logCollection": "On",
 "recommendations": {
 "patch": "On",
 "baseline": "On",
 "antimalware": "On",
 "diskEncryption": "On",
 "acls": "On",
 "nsgs": "On",
 "waf": "On",
 "sqlAuditing": "On",
 "sqlTde": "On",
 "ngfw": "On",
 "vulnerabilityAssessment": "On",
 "storageEncryption": "On",
 "jitNetworkAccess": "On",
 "appWhitelisting": "On"
 }
 }
 }</t>
  </si>
  <si>
    <t>To close this finding, please provide a screenshot showing 'Security Configurations' is set to 'On' with the agency's CAP.</t>
  </si>
  <si>
    <t>AZURE-12</t>
  </si>
  <si>
    <t>Ensure that 'Endpoint protection' is set to 'On'</t>
  </si>
  <si>
    <t>Enable Endpoint protection recommendations for virtual machines.</t>
  </si>
  <si>
    <t xml:space="preserve">Using Azure Console perform the following:
1. Go to `Security Center`
2. Click on `Security Policy`
3. Click on the security policy subscription
4. Click on `Security policy`
5. Ensure that `Endpoint protection` is set to `On`
**Azure Command Line Interface 2.0**
Ensure the output of the below command is `On`
az account get-access-token --query "{subscripton:subscription,accessToken:accessToken}" --out tsv | xargs -L1 bash -c 'curl -X GET -H "Authorization: Bearer $1" -H "Content-Type: application/json" https://management.azure.com/subscriptions/$0/providers/microsoft.Security/policies?api-version=2015-06-01-preview' | jq '.|.value[] | select(.name=="default")'|jq '.properties.recommendations.antimalware'
</t>
  </si>
  <si>
    <t>Verify that 'Endpoint protection' is set to 'On'</t>
  </si>
  <si>
    <t>Endpoint protection is disabled.</t>
  </si>
  <si>
    <t>When this setting is enabled, it recommends endpoint protection be provisioned for all Windows virtual machines to help identify and remove viruses, spyware, and other malicious software.</t>
  </si>
  <si>
    <t xml:space="preserve">**Azure Console**
1. Go to `Security Center`
2. Click on `Security Policy`
3. Click on the security policy subscription
4. Click on `Security policy`
5. Set `Endpoint protection` to `On`
**Azure Command Line Interface 2.0**
Use the below command to set `Endpoint protection` to `On`.
az account get-access-token --query "{subscripton:subscription,accessToken:accessToken}" --out tsv | xargs -L1 bash -c 'curl -X PUT -H "Authorization: Bearer $1" -H "Content-Type: application/json" https://management.azure.com/subscriptions/$0/providers/microsoft.Security/policies/default?api-version=2015-06-01-preview -d@"input.json"'
Where input.json contains the Request body json data as mentioned below.
 {
 "properties" :
 {
 "logCollection": "On",
 "recommendations": {
 "patch": "On",
 "baseline": "On",
 "antimalware": "On",
 "diskEncryption": "On",
 "acls": "On",
 "nsgs": "On",
 "waf": "On",
 "sqlAuditing": "On",
 "sqlTde": "On",
 "ngfw": "On",
 "vulnerabilityAssessment": "On",
 "storageEncryption": "On",
 "jitNetworkAccess": "On",
 "appWhitelisting": "On"
 }
 }
 }
</t>
  </si>
  <si>
    <t>Set 'Endpoint protection' to 'On'.  One method to achieve the recommended state is to execute the following:
**Azure Console**
1. Go to `Security Center`
2. Click on `Security Policy`
3. Click on the security policy subscription
4. Click on `Security policy`
5. Set `Endpoint protection` to `On`
**Azure Command Line Interface 2.0**
Use the below command to set `Endpoint protection` to `On`.
az account get-access-token --query "{subscripton:subscription,accessToken:accessToken}" --out tsv | xargs -L1 bash -c 'curl -X PUT -H "Authorization: Bearer $1" -H "Content-Type: application/json" https://management.azure.com/subscriptions/$0/providers/microsoft.Security/policies/default?api-version=2015-06-01-preview -d@"input.json"'
Where input.json contains the Request body json data as mentioned below.
 {
 "properties" :
 {
 "logCollection": "On",
 "recommendations": {
 "patch": "On",
 "baseline": "On",
 "antimalware": "On",
 "diskEncryption": "On",
 "acls": "On",
 "nsgs": "On",
 "waf": "On",
 "sqlAuditing": "On",
 "sqlTde": "On",
 "ngfw": "On",
 "vulnerabilityAssessment": "On",
 "storageEncryption": "On",
 "jitNetworkAccess": "On",
 "appWhitelisting": "On"
 }
 }
 }</t>
  </si>
  <si>
    <t>To close this finding, please provide a screenshot showing 'Endpoint protection' is set to 'On' with the agency's CAP.</t>
  </si>
  <si>
    <t>AZURE-13</t>
  </si>
  <si>
    <t>Ensure that 'Disk encryption' is set to 'On'</t>
  </si>
  <si>
    <t>Enable Disk encryption recommendations for virtual machines.</t>
  </si>
  <si>
    <t xml:space="preserve">Using Azure Console perform the following:
1. Go to `Security Center`
2. Click on `Security Policy`
3. Click on the security policy subscription
4. Click on `Security policy`
5. Ensure that `Disk encryption` is set to `On`
**Azure Command Line Interface 2.0**
Ensure the output of the below command is `On`
az account get-access-token --query "{subscripton:subscription,accessToken:accessToken}" --out tsv | xargs -L1 bash -c 'curl -X GET -H "Authorization: Bearer $1" -H "Content-Type: application/json" https://management.azure.com/subscriptions/$0/providers/microsoft.Security/policies?api-version=2015-06-01-preview' | jq '.|.value[] | select(.name=="default")'|jq '.properties.recommendations.diskEncryption'
</t>
  </si>
  <si>
    <t>Verify that 'Disk encryption' is set to 'On'</t>
  </si>
  <si>
    <t xml:space="preserve"> Disk encryption is disabled.</t>
  </si>
  <si>
    <t>When this setting is enabled, it recommends enabling disk encryption in all virtual machines to enhance data protection at rest.</t>
  </si>
  <si>
    <t xml:space="preserve">**Azure Console**
1. Go to `Security Center`
2. Click on `Security Policy`
3. Click on the security policy subscription
4. Click on `Security policy`
5. Set `Disk encryption` to `On`
**Azure Command Line Interface 2.0**
Use the below command to set `Disk encryption` to `On`.
az account get-access-token --query "{subscripton:subscription,accessToken:accessToken}" --out tsv | xargs -L1 bash -c 'curl -X PUT -H "Authorization: Bearer $1" -H "Content-Type: application/json" https://management.azure.com/subscriptions/$0/providers/microsoft.Security/policies/default?api-version=2015-06-01-preview -d@"input.json"'
Where `input.json` contains the Request body json data as mentioned below.
 {
 "properties" :
 {
 "logCollection": "On",
 "recommendations": {
 "patch": "On",
 "baseline": "On",
 "antimalware": "On",
 "diskEncryption": "On",
 "acls": "On",
 "nsgs": "On",
 "waf": "On",
 "sqlAuditing": "On",
 "sqlTde": "On",
 "ngfw": "On",
 "vulnerabilityAssessment": "On",
 "storageEncryption": "On",
 "jitNetworkAccess": "On",
 "appWhitelisting": "On"
 }
 }
 }
</t>
  </si>
  <si>
    <t>Set 'Disk encryption' to 'On'.  One method to achieve the recommended state is to execute the following:
**Azure Console**
1. Go to `Security Center`
2. Click on `Security Policy`
3. Click on the security policy subscription
4. Click on `Security policy`
5. Set `Disk encryption` to `On`
**Azure Command Line Interface 2.0**
Use the below command to set `Disk encryption` to `On`.
az account get-access-token --query "{subscripton:subscription,accessToken:accessToken}" --out tsv | xargs -L1 bash -c 'curl -X PUT -H "Authorization: Bearer $1" -H "Content-Type: application/json" https://management.azure.com/subscriptions/$0/providers/microsoft.Security/policies/default?api-version=2015-06-01-preview -d@"input.json"'
Where `input.json` contains the Request body json data as mentioned below.
 {
 "properties" :
 {
 "logCollection": "On",
 "recommendations": {
 "patch": "On",
 "baseline": "On",
 "antimalware": "On",
 "diskEncryption": "On",
 "acls": "On",
 "nsgs": "On",
 "waf": "On",
 "sqlAuditing": "On",
 "sqlTde": "On",
 "ngfw": "On",
 "vulnerabilityAssessment": "On",
 "storageEncryption": "On",
 "jitNetworkAccess": "On",
 "appWhitelisting": "On"
 }
 }
 }</t>
  </si>
  <si>
    <t>To close this finding, please provide a screenshot showing 'Disk encryption' is set to 'On' with the agency's CAP.</t>
  </si>
  <si>
    <t>AZURE-14</t>
  </si>
  <si>
    <t>Ensure that 'Network security groups' is set to 'On'</t>
  </si>
  <si>
    <t>Enable Network security groups recommendations for virtual machines.</t>
  </si>
  <si>
    <t xml:space="preserve">Using Azure Console perform the following:
1. Go to `Security Center`
2. Click on `Security Policy`
3. Click on the security policy subscription
4. Click on `Security policy`
5. Ensure that `Network security groups` is set to `On`
**Azure Command Line Interface 2.0**
Ensure the output of the below command is `On`
az account get-access-token --query "{subscripton:subscription,accessToken:accessToken}" --out tsv | xargs -L1 bash -c 'curl -X GET -H "Authorization: Bearer $1" -H "Content-Type: application/json" https://management.azure.com/subscriptions/$0/providers/microsoft.Security/policies?api-version=2015-06-01-preview' | jq '.|.value[] | select(.name=="default")'|jq '.properties.recommendations.nsgs'
</t>
  </si>
  <si>
    <t>Verify that 'Network security groups' is set to 'On'</t>
  </si>
  <si>
    <t>Network security groups recommendations for virtual machines has not been enabled.</t>
  </si>
  <si>
    <t>When this setting is enabled, it recommends that network security groups be configured to control inbound and outbound traffic to VMs that have public endpoints. Network security groups that are configured for a subnet is inherited by all virtual machine network interfaces unless otherwise specified. In addition to checking that a network security group has been configured, this policy assesses inbound security rules to identify rules that allow incoming traffic.</t>
  </si>
  <si>
    <t xml:space="preserve">**Azure Console**
1. Go to `Security Center`
2. Click on `Security Policy`
3. Click on the security policy subscription
4. Click on `Security policy`
5. Set `Network security groups` to `On`
**Azure Command Line Interface 2.0**
Use the below command to set `Network security groups` to `On`.
az account get-access-token --query "{subscripton:subscription,accessToken:accessToken}" --out tsv | xargs -L1 bash -c 'curl -X PUT -H "Authorization: Bearer $1" -H "Content-Type: application/json" https://management.azure.com/subscriptions/$0/providers/microsoft.Security/policies/default?api-version=2015-06-01-preview -d@"input.json"'
Where `input.json` contains the Request body json data as mentioned below.
 {
 "properties" :
 {
 "logCollection": "On",
 "recommendations": {
 "patch": "On",
 "baseline": "On",
 "antimalware": "On",
 "diskEncryption": "On",
 "acls": "On",
 "nsgs": "On",
 "waf": "On",
 "sqlAuditing": "On",
 "sqlTde": "On",
 "ngfw": "On",
 "vulnerabilityAssessment": "On",
 "storageEncryption": "On",
 "jitNetworkAccess": "On",
 "appWhitelisting": "On"
 }
 }
 }
</t>
  </si>
  <si>
    <t>Set 'Network security groups' to 'On'.  One method to achieve the recommended state is to execute the following:
**Azure Console**
1. Go to `Security Center`
2. Click on `Security Policy`
3. Click on the security policy subscription
4. Click on `Security policy`
5. Set `Network security groups` to `On`
**Azure Command Line Interface 2.0**
Use the below command to set `Network security groups` to `On`.
az account get-access-token --query "{subscripton:subscription,accessToken:accessToken}" --out tsv | xargs -L1 bash -c 'curl -X PUT -H "Authorization: Bearer $1" -H "Content-Type: application/json" https://management.azure.com/subscriptions/$0/providers/microsoft.Security/policies/default?api-version=2015-06-01-preview -d@"input.json"'
Where `input.json` contains the Request body json data as mentioned below.
 {
 "properties" :
 {
 "logCollection": "On",
 "recommendations": {
 "patch": "On",
 "baseline": "On",
 "antimalware": "On",
 "diskEncryption": "On",
 "acls": "On",
 "nsgs": "On",
 "waf": "On",
 "sqlAuditing": "On",
 "sqlTde": "On",
 "ngfw": "On",
 "vulnerabilityAssessment": "On",
 "storageEncryption": "On",
 "jitNetworkAccess": "On",
 "appWhitelisting": "On"
 }
 }
 }</t>
  </si>
  <si>
    <t>To close this finding, please provide a screenshot showing 'Network security groups' is set to 'On' with the agency's CAP.</t>
  </si>
  <si>
    <t>AZURE-15</t>
  </si>
  <si>
    <t>Ensure that 'Web application firewall' is set to 'On'</t>
  </si>
  <si>
    <t>Enable Web application firewall recommendations for virtual machines.</t>
  </si>
  <si>
    <t xml:space="preserve">Using Azure Console perform the following:
1. Go to `Security Center`
2. Click on `Security Policy`
3. Click on the security policy subscription
4. Click on `Security policy`
5. Ensure that `Web application firewall` is set to `On`
**Azure Command Line Interface 2.0**
Ensure the output of the below command is `On`
az account get-access-token --query "{subscripton:subscription,accessToken:accessToken}" --out tsv | xargs -L1 bash -c 'curl -X GET -H "Authorization: Bearer $1" -H "Content-Type: application/json" https://management.azure.com/subscriptions/$0/providers/microsoft.Security/policies?api-version=2015-06-01-preview' | jq '.|.value[] | select(.name=="default")'|jq '.properties.recommendations.waf'
</t>
  </si>
  <si>
    <t>Verify that 'Web application firewall' is set to 'On'</t>
  </si>
  <si>
    <t>Web application firewall recommendations for virtual machines has not been enabled.</t>
  </si>
  <si>
    <t>When this setting is enabled, it recommends that a web application firewall is provisioned on virtual machines when either of the following is true: 
- Instance-level public IP (ILPIP) is used and the inbound security rules for the associated network security group are configured to allow access to port 80/443.
- Load-balanced IP is used and the associated load balancing and inbound network address translation (NAT) rules are configured to allow access to port 80/443.</t>
  </si>
  <si>
    <t xml:space="preserve">**Azure Console**
1. Go to `Security Center`
2. Click on `Security Policy`
3. Click on the security policy subscription
4. Click on `Security policy`
5. Set `Web application firewall` to `On`
**Azure Command Line Interface 2.0**
Use the below command to set `Web application firewall` to `On`.
az account get-access-token --query "{subscripton:subscription,accessToken:accessToken}" --out tsv | xargs -L1 bash -c 'curl -X PUT -H "Authorization: Bearer $1" -H "Content-Type: application/json" https://management.azure.com/subscriptions/$0/providers/microsoft.Security/policies/default?api-version=2015-06-01-preview -d@"input.json"'
Where `input.json` contains the Request body json data as mentioned below.
 {
 "properties" :
 {
 "logCollection": "On",
 "recommendations": {
 "patch": "On",
 "baseline": "On",
 "antimalware": "On",
 "diskEncryption": "On",
 "acls": "On",
 "nsgs": "On",
 "waf": "On",
 "sqlAuditing": "On",
 "sqlTde": "On",
 "ngfw": "On",
 "vulnerabilityAssessment": "On",
 "storageEncryption": "On",
 "jitNetworkAccess": "On",
 "appWhitelisting": "On"
 }
 }
 }
</t>
  </si>
  <si>
    <t>Set 'Web application firewall' is to 'On'.  One method to achieve the recommended state is to execute the following:  
**Azure Console**
1. Go to `Security Center`
2. Click on `Security Policy`
3. Click on the security policy subscription
4. Click on `Security policy`
5. Set `Web application firewall` to `On`
**Azure Command Line Interface 2.0**
Use the below command to set `Web application firewall` to `On`.
az account get-access-token --query "{subscripton:subscription,accessToken:accessToken}" --out tsv | xargs -L1 bash -c 'curl -X PUT -H "Authorization: Bearer $1" -H "Content-Type: application/json" https://management.azure.com/subscriptions/$0/providers/microsoft.Security/policies/default?api-version=2015-06-01-preview -d@"input.json"'
Where `input.json` contains the Request body json data as mentioned below.
 {
 "properties" :
 {
 "logCollection": "On",
 "recommendations": {
 "patch": "On",
 "baseline": "On",
 "antimalware": "On",
 "diskEncryption": "On",
 "acls": "On",
 "nsgs": "On",
 "waf": "On",
 "sqlAuditing": "On",
 "sqlTde": "On",
 "ngfw": "On",
 "vulnerabilityAssessment": "On",
 "storageEncryption": "On",
 "jitNetworkAccess": "On",
 "appWhitelisting": "On"
 }
 }
 }</t>
  </si>
  <si>
    <t>To close this finding, please provide a screenshot showing 'Web application firewall' is set to 'On' with the agency's CAP.</t>
  </si>
  <si>
    <t>AZURE-16</t>
  </si>
  <si>
    <t>Ensure that 'Next generation firewall' is set to 'On'</t>
  </si>
  <si>
    <t>Enable Next generation firewall recommendations for virtual machines.</t>
  </si>
  <si>
    <t xml:space="preserve">Using Azure Console perform the following:
1. Go to `Security Center`
2. Click on `Security Policy`
3. Click on the security policy subscription
4. Click on `Security policy`
5. Ensure that `Next generation firewall` is set to `On`
**Azure Command Line Interface 2.0**
Ensure the output of the below command is `On`
az account get-access-token --query "{subscripton:subscription,accessToken:accessToken}" --out tsv | xargs -L1 bash -c 'curl -X GET -H "Authorization: Bearer $1" -H "Content-Type: application/json" https://management.azure.com/subscriptions/$0/providers/microsoft.Security/policies?api-version=2015-06-01-preview' | jq '.|.value[] | select(.name=="default")'|jq '.properties.recommendations.ngfw'
</t>
  </si>
  <si>
    <t>Verify that 'Next generation firewall' is set to 'On'</t>
  </si>
  <si>
    <t>Next generation firewall recommendations for virtual machines has not been enabled.</t>
  </si>
  <si>
    <t>When this setting is enabled, it extends network protections beyond network security groups, which are built into Azure. Security Center will discover deployments for which a next generation firewall is recommended and enable you to provision a virtual appliance.</t>
  </si>
  <si>
    <t xml:space="preserve">**Azure Console**
1. Go to `Security Center`
2. Click on `Security Policy`
3. Click on the security policy subscription
4. Click on `Security policy`
5. Set `Next generation firewall` to `On`
**Azure Command Line Interface 2.0**
Use the below command to set `Next generation firewall` to `On`.
az account get-access-token --query "{subscripton:subscription,accessToken:accessToken}" --out tsv | xargs -L1 bash -c 'curl -X PUT -H "Authorization: Bearer $1" -H "Content-Type: application/json" https://management.azure.com/subscriptions/$0/providers/microsoft.Security/policies/default?api-version=2015-06-01-preview -d@"input.json"'
Where `input.json` contains the Request body json data as mentioned below.
 {
 "properties" :
 {
 "logCollection": "On",
 "recommendations": {
 "patch": "On",
 "baseline": "On",
 "antimalware": "On",
 "diskEncryption": "On",
 "acls": "On",
 "nsgs": "On",
 "waf": "On",
 "sqlAuditing": "On",
 "sqlTde": "On",
 "ngfw": "On",
 "vulnerabilityAssessment": "On",
 "storageEncryption": "On",
 "jitNetworkAccess": "On",
 "appWhitelisting": "On"
 }
 }
 }
</t>
  </si>
  <si>
    <t>Set 'Next generation firewall' to 'On'.  One method to achieve the recommended state is to execute the following:  
**Azure Console**
1. Go to `Security Center`
2. Click on `Security Policy`
3. Click on the security policy subscription
4. Click on `Security policy`
5. Set `Next generation firewall` to `On`
**Azure Command Line Interface 2.0**
Use the below command to set `Next generation firewall` to `On`.
az account get-access-token --query "{subscripton:subscription,accessToken:accessToken}" --out tsv | xargs -L1 bash -c 'curl -X PUT -H "Authorization: Bearer $1" -H "Content-Type: application/json" https://management.azure.com/subscriptions/$0/providers/microsoft.Security/policies/default?api-version=2015-06-01-preview -d@"input.json"'
Where `input.json` contains the Request body json data as mentioned below.
 {
 "properties" :
 {
 "logCollection": "On",
 "recommendations": {
 "patch": "On",
 "baseline": "On",
 "antimalware": "On",
 "diskEncryption": "On",
 "acls": "On",
 "nsgs": "On",
 "waf": "On",
 "sqlAuditing": "On",
 "sqlTde": "On",
 "ngfw": "On",
 "vulnerabilityAssessment": "On",
 "storageEncryption": "On",
 "jitNetworkAccess": "On",
 "appWhitelisting": "On"
 }
 }
 }</t>
  </si>
  <si>
    <t>To close this finding, please provide a screenshot showing 'Next generation firewall' is set to 'On' with the agency's CAP.</t>
  </si>
  <si>
    <t>AZURE-17</t>
  </si>
  <si>
    <t>RA-5</t>
  </si>
  <si>
    <t>Vulnerability Scanning</t>
  </si>
  <si>
    <t>Ensure that 'Vulnerability assessment' is set to 'On'</t>
  </si>
  <si>
    <t>Enable Vulnerability assessment recommendations for virtual machines.</t>
  </si>
  <si>
    <t xml:space="preserve">Using Azure Console perform the following:
1. Go to `Security Center`
2. Click on `Security Policy`
3. Click on the security policy subscription
4. Click on `Security policy`
5. Ensure that `Vulnerability assessment` is set to `On`
**Azure Command Line Interface 2.0**
Ensure the output of the below command is `On`
az account get-access-token --query "{subscripton:subscription,accessToken:accessToken}" --out tsv | xargs -L1 bash -c 'curl -X GET -H "Authorization: Bearer $1" -H "Content-Type: application/json" https://management.azure.com/subscriptions/$0/providers/microsoft.Security/policies?api-version=2015-06-01-preview' | jq '.|.value[] | select(.name=="default")'|jq '.properties.recommendations.vulnerabilityAssessment'
</t>
  </si>
  <si>
    <t>Verify that 'Vulnerability assessment' is set to 'On'</t>
  </si>
  <si>
    <t>Vulnerability assessment recommendations for virtual machines has not been enabled.</t>
  </si>
  <si>
    <t>HCA3</t>
  </si>
  <si>
    <t>HCA3: Agency does not conduct routine assessments of security controls</t>
  </si>
  <si>
    <t>When this setting is enabled, it recommends that you install a vulnerability assessment solution on your VM.</t>
  </si>
  <si>
    <t xml:space="preserve">**Azure Console**
1. Go to `Security Center`
2. Click on `Security Policy`
3. Click on the security policy subscription
4. Click on `Security policy`
5. Set `Vulnerability assessment` to `On`
**Azure Command Line Interface 2.0**
Use the below command to set `Vulnerability assessment` to `On`.
az account get-access-token --query "{subscripton:subscription,accessToken:accessToken}" --out tsv | xargs -L1 bash -c 'curl -X PUT -H "Authorization: Bearer $1" -H "Content-Type: application/json" https://management.azure.com/subscriptions/$0/providers/microsoft.Security/policies/default?api-version=2015-06-01-preview -d@"input.json"'
Where `input.json` contains the Request body json data as mentioned below.
 {
 "properties" :
 {
 "logCollection": "On",
 "recommendations": {
 "patch": "On",
 "baseline": "On",
 "antimalware": "On",
 "diskEncryption": "On",
 "acls": "On",
 "nsgs": "On",
 "waf": "On",
 "sqlAuditing": "On",
 "sqlTde": "On",
 "ngfw": "On",
 "vulnerabilityAssessment": "On",
 "storageEncryption": "On",
 "jitNetworkAccess": "On",
 "appWhitelisting": "On"
 }
 }
 }
</t>
  </si>
  <si>
    <t>Set 'Vulnerability assessment' to 'On'.  One method to achieve the recommended state is to execute the following: 
**Azure Console**
1. Go to `Security Center`
2. Click on `Security Policy`
3. Click on the security policy subscription
4. Click on `Security policy`
5. Set `Vulnerability assessment` to `On`
**Azure Command Line Interface 2.0**
Use the below command to set `Vulnerability assessment` to `On`.
az account get-access-token --query "{subscripton:subscription,accessToken:accessToken}" --out tsv | xargs -L1 bash -c 'curl -X PUT -H "Authorization: Bearer $1" -H "Content-Type: application/json" https://management.azure.com/subscriptions/$0/providers/microsoft.Security/policies/default?api-version=2015-06-01-preview -d@"input.json"'
Where `input.json` contains the Request body json data as mentioned below.
 {
 "properties" :
 {
 "logCollection": "On",
 "recommendations": {
 "patch": "On",
 "baseline": "On",
 "antimalware": "On",
 "diskEncryption": "On",
 "acls": "On",
 "nsgs": "On",
 "waf": "On",
 "sqlAuditing": "On",
 "sqlTde": "On",
 "ngfw": "On",
 "vulnerabilityAssessment": "On",
 "storageEncryption": "On",
 "jitNetworkAccess": "On",
 "appWhitelisting": "On"
 }
 }
 }</t>
  </si>
  <si>
    <t>To close this finding, please provide a screenshot showing 'Vulnerability assessment' is set to 'On' with the agency's CAP.</t>
  </si>
  <si>
    <t>AZURE-18</t>
  </si>
  <si>
    <t>Ensure that 'Storage Encryption' is set to 'On'</t>
  </si>
  <si>
    <t>Enable Storage Encryption recommendations.</t>
  </si>
  <si>
    <t xml:space="preserve">Using Azure Console perform the following:
1. Go to `Security Center`
2. Click on `Security Policy`
3. Click on the security policy subscription
4. Click on `Security policy`
5. Ensure that `Storage Encryption` is set to `On`
**Azure Command Line Interface 2.0**
Ensure the output of the below command is `On`
az account get-access-token --query "{subscripton:subscription,accessToken:accessToken}" --out tsv | xargs -L1 bash -c 'curl -X GET -H "Authorization: Bearer $1" -H "Content-Type: application/json" https://management.azure.com/subscriptions/$0/providers/microsoft.Security/policies?api-version=2015-06-01-preview' | jq '.|.value[] | select(.name=="default")'|jq '.properties.recommendations.storageEncryption'
</t>
  </si>
  <si>
    <t>Verify that 'Storage Encryption' is set to 'On'</t>
  </si>
  <si>
    <t>Storage Encryption recommendations has not been enabled.</t>
  </si>
  <si>
    <t>When this setting is enabled, any new data in Azure Blobs and Files will be encrypted.</t>
  </si>
  <si>
    <t xml:space="preserve">**Azure Console**
1. Go to `Security Center`
2. Click on `Security Policy`
3. Click on the security policy subscription
4. Click on `Security policy`
5. Set `Storage Encryption` to `On`
**Azure Command Line Interface 2.0**
Use the below command to set `Storage Encryption` to `On`.
az account get-access-token --query "{subscripton:subscription,accessToken:accessToken}" --out tsv | xargs -L1 bash -c 'curl -X PUT -H "Authorization: Bearer $1" -H "Content-Type: application/json" https://management.azure.com/subscriptions/$0/providers/microsoft.Security/policies/default?api-version=2015-06-01-preview -d@"input.json"'
Where `input.json` contains the Request body json data as mentioned below.
 {
 "properties" :
 {
 "logCollection": "On",
 "recommendations": {
 "patch": "On",
 "baseline": "On",
 "antimalware": "On",
 "diskEncryption": "On",
 "acls": "On",
 "nsgs": "On",
 "waf": "On",
 "sqlAuditing": "On",
 "sqlTde": "On",
 "ngfw": "On",
 "vulnerabilityAssessment": "On",
 "storageEncryption": "On",
 "jitNetworkAccess": "On",
 "appWhitelisting": "On"
 }
 }
 }
</t>
  </si>
  <si>
    <t>Set 'Storage Encryption' to 'On'.  One method to achieve the recommended state is to execute the following: 
**Azure Console**
1. Go to `Security Center`
2. Click on `Security Policy`
3. Click on the security policy subscription
4. Click on `Security policy`
5. Set `Storage Encryption` to `On`
**Azure Command Line Interface 2.0**
Use the below command to set `Storage Encryption` to `On`.
az account get-access-token --query "{subscripton:subscription,accessToken:accessToken}" --out tsv | xargs -L1 bash -c 'curl -X PUT -H "Authorization: Bearer $1" -H "Content-Type: application/json" https://management.azure.com/subscriptions/$0/providers/microsoft.Security/policies/default?api-version=2015-06-01-preview -d@"input.json"'
Where `input.json` contains the Request body json data as mentioned below.
 {
 "properties" :
 {
 "logCollection": "On",
 "recommendations": {
 "patch": "On",
 "baseline": "On",
 "antimalware": "On",
 "diskEncryption": "On",
 "acls": "On",
 "nsgs": "On",
 "waf": "On",
 "sqlAuditing": "On",
 "sqlTde": "On",
 "ngfw": "On",
 "vulnerabilityAssessment": "On",
 "storageEncryption": "On",
 "jitNetworkAccess": "On",
 "appWhitelisting": "On"
 }
 }
 }</t>
  </si>
  <si>
    <t>To close this finding, please provide a screenshot showing 'Storage Encryption' is set to 'On' with the agency's CAP.</t>
  </si>
  <si>
    <t>AZURE-19</t>
  </si>
  <si>
    <t>Ensure that 'JIT Network Access' is set to 'On'</t>
  </si>
  <si>
    <t>Enable JIT Network Access for virtual machines.</t>
  </si>
  <si>
    <t xml:space="preserve">Using Azure Console perform the following:
1. Go to `Security Center`
2. Click on `Security Policy`
3. Click on the security policy subscription
4. Click on `Security policy`
5. Ensure that `JIT Network Access` is set to `On`
**Azure Command Line Interface 2.0**
Ensure the output of the below command is `On`
az account get-access-token --query "{subscripton:subscription,accessToken:accessToken}" --out tsv | xargs -L1 bash -c 'curl -X GET -H "Authorization: Bearer $1" -H "Content-Type: application/json" https://management.azure.com/subscriptions/$0/providers/microsoft.Security/policies?api-version=2015-06-01-preview' | jq '.|.value[] | select(.name=="default")'|jq '.properties.recommendations.jitNetworkAccess'
</t>
  </si>
  <si>
    <t>Verify that 'JIT Network Access' is set to 'On'</t>
  </si>
  <si>
    <t>JIT Network Access for virtual machines is disabled.</t>
  </si>
  <si>
    <t>2.12</t>
  </si>
  <si>
    <t>When this setting is enabled, it Security Center locks down inbound traffic to your Azure VMs by creating an NSG rule. You select the ports on the VM to which inbound traffic should be locked down. Just in time virtual machine (VM) access can be used to lock down inbound traffic to your Azure VMs, reducing exposure to attacks while providing easy access to connect to VMs when needed.</t>
  </si>
  <si>
    <t xml:space="preserve">**Azure Console**
1. Go to `Security Center`
2. Click on `Security Policy`
3. Click on the security policy subscription
4. Click on `Security policy`
5. Set `JIT Network Access` to `On`
**Azure Command Line Interface 2.0**
Use the below command to set `JIT Network Access` to `On`.
az account get-access-token --query "{subscripton:subscription,accessToken:accessToken}" --out tsv | xargs -L1 bash -c 'curl -X PUT -H "Authorization: Bearer $1" -H "Content-Type: application/json" https://management.azure.com/subscriptions/$0/providers/microsoft.Security/policies/default?api-version=2015-06-01-preview -d@"input.json"'
Where `input.json` contains the Request body json data as mentioned below.
 {
 "properties" :
 {
 "logCollection": "On",
 "recommendations": {
 "patch": "On",
 "baseline": "On",
 "antimalware": "On",
 "diskEncryption": "On",
 "acls": "On",
 "nsgs": "On",
 "waf": "On",
 "sqlAuditing": "On",
 "sqlTde": "On",
 "ngfw": "On",
 "vulnerabilityAssessment": "On",
 "storageEncryption": "On",
 "jitNetworkAccess": "On",
 "appWhitelisting": "On"
 }
 }
 }
</t>
  </si>
  <si>
    <t>Set 'JIT Network Access' to 'On'.  One method to achieve the recommended state is to execute the following: 
**Azure Console**
1. Go to `Security Center`
2. Click on `Security Policy`
3. Click on the security policy subscription
4. Click on `Security policy`
5. Set `JIT Network Access` to `On`
**Azure Command Line Interface 2.0**
Use the below command to set `JIT Network Access` to `On`.
az account get-access-token --query "{subscripton:subscription,accessToken:accessToken}" --out tsv | xargs -L1 bash -c 'curl -X PUT -H "Authorization: Bearer $1" -H "Content-Type: application/json" https://management.azure.com/subscriptions/$0/providers/microsoft.Security/policies/default?api-version=2015-06-01-preview -d@"input.json"'
Where `input.json` contains the Request body json data as mentioned below.
 {
 "properties" :
 {
 "logCollection": "On",
 "recommendations": {
 "patch": "On",
 "baseline": "On",
 "antimalware": "On",
 "diskEncryption": "On",
 "acls": "On",
 "nsgs": "On",
 "waf": "On",
 "sqlAuditing": "On",
 "sqlTde": "On",
 "ngfw": "On",
 "vulnerabilityAssessment": "On",
 "storageEncryption": "On",
 "jitNetworkAccess": "On",
 "appWhitelisting": "On"
 }
 }
 }</t>
  </si>
  <si>
    <t>To close this finding, please provide a screenshot showing 'JIT Network Access' is set to 'On' with the agency's CAP.</t>
  </si>
  <si>
    <t>AZURE-20</t>
  </si>
  <si>
    <t>Ensure that 'Adaptive Application Controls' is set to 'On'</t>
  </si>
  <si>
    <t>Enable adaptive application controls.</t>
  </si>
  <si>
    <t xml:space="preserve">Using Azure Console perform the following:
1. Go to `Security Center`
2. Click on `Security Policy`
3. Click on the security policy subscription
4. Click on `Security policy`
5. Ensure that `Adaptive Application Controls` is set to `On`
**Azure Command Line Interface 2.0**
Ensure the output of the below command is `On`
az account get-access-token --query "{subscripton:subscription,accessToken:accessToken}" --out tsv | xargs -L1 bash -c 'curl -X GET -H "Authorization: Bearer $1" -H "Content-Type: application/json" https://management.azure.com/subscriptions/$0/providers/microsoft.Security/policies?api-version=2015-06-01-preview' | jq '.|.value[] | select(.name=="default")'|jq '.properties.recommendations.appWhitelisting'
</t>
  </si>
  <si>
    <t>Verify that 'Adaptive Application Controls' is set to 'On'</t>
  </si>
  <si>
    <t>Adaptive application control is disabled.</t>
  </si>
  <si>
    <t>2.13</t>
  </si>
  <si>
    <t>Adaptive application controls help control which applications can run on your VMs located in Azure, which among other benefits helps harden your VMs against malware. Security Center uses machine learning to analyze the processes running in the VM and helps you apply whitelisting rules using this intelligence.</t>
  </si>
  <si>
    <t xml:space="preserve">**Azure Console**
1. Go to `Security Center`
2. Click on `Security Policy`
3. Click on the security policy subscription
4. Click on `Security policy`
5. Set `Adaptive Application Controls` to `On`
**Azure Command Line Interface 2.0**
Use the below command to set `Adaptive Application Controls` to `On`.
az account get-access-token --query "{subscripton:subscription,accessToken:accessToken}" --out tsv | xargs -L1 bash -c 'curl -X PUT -H "Authorization: Bearer $1" -H "Content-Type: application/json" https://management.azure.com/subscriptions/$0/providers/microsoft.Security/policies/default?api-version=2015-06-01-preview -d@"input.json"'
Where `input.json` contains the Request body json data as mentioned below.
 {
 "properties" :
 {
 "logCollection": "On",
 "recommendations": {
 "patch": "On",
 "baseline": "On",
 "antimalware": "On",
 "diskEncryption": "On",
 "acls": "On",
 "nsgs": "On",
 "waf": "On",
 "sqlAuditing": "On",
 "sqlTde": "On",
 "ngfw": "On",
 "vulnerabilityAssessment": "On",
 "storageEncryption": "On",
 "jitNetworkAccess": "On",
 "appWhitelisting": "On"
 }
 }
 }
</t>
  </si>
  <si>
    <t>Set 'Adaptive Application Controls' to 'On'.  One method to achieve the recommended state is to execute the following: 
**Azure Console**
1. Go to `Security Center`
2. Click on `Security Policy`
3. Click on the security policy subscription
4. Click on `Security policy`
5. Set `Adaptive Application Controls` to `On`
**Azure Command Line Interface 2.0**
Use the below command to set `Adaptive Application Controls` to `On`.
az account get-access-token --query "{subscripton:subscription,accessToken:accessToken}" --out tsv | xargs -L1 bash -c 'curl -X PUT -H "Authorization: Bearer $1" -H "Content-Type: application/json" https://management.azure.com/subscriptions/$0/providers/microsoft.Security/policies/default?api-version=2015-06-01-preview -d@"input.json"'
Where `input.json` contains the Request body json data as mentioned below.
 {
 "properties" :
 {
 "logCollection": "On",
 "recommendations": {
 "patch": "On",
 "baseline": "On",
 "antimalware": "On",
 "diskEncryption": "On",
 "acls": "On",
 "nsgs": "On",
 "waf": "On",
 "sqlAuditing": "On",
 "sqlTde": "On",
 "ngfw": "On",
 "vulnerabilityAssessment": "On",
 "storageEncryption": "On",
 "jitNetworkAccess": "On",
 "appWhitelisting": "On"
 }
 }
 }</t>
  </si>
  <si>
    <t>AZURE-21</t>
  </si>
  <si>
    <t>Ensure that 'SQL auditing &amp; Threat detection' is set to 'On'</t>
  </si>
  <si>
    <t>Enable SQL auditing &amp; Threat detection recommendations.</t>
  </si>
  <si>
    <t xml:space="preserve">Using Azure Console perform the following:
1. Go to `Security Center`
2. Click on `Security Policy`
3. Click on the security policy subscription
4. Click on `Security policy`
5. Ensure that `SQL auditing &amp; Threat detection` is set to `On`
**Azure Command Line Interface 2.0**
Ensure the output of the below command is `On`
az account get-access-token --query "{subscripton:subscription,accessToken:accessToken}" --out tsv | xargs -L1 bash -c 'curl -X GET -H "Authorization: Bearer $1" -H "Content-Type: application/json" https://management.azure.com/subscriptions/$0/providers/microsoft.Security/policies?api-version=2015-06-01-preview' | jq '.|.value[] | select(.name=="default")'|jq '.properties.recommendations.sqlAuditing'
</t>
  </si>
  <si>
    <t>Verify that 'SQL auditing &amp; Threat detection' is set to 'On'</t>
  </si>
  <si>
    <t>SQL auditing &amp; Threat detection is disabled.</t>
  </si>
  <si>
    <t>2.14</t>
  </si>
  <si>
    <t>When this setting is enabled, it recommends that auditing of access to Azure Database be enabled for compliance and also advanced threat detection, for investigation purposes.</t>
  </si>
  <si>
    <t xml:space="preserve">Using Azure Console perform the following:
1. Go to `Security Center`
2. Click on `Security Policy`
3. Click on the security policy subscription
4. Click on `Security policy`
5. Set `SQL auditing &amp; Threat detection` to `On`
**Azure Command Line Interface 2.0**
Use the below command to set `SQL auditing &amp; Threat detection` to `On`.
az account get-access-token --query "{subscripton:subscription,accessToken:accessToken}" --out tsv | xargs -L1 bash -c 'curl -X PUT -H "Authorization: Bearer $1" -H "Content-Type: application/json" https://management.azure.com/subscriptions/$0/providers/microsoft.Security/policies/default?api-version=2015-06-01-preview -d@"input.json"'
Where `input.json` contains the Request body json data as mentioned below.
 {
 "properties" :
 {
 "logCollection": "On",
 "recommendations": {
 "patch": "On",
 "baseline": "On",
 "antimalware": "On",
 "diskEncryption": "On",
 "acls": "On",
 "nsgs": "On",
 "waf": "On",
 "sqlAuditing": "On",
 "sqlTde": "On",
 "ngfw": "On",
 "vulnerabilityAssessment": "On",
 "storageEncryption": "On",
 "jitNetworkAccess": "On",
 "appWhitelisting": "On"
 }
 }
 }
</t>
  </si>
  <si>
    <t>Set 'SQL auditing &amp; Threat detection' to 'On'.  One method to achieve the recommended state is to execute the following: 
Using Azure Console perform the following:
1. Go to `Security Center`
2. Click on `Security Policy`
3. Click on the security policy subscription
4. Click on `Security policy`
5. Set `SQL auditing &amp; Threat detection` to `On`
**Azure Command Line Interface 2.0**
Use the below command to set `SQL auditing &amp; Threat detection` to `On`.
az account get-access-token --query "{subscripton:subscription,accessToken:accessToken}" --out tsv | xargs -L1 bash -c 'curl -X PUT -H "Authorization: Bearer $1" -H "Content-Type: application/json" https://management.azure.com/subscriptions/$0/providers/microsoft.Security/policies/default?api-version=2015-06-01-preview -d@"input.json"'
Where `input.json` contains the Request body json data as mentioned below.
 {
 "properties" :
 {
 "logCollection": "On",
 "recommendations": {
 "patch": "On",
 "baseline": "On",
 "antimalware": "On",
 "diskEncryption": "On",
 "acls": "On",
 "nsgs": "On",
 "waf": "On",
 "sqlAuditing": "On",
 "sqlTde": "On",
 "ngfw": "On",
 "vulnerabilityAssessment": "On",
 "storageEncryption": "On",
 "jitNetworkAccess": "On",
 "appWhitelisting": "On"
 }
 }
 }</t>
  </si>
  <si>
    <t>To close this finding, please provide a screenshot showing 'SQL auditing &amp; Threat detection' is set to 'On' with the agency's CAP.</t>
  </si>
  <si>
    <t>AZURE-22</t>
  </si>
  <si>
    <t>Ensure that 'SQL Encryption' is set to 'On'</t>
  </si>
  <si>
    <t>Enable SQL Encryption recommendations.</t>
  </si>
  <si>
    <t xml:space="preserve">Using Azure Console perform the following:
1. Go to `Security Center`
2. Click on `Security Policy`
3. Click on the security policy subscription
4. Click on `Security policy`
5. Ensure that `SQL Encryption` is set to `On`
**Azure Command Line Interface 2.0**
Ensure the output of the below command is `On`
az account get-access-token --query "{subscripton:subscription,accessToken:accessToken}" --out tsv | xargs -L1 bash -c 'curl -X GET -H "Authorization: Bearer $1" -H "Content-Type: application/json" https://management.azure.com/subscriptions/$0/providers/microsoft.Security/policies?api-version=2015-06-01-preview' | jq '.|.value[] | select(.name=="default")'|jq '.properties.recommendations.sqlTde'
</t>
  </si>
  <si>
    <t>Verify that 'SQL Encryption' is set to 'On'.</t>
  </si>
  <si>
    <t>SQL Encryption recommendations is not enabled.</t>
  </si>
  <si>
    <t>2.15</t>
  </si>
  <si>
    <t>When this setting is enabled, it recommends that encryption at rest be enabled for your Azure SQL Database, associated backups, and transaction log files. Even if your data is breached, it will not be readable.</t>
  </si>
  <si>
    <t xml:space="preserve">**Azure Console**
1. Go to `Security Center`
2. Click on `Security Policy`
3. Click on the security policy subscription
4. Click on `Security policy`
5. Set `SQL Encryption` to `On`
**Azure Command Line Interface 2.0**
Use the below command to set `SQL Encryption` to `On`.
az account get-access-token --query "{subscripton:subscription,accessToken:accessToken}" --out tsv | xargs -L1 bash -c 'curl -X PUT -H "Authorization: Bearer $1" -H "Content-Type: application/json" https://management.azure.com/subscriptions/$0/providers/microsoft.Security/policies/default?api-version=2015-06-01-preview -d@"input.json"'
Where `input.json` contains the Request body json data as mentioned below.
 {
 "properties" :
 {
 "logCollection": "On",
 "recommendations": {
 "patch": "On",
 "baseline": "On",
 "antimalware": "On",
 "diskEncryption": "On",
 "acls": "On",
 "nsgs": "On",
 "waf": "On",
 "sqlAuditing": "On",
 "sqlTde": "On",
 "ngfw": "On",
 "vulnerabilityAssessment": "On",
 "storageEncryption": "On",
 "jitNetworkAccess": "On",
 "appWhitelisting": "On"
 }
 }
 }
</t>
  </si>
  <si>
    <t>Set 'SQL Encryption' to 'On'.  One method to achieve the recommended state is to execute the following: 
**Azure Console**
1. Go to `Security Center`
2. Click on `Security Policy`
3. Click on the security policy subscription
4. Click on `Security policy`
5. Set `SQL Encryption` to `On`
**Azure Command Line Interface 2.0**
Use the below command to set `SQL Encryption` to `On`.
az account get-access-token --query "{subscripton:subscription,accessToken:accessToken}" --out tsv | xargs -L1 bash -c 'curl -X PUT -H "Authorization: Bearer $1" -H "Content-Type: application/json" https://management.azure.com/subscriptions/$0/providers/microsoft.Security/policies/default?api-version=2015-06-01-preview -d@"input.json"'
Where `input.json` contains the Request body json data as mentioned below.
 {
 "properties" :
 {
 "logCollection": "On",
 "recommendations": {
 "patch": "On",
 "baseline": "On",
 "antimalware": "On",
 "diskEncryption": "On",
 "acls": "On",
 "nsgs": "On",
 "waf": "On",
 "sqlAuditing": "On",
 "sqlTde": "On",
 "ngfw": "On",
 "vulnerabilityAssessment": "On",
 "storageEncryption": "On",
 "jitNetworkAccess": "On",
 "appWhitelisting": "On"
 }
 }
 }</t>
  </si>
  <si>
    <t>To close this finding, please provide a screenshot showing 'SQL Encryption' is set to 'On' with the agency's CAP.</t>
  </si>
  <si>
    <t>AZURE-23</t>
  </si>
  <si>
    <t>Ensure that 'Security contact emails' is set</t>
  </si>
  <si>
    <t>Provide a security contact email address.</t>
  </si>
  <si>
    <t xml:space="preserve">Using Azure Console perform the following:
1. Go to `Security Center`
2. Click on `Security Policy`
3. Click on the security policy subscription
4. Click on `Email notifications`
5. Ensure that a valid security contact email address is set
**Azure Command Line Interface 2.0**
Ensure the output of the below command is set not empty, and is set with appropriate email ids.
az account get-access-token --query "{subscripton:subscription,accessToken:accessToken}" --out tsv | xargs -L1 bash -c 'curl -X GET -H "Authorization: Bearer $1" -H "Content-Type: application/json" https://management.azure.com/subscriptions/$0/providers/microsoft.Security/policies?api-version=2015-06-01-preview' | jq '.|.value[] | select(.name=="default")'|jq '.properties.securityContactConfiguration.securityContactEmails'
</t>
  </si>
  <si>
    <t>Verify that 'Security contact emails' is set.</t>
  </si>
  <si>
    <t>Provide a security contact email address is not set.</t>
  </si>
  <si>
    <t>HSI28</t>
  </si>
  <si>
    <t>HSI28: Security alerts are not disseminated to agency personnel</t>
  </si>
  <si>
    <t>2.16</t>
  </si>
  <si>
    <t>Microsoft reaches out to the provided security contact in case its security team finds that your resources are compromised. This ensures that you are aware of any potential compromise and you can timely mitigate the risk.</t>
  </si>
  <si>
    <t xml:space="preserve">**Azure Console**
1. Go to `Security Center`
2. Click on `Security Policy`
3. Click on the security policy subscription
4. Click on `Email notifications`
5. Set a valid email address for the security contact
**Azure Command Line Interface 2.0**
Use the below command to set `Security contact emails` to `On`.
az account get-access-token --query "{subscripton:subscription,accessToken:accessToken}" --out tsv | xargs -L1 bash -c 'curl -X PUT -H "Authorization: Bearer $1" -H "Content-Type: application/json" https://management.azure.com/subscriptions/$0/providers/microsoft.Security/policies/default?api-version=2015-06-01-preview -d@"input.json"'
Where `input.json` contains the Request body json data as mentioned below. And replace validEmailAddress with email ids csv for multiple.
{
 "properties": {
 "logCollection": "On",
 "recommendations": {
 "patch": "On",
 "baseline": "On",
 "antimalware": "On",
 "diskEncryption": "On",
 "acls": "On",
 "nsgs": "On",
 "waf": "On",
 "sqlAuditing": "On",
 "sqlTde": "On",
 "ngfw": "On",
 "vulnerabilityAssessment": "On",
 "storageEncryption": "On",
 "jitNetworkAccess": "On",
 "appWhitelisting": "On"
 },
 "securityContactConfiguration": {
 "securityContactEmails": [
 ""
 ],
 "securityContactPhone": "
	",
 "areNotificationsOn": true,
 "sendToAdminOn": true
 }
 }
}
</t>
  </si>
  <si>
    <t>Set 'Security contact emails'.  One method to achieve the recommended state is to execute the following: 
**Azure Console**
1. Go to `Security Center`
2. Click on `Security Policy`
3. Click on the security policy subscription
4. Click on `Email notifications`
5. Set a valid email address for the security contact
**Azure Command Line Interface 2.0**
Use the below command to set `Security contact emails` to `On`.
az account get-access-token --query "{subscripton:subscription,accessToken:accessToken}" --out tsv | xargs -L1 bash -c 'curl -X PUT -H "Authorization: Bearer $1" -H "Content-Type: application/json" https://management.azure.com/subscriptions/$0/providers/microsoft.Security/policies/default?api-version=2015-06-01-preview -d@"input.json"'
Where `input.json` contains the Request body json data as mentioned below. And replace validEmailAddress with email ids csv for multiple.
{
 "properties": {
 "logCollection": "On",
 "recommendations": {
 "patch": "On",
 "baseline": "On",
 "antimalware": "On",
 "diskEncryption": "On",
 "acls": "On",
 "nsgs": "On",
 "waf": "On",
 "sqlAuditing": "On",
 "sqlTde": "On",
 "ngfw": "On",
 "vulnerabilityAssessment": "On",
 "storageEncryption": "On",
 "jitNetworkAccess": "On",
 "appWhitelisting": "On"
 },
 "securityContactConfiguration": {
 "securityContactEmails": [
 ""
 ],
 "securityContactPhone": "
	",
 "areNotificationsOn": true,
 "sendToAdminOn": true
 }
 }
}</t>
  </si>
  <si>
    <t>AZURE-24</t>
  </si>
  <si>
    <t>Ensure that security contact 'Phone number' is set</t>
  </si>
  <si>
    <t>Provide a security contact phone number.</t>
  </si>
  <si>
    <t xml:space="preserve">Using Azure Console perform the following:
1. Go to `Security Center`
2. Click on `Security Policy`
3. Click on the security policy subscription
4. Click on `Email notifications`
5. Ensure that a valid security contact Phone number is set
**Azure Command Line Interface 2.0**
Ensure the output of the below command is set not empty, and is set with appropriate phone number.
az account get-access-token --query "{subscripton:subscription,accessToken:accessToken}" --out tsv | xargs -L1 bash -c 'curl -X GET -H "Authorization: Bearer $1" -H "Content-Type: application/json" https://management.azure.com/subscriptions/$0/providers/microsoft.Security/policies?api-version=2015-06-01-preview' | jq '.|.value[] | select(.name=="default")'|jq '.properties.securityContactConfiguration.securityContactPhone'
</t>
  </si>
  <si>
    <t>Verify that security contact 'Phone number' is set.</t>
  </si>
  <si>
    <t>Security contact phone number is not set.</t>
  </si>
  <si>
    <t>2.17</t>
  </si>
  <si>
    <t xml:space="preserve">**Azure Console**
1. Go to `Security Center`
2. Click on `Security Policy`
3. Click on the security policy subscription
4. Click on `Email notifications`
5. Set a valid security contact Phone number
**Azure Command Line Interface 2.0**
Use the below command to set `security contact 'Phone number'`.
az account get-access-token --query "{subscripton:subscription,accessToken:accessToken}" --out tsv | xargs -L1 bash -c 'curl -X PUT -H "Authorization: Bearer $1" -H "Content-Type: application/json" https://management.azure.com/subscriptions/$0/providers/microsoft.Security/policies/default?api-version=2015-06-01-preview -d@"input.json"'
Where `input.json` contains the Request body json data as mentioned below.
And replace `validEmailAddress` with email ids csv for multiple and `phoneNumber` with valid phone number.
 {
 "properties" :
 {
 "logCollection": "On",
 "recommendations": {
 "patch": "On",
 "baseline": "On",
 "antimalware": "On",
 "diskEncryption": "On",
 "acls": "On",
 "nsgs": "On",
 "waf": "On",
 "sqlAuditing": "On",
 "sqlTde": "On",
 "ngfw": "On",
 "vulnerabilityAssessment": "On",
 "storageEncryption": "On",
 "jitNetworkAccess": "On",
 "appWhitelisting": "On"
 },
 "securityContactConfiguration": {
 "securityContactEmails": [
 ""
 ],
 "securityContactPhone": "
	",
 "areNotificationsOn": true,
 "sendToAdminOn": true
 }
 }
 }
</t>
  </si>
  <si>
    <t>Set 'Phone number'.  One method to achieve the recommended state is to execute the following: 
**Azure Console**
1. Go to `Security Center`
2. Click on `Security Policy`
3. Click on the security policy subscription
4. Click on `Email notifications`
5. Set a valid security contact Phone number
**Azure Command Line Interface 2.0**
Use the below command to set `security contact 'Phone number'`.
az account get-access-token --query "{subscripton:subscription,accessToken:accessToken}" --out tsv | xargs -L1 bash -c 'curl -X PUT -H "Authorization: Bearer $1" -H "Content-Type: application/json" https://management.azure.com/subscriptions/$0/providers/microsoft.Security/policies/default?api-version=2015-06-01-preview -d@"input.json"'
Where `input.json` contains the Request body json data as mentioned below.
And replace `validEmailAddress` with email ids csv for multiple and `phoneNumber` with valid phone number.
 {
 "properties" :
 {
 "logCollection": "On",
 "recommendations": {
 "patch": "On",
 "baseline": "On",
 "antimalware": "On",
 "diskEncryption": "On",
 "acls": "On",
 "nsgs": "On",
 "waf": "On",
 "sqlAuditing": "On",
 "sqlTde": "On",
 "ngfw": "On",
 "vulnerabilityAssessment": "On",
 "storageEncryption": "On",
 "jitNetworkAccess": "On",
 "appWhitelisting": "On"
 },
 "securityContactConfiguration": {
 "securityContactEmails": [
 ""
 ],
 "securityContactPhone": "
	",
 "areNotificationsOn": true,
 "sendToAdminOn": true
 }
 }
 }</t>
  </si>
  <si>
    <t>AZURE-25</t>
  </si>
  <si>
    <t>Ensure that 'Send me emails about alerts' is set to 'On'</t>
  </si>
  <si>
    <t>Enable security alerts emailing to security contact.</t>
  </si>
  <si>
    <t xml:space="preserve">Using Azure Console perform the following:
1. Go to `Security Center`
2. Click on `Security Policy`
3. Click on the security policy subscription
4. Click on `Email notifications`
5. Ensure that `Send me emails about alerts` is set to `On`
**Azure Command Line Interface 2.0**
Ensure the output of below command is set to `true`.
az account get-access-token --query "{subscripton:subscription,accessToken:accessToken}" --out tsv | xargs -L1 bash -c 'curl -X GET -H "Authorization: Bearer $1" -H "Content-Type: application/json" https://management.azure.com/subscriptions/$0/providers/microsoft.Security/policies?api-version=2015-06-01-preview' | jq '.|.value[] | select(.name=="default")'|jq '.properties.securityContactConfiguration.areNotificationsOn'
</t>
  </si>
  <si>
    <t>Verify that 'Send me emails about alerts' is set to 'On'.</t>
  </si>
  <si>
    <t>Security alerts emailing to security contact are not enabled.</t>
  </si>
  <si>
    <t>2.18</t>
  </si>
  <si>
    <t>Enabling security alerts emailing ensures that you receive the security alert emails from Microsoft. This ensures that you are aware of any potential security issues and you can timely mitigate the risk.</t>
  </si>
  <si>
    <t xml:space="preserve">**Azure Console**
1. Go to `Security Center`
2. Click on `Security Policy`
3. Click on the security policy subscription
4. Click on `Email notifications`
5. Set `Send me emails about alerts` to `On`
**Azure Command Line Interface 2.0**
Use the below command to set `Send me emails about alerts` to `On`.
az account get-access-token --query "{subscripton:subscription,accessToken:accessToken}" --out tsv | xargs -L1 bash -c 'curl -X PUT -H "Authorization: Bearer $1" -H "Content-Type: application/json" https://management.azure.com/subscriptions/$0/providers/microsoft.Security/policies/default?api-version=2015-06-01-preview -d@"input.json"'
Where `input.json` contains the Request body json data as mentioned below.
And replace `validEmailAddress` with email ids csv for multiple and `phoneNumber` with valid phone number.
 {
 "properties" :
 {
 "logCollection": "On",
 "recommendations": {
 "patch": "On",
 "baseline": "On",
 "antimalware": "On",
 "diskEncryption": "On",
 "acls": "On",
 "nsgs": "On",
 "waf": "On",
 "sqlAuditing": "On",
 "sqlTde": "On",
 "ngfw": "On",
 "vulnerabilityAssessment": "On",
 "storageEncryption": "On",
 "jitNetworkAccess": "On",
 "appWhitelisting": "On"
 },
 "securityContactConfiguration": {
 "securityContactEmails": [
 ""
 ],
 "securityContactPhone": "
	",
 "areNotificationsOn": true,
 "sendToAdminOn": true
 }
 }
 }
</t>
  </si>
  <si>
    <t>Set 'Send me emails about alerts' to 'On'. One method to achieve the recommended state is to execute the following:
**Azure Console**
1. Go to `Security Center`
2. Click on `Security Policy`
3. Click on the security policy subscription
4. Click on `Email notifications`
5. Set `Send me emails about alerts` to `On`
**Azure Command Line Interface 2.0**
Use the below command to set `Send me emails about alerts` to `On`.
az account get-access-token --query "{subscripton:subscription,accessToken:accessToken}" --out tsv | xargs -L1 bash -c 'curl -X PUT -H "Authorization: Bearer $1" -H "Content-Type: application/json" https://management.azure.com/subscriptions/$0/providers/microsoft.Security/policies/default?api-version=2015-06-01-preview -d@"input.json"'
Where `input.json` contains the Request body json data as mentioned below.
And replace `validEmailAddress` with email ids csv for multiple and `phoneNumber` with valid phone number.
 {
 "properties" :
 {
 "logCollection": "On",
 "recommendations": {
 "patch": "On",
 "baseline": "On",
 "antimalware": "On",
 "diskEncryption": "On",
 "acls": "On",
 "nsgs": "On",
 "waf": "On",
 "sqlAuditing": "On",
 "sqlTde": "On",
 "ngfw": "On",
 "vulnerabilityAssessment": "On",
 "storageEncryption": "On",
 "jitNetworkAccess": "On",
 "appWhitelisting": "On"
 },
 "securityContactConfiguration": {
 "securityContactEmails": [
 ""
 ],
 "securityContactPhone": "
	",
 "areNotificationsOn": true,
 "sendToAdminOn": true
 }
 }
 }</t>
  </si>
  <si>
    <t>AZURE-26</t>
  </si>
  <si>
    <t>Ensure that 'Send email also to subscription owners' is set to 'On'</t>
  </si>
  <si>
    <t>Enable security alerts emailing to subscription owners.</t>
  </si>
  <si>
    <t xml:space="preserve">Using Azure Console perform the following:
1. Go to `Security Center`
2. Click on `Security Policy`
3. Click on the security policy subscription
4. Click on `Email notifications`
5. Ensure that `Send email also to subscription owners` is set to `On`
**Azure Command Line Interface 2.0**
Ensure the output of below command is set to `true`.
az account get-access-token --query "{subscripton:subscription,accessToken:accessToken}" --out tsv | xargs -L1 bash -c 'curl -X GET -H "Authorization: Bearer $1" -H "Content-Type: application/json" https://management.azure.com/subscriptions/$0/providers/microsoft.Security/policies?api-version=2015-06-01-preview' | jq '.|.value[] | select(.name=="default")'|jq '.properties.securityContactConfiguration.sendToAdminOn'
</t>
  </si>
  <si>
    <t>Verify that 'Send email also to subscription owners' is set to 'On'.</t>
  </si>
  <si>
    <t>Security alerts emailing to subscription owners are not enabled</t>
  </si>
  <si>
    <t>2.19</t>
  </si>
  <si>
    <t>Enabling security alerts emailing to subscription owners ensures that they receive the security alert emails from Microsoft. This ensures that they are aware of any potential security issues and can timely mitigate the risk.</t>
  </si>
  <si>
    <t xml:space="preserve">**Azure Console**
1. Go to `Security Center`
2. Click on `Security Policy`
3. Click on the security policy subscription
4. Click on `Email notifications`
5. Set `Send email also to subscription owners` to `On`
**Azure Command Line Interface 2.0**
Use the below command to set `Send email also to subscription owners` to `On`.
az account get-access-token --query "{subscripton:subscription,accessToken:accessToken}" --out tsv | xargs -L1 bash -c 'curl -X PUT -H "Authorization: Bearer $1" -H "Content-Type: application/json" https://management.azure.com/subscriptions/$0/providers/microsoft.Security/policies/default?api-version=2015-06-01-preview -d@"input.json"'
Where `input.json` contains the Request body json data as mentioned below.
And replace `validEmailAddress` with email ids csv for multiple and `phoneNumber` with valid phone number.
 {
 "properties" :
 {
 "logCollection": "On",
 "recommendations": {
 "patch": "On",
 "baseline": "On",
 "antimalware": "On",
 "diskEncryption": "On",
 "acls": "On",
 "nsgs": "On",
 "waf": "On",
 "sqlAuditing": "On",
 "sqlTde": "On",
 "ngfw": "On",
 "vulnerabilityAssessment": "On",
 "storageEncryption": "On",
 "jitNetworkAccess": "On",
 "appWhitelisting": "On"
 },
 "securityContactConfiguration": {
 "securityContactEmails": [
 ""
 ],
 "securityContactPhone": "
	",
 "areNotificationsOn": true,
 "sendToAdminOn": true
 }
 }
 }
</t>
  </si>
  <si>
    <t>Set  'Send email also to subscription owners' is set to 'On'.  One method to achieve the recommended state is to execute the following:
**Azure Console**
1. Go to `Security Center`
2. Click on `Security Policy`
3. Click on the security policy subscription
4. Click on `Email notifications`
5. Set `Send email also to subscription owners` to `On`
**Azure Command Line Interface 2.0**
Use the below command to set `Send email also to subscription owners` to `On`.
az account get-access-token --query "{subscripton:subscription,accessToken:accessToken}" --out tsv | xargs -L1 bash -c 'curl -X PUT -H "Authorization: Bearer $1" -H "Content-Type: application/json" https://management.azure.com/subscriptions/$0/providers/microsoft.Security/policies/default?api-version=2015-06-01-preview -d@"input.json"'
Where `input.json` contains the Request body json data as mentioned below.
And replace `validEmailAddress` with email ids csv for multiple and `phoneNumber` with valid phone number.
 {
 "properties" :
 {
 "logCollection": "On",
 "recommendations": {
 "patch": "On",
 "baseline": "On",
 "antimalware": "On",
 "diskEncryption": "On",
 "acls": "On",
 "nsgs": "On",
 "waf": "On",
 "sqlAuditing": "On",
 "sqlTde": "On",
 "ngfw": "On",
 "vulnerabilityAssessment": "On",
 "storageEncryption": "On",
 "jitNetworkAccess": "On",
 "appWhitelisting": "On"
 },
 "securityContactConfiguration": {
 "securityContactEmails": [
 ""
 ],
 "securityContactPhone": "
	",
 "areNotificationsOn": true,
 "sendToAdminOn": true
 }
 }
 }</t>
  </si>
  <si>
    <t>AZURE-27</t>
  </si>
  <si>
    <t>Ensure that 'Secure transfer required' is set to 'Enabled'</t>
  </si>
  <si>
    <t>Enable data encryption is transit.</t>
  </si>
  <si>
    <t xml:space="preserve">Using Azure Console perform the following:
1. Go to `Storage Accounts`
2. For each storage account, go to `Configuration`
3. Ensure that `Secure transfer required` is set to `Enabled`
**Azure Command Line Interface 2.0**
Use the below command to ensure the `Secure transfer required` is enabled for all the `Storage Accounts` by ensuring the output contains `true` for each of the `Storage Accounts`.
az storage account list --query [*].[name,enableHttpsTrafficOnly]
</t>
  </si>
  <si>
    <t>Verify that 'Secure transfer required' is set to 'Enabled'.</t>
  </si>
  <si>
    <t>data encryption transit is disabled.</t>
  </si>
  <si>
    <t>The secure transfer option enhances the security of your storage account by only allowing requests to the storage account by a secure connection. For example, when calling REST APIs to access your storage accounts, you must connect using HTTPs. Any requests using HTTP will be rejected when 'secure transfer required' is enabled. When you are using the Azure files service, connection without encryption will fail, including scenarios using SMB 2.1, SMB 3.0 without encryption, and some flavors of the Linux SMB client. Because Azure storage doesn't support HTTPs for custom domain names, this option is not applied when using a custom domain name.</t>
  </si>
  <si>
    <t xml:space="preserve">**Azure Console**
1. Go to `Storage Accounts`
2. For each storage account, go to `Configuration`
3. Set `Secure transfer required` to `Enabled`
**Azure Command Line Interface 2.0**
Use the below command to enable `Secure transfer required` for a `Storage Account`
az storage account update --name  --resource-group  --https-only true
</t>
  </si>
  <si>
    <t>Set  'Secure transfer required' to 'Enabled'.  One method to achieve the recommended state is to execute the following:
**Azure Console**
1. Go to `Storage Accounts`
2. For each storage account, go to `Configuration`
3. Set `Secure transfer required` to `Enabled`
**Azure Command Line Interface 2.0**
Use the below command to enable `Secure transfer required` for a `Storage Account`
az storage account update --name  --resource-group  --https-only true</t>
  </si>
  <si>
    <t>To close this finding, please provide a screenshot showing 'Secure transfer required' is set to 'Enabled' with the agency's CAP.</t>
  </si>
  <si>
    <t>AZURE-28</t>
  </si>
  <si>
    <t>Ensure that 'Storage service encryption' is set to Enabled for Blob Service</t>
  </si>
  <si>
    <t>Enable data encryption at rest for blobs.</t>
  </si>
  <si>
    <t xml:space="preserve">Using Azure Console perform the following:
1. Go to `Storage Accounts`
2. For each storage account, go to `Encryption` under `BLOB SERVICE`
3. Ensure that `Storage service encryption` is set to `Enabled`
**Azure Command Line Interface 2.0**
In the output of the below command ensure the `Storage Account Name` has its associated 
`BLOB SERVICE` encryption is not null.
az storage account list --query [*].[name,encryption.services.blob.enabled]
</t>
  </si>
  <si>
    <t>Verify that 'Storage service encryption' is set to Enabled for Blob Service.</t>
  </si>
  <si>
    <t>data encryption at rest for blobs is disabled.</t>
  </si>
  <si>
    <t>Storage service encryption protects your data at rest. Azure Storage encrypts your data as it's written in its datacenters, and automatically decrypts it for you as you access it.</t>
  </si>
  <si>
    <t xml:space="preserve">**Azure Console**
1. Go to `Storage Accounts`
2. For each storage account, go to `Encryption` under `BLOB SERVICE`
3. Set `Storage service encryption` to `Enabled`
**Azure Command Line Interface 2.0**
Use the below command to enable the `Encryption` for `Storage Accounts` `BLOB SERVICE`
az storage account update --name  --resource-group  --set encryption.services.blob.enabled=true
</t>
  </si>
  <si>
    <t>Set 'Storage service encryption' to Enabled for Blob Service.  One method to achieve the recommended state is to execute the following:
**Azure Console**
1. Go to `Storage Accounts`
2. For each storage account, go to `Encryption` under `BLOB SERVICE`
3. Set `Storage service encryption` to `Enabled`
**Azure Command Line Interface 2.0**
Use the below command to enable the `Encryption` for `Storage Accounts` `BLOB SERVICE`
az storage account update --name  --resource-group  --set encryption.services.blob.enabled=true</t>
  </si>
  <si>
    <t>To close this finding, please provide a screenshot showing 'Storage service encryption' is set to Enabled for Blob Service with the agency's CAP.</t>
  </si>
  <si>
    <t>AZURE-29</t>
  </si>
  <si>
    <t>Ensure that storage account access keys are periodically regenerated</t>
  </si>
  <si>
    <t>Regenerate storage account access keys periodically.</t>
  </si>
  <si>
    <t xml:space="preserve">Using Azure Console perform the following:
1. Go to `Storage Accounts`
2. For each storage account, go to `Activity log`
3. Under `Timespan` drop-down, select `Custom` and choose `Start time` and `End time` such that it ranges 90 days
4. Enter `Regenerate Key` in the `Search` text box
5. Click `Apply`
It should list out all `Regenerate Key` events. If no such event exists, then this is a finding.
**Azure Command Line Interface 2.0**
**Step 1 - Get list of storage accounts**
az storage account list
Make a note of `id`, `name` and `resourceGroup`. 
**Step 2**
For every storage account make sure that key is regenerated in past 90 days.
az monitor activity-log list --resource-group
The output should contain
"authorization"/"scope":  AND "authorization"/"action": "Microsoft.Storage/storageAccounts/regenerate Key/action" AND "status"/"localizedValue": "Succeeded" "status"/"Value": "Succeeded" AND "eventTimestamp" : (Should return time and date should be less than past 90 days) 
</t>
  </si>
  <si>
    <t>Verify that storage account access keys are periodically regenerated.</t>
  </si>
  <si>
    <t>Storage account access keys does not regenerate periodically.</t>
  </si>
  <si>
    <t>When you create a storage account, Azure generates two 512-bit storage access keys, which are used for authentication when the storage account is accessed. Rotating these keys periodically ensures that any inadvertent access or exposure to these keys could be undermined.</t>
  </si>
  <si>
    <t>Follow Microsoft Azure documentation for regenerating your storage account access keys.</t>
  </si>
  <si>
    <t xml:space="preserve">Regenerate storage account access keys on a periodic basis.  </t>
  </si>
  <si>
    <t>To close this finding, please provide a screenshot showing `Timespan` range is set to 90 days with the agency's CAP.</t>
  </si>
  <si>
    <t>AZURE-30</t>
  </si>
  <si>
    <t>Ensure that shared access signature tokens expire within an hour</t>
  </si>
  <si>
    <t>Expire shared access signature tokens within an hour.</t>
  </si>
  <si>
    <t>You cannot currently audit SAS token expiry times created historically. Until Microsoft makes token expiry time as a setting rather than a token creation parameter, this recommendation would require a manual verification.</t>
  </si>
  <si>
    <t>Verify that shared access signature tokens expire within an hour.</t>
  </si>
  <si>
    <t>Shared access signature tokens does not expire within an hour.</t>
  </si>
  <si>
    <t>A shared access signature (SAS) is a URI that grants restricted access rights to Azure Storage resources. You can provide a shared access signature to clients who should not be trusted with your storage account key but whom you wish to delegate access to certain storage account resources. By distributing a shared access signature URI to these clients, you grant them access to a resource for a specified period of time. This time should be set to as low as possible and preferably should be within an hour.</t>
  </si>
  <si>
    <t>When generating shared access signature tokens, use start and end time such that it falls within an hour.</t>
  </si>
  <si>
    <t>Set shared access signature tokens to expire within an hour.</t>
  </si>
  <si>
    <t>To close this finding, please provide a screenshot showing signature tokens are set to expire within an hour with the agency's CAP.</t>
  </si>
  <si>
    <t>AZURE-31</t>
  </si>
  <si>
    <t>Ensure that shared access signature tokens are allowed only over https</t>
  </si>
  <si>
    <t>Shared access signature tokens should be allowed only over https protocol.</t>
  </si>
  <si>
    <t>You cannot currently audit SAS token protocols created historically. Until Microsoft makes SAS transfer protocols as a setting rather than a token creation parameter, this recommendation would require a manual verification.</t>
  </si>
  <si>
    <t>Verify that shared access signature tokens are allowed only over https.</t>
  </si>
  <si>
    <t>Shared access signature tokens should are not only allowed  over https protocol.</t>
  </si>
  <si>
    <t>A shared access signature (SAS) is a URI that grants restricted access rights to Azure Storage resources. You can provide a shared access signature to clients who should not be trusted with your storage account key but whom you wish to delegate access to certain storage account resources. By distributing a shared access signature URI to these clients, you grant them access to a resource for a specified period of time. It is recommended to allow such access requests over https protocol only.</t>
  </si>
  <si>
    <t>**Azure Console**
1. Go to `Storage Accounts`
2. For each storage account, go to `Shared access signature`
3. Set `Allowed protocols` to `HTTPS only`
*Please note that at this point of time, there is no API/CLI mechanism available to programmatically conduct security assessment for this recommendation.*</t>
  </si>
  <si>
    <t>Restrict access signature tokens to use over https protocol.  One method to achieve the recommended state is to execute the following:
**Azure Console**
1. Go to `Storage Accounts`
2. For each storage account, go to `Shared access signature`
3. Set `Allowed protocols` to `HTTPS only`
*Please note that at this point of time, there is no API/CLI mechanism available to programmatically conduct security assessment for this recommendation.*</t>
  </si>
  <si>
    <t>To close this finding, please provide a screenshot showing 'HTTPS only' is selected for 'Allowed Protocol's with the agency's CAP.</t>
  </si>
  <si>
    <t>AZURE-32</t>
  </si>
  <si>
    <t>Ensure that 'Storage service encryption' is set to Enabled for File Service</t>
  </si>
  <si>
    <t>Enable data encryption at rest for file service.</t>
  </si>
  <si>
    <t xml:space="preserve">Using Azure Console perform the following:
1. Go to `Storage Accounts`
2. For each storage account, go to `Encryption` under `FILE SERVICE`
3. Ensure that `Storage service encryption` is set to `Enabled`
**Azure Command Line Interface 2.0**
In the output of the below command ensure the `Storage Account` name has its associated `FILE SERVICE` encryption is not null.
az storage account list --query [*].[name,encryption.services.file.enabled]
</t>
  </si>
  <si>
    <t>Verify that 'Storage service encryption' is set to Enabled for File Service.</t>
  </si>
  <si>
    <t>Data encryption at rest for file service is disabled.</t>
  </si>
  <si>
    <t>3.6</t>
  </si>
  <si>
    <t xml:space="preserve">**Azure Console**
1. Go to `Storage Accounts`
2. For each storage account, go to `Encryption` under `FILE SERVICE`
3. Set `Storage service encryption` to `Enabled`
**Azure Command Line Interface 2.0**
Use the below command to enable the Encryption for `Storage Accounts` `FILE SERVICE`.
az storage account update --name  --resource-group  --set encryption.services.file.enabled=true
</t>
  </si>
  <si>
    <t>Set 'Storage service encryption' to Enabled for File Service.  One method to achieve the recommended state is to execute the following:
**Azure Console**
1. Go to `Storage Accounts`
2. For each storage account, go to `Encryption` under `FILE SERVICE`
3. Set `Storage service encryption` to `Enabled`
**Azure Command Line Interface 2.0**
Use the below command to enable the Encryption for `Storage Accounts` `FILE SERVICE`.
az storage account update --name  --resource-group  --set encryption.services.file.enabled=true</t>
  </si>
  <si>
    <t>To close this finding, please provide a screenshot showing 'Storage service encryption' is set to Enabled for File Service with the agency's CAP.</t>
  </si>
  <si>
    <t>AZURE-33</t>
  </si>
  <si>
    <t>Ensure that 'Public access level' is set to Private for blob containers</t>
  </si>
  <si>
    <t>Disable anonymous access to blob containers.</t>
  </si>
  <si>
    <t xml:space="preserve">Using Azure Console perform the following:
1. Go to `Storage Accounts`
2. For each storage account, go to `Containers` under `BLOB SERVICE`
3. For each container, click `Access policy`
4. Ensure that `Public access level` is set to `Private (no anonymous access)`
**Azure Command Line Interface 2.0**
Ensure the below command output contains null
az storage container list --account-name  --account-key  --query '[*].properties.publicAccess'
</t>
  </si>
  <si>
    <t>Verify that 'Public access level' is set to Private for blob containers.</t>
  </si>
  <si>
    <t>Anonymous access to blob containers is enabled.</t>
  </si>
  <si>
    <t>3.7</t>
  </si>
  <si>
    <t>You can enable anonymous, public read access to a container and its blobs in Azure Blob storage. By doing so, you can grant read-only access to these resources without sharing your account key, and without requiring a shared access signature. It is recommended to not provide anonymous access to blob containers until and unless it is strongly desired. You should use shared access signature token for providing controlled and timed access to blob containers.</t>
  </si>
  <si>
    <t xml:space="preserve">Using Azure Console perform the following:
First, follow Microsoft documentation and created shared access signature tokens for your blob containers. Then, 
1. Go to `Storage Accounts`
2. For each storage account, go to `Containers` under `BLOB SERVICE`
3. For each container, click `Access policy`
4. Set `Public access level` to `Private (no anonymous access)`
**Azure Command Line Interface 2.0**
1. Identify the container name from the audit command
2. Set the permission for public access to `private`(off) for the above container name, using the below command
az storage container set-permission --name  --public-access off --account-name  --account-key 
</t>
  </si>
  <si>
    <t xml:space="preserve">Set 'Public access level' to Private for blob containers.  One method to achieve the recommended state is to execute the following:
Using Azure Console perform the following:
First, follow Microsoft documentation and created shared access signature tokens for your blob containers. Then, 
1. Go to `Storage Accounts`
2. For each storage account, go to `Containers` under `BLOB SERVICE`
3. For each container, click `Access policy`
4. Set `Public access level` to `Private (no anonymous access)`
**Azure Command Line Interface 2.0**
1. Identify the container name from the audit command
2. Set the permission for public access to `private`(off) for the above container name, using the below command
az storage container set-permission --name  --public-access off --account-name  --account-key </t>
  </si>
  <si>
    <t>AZURE-34</t>
  </si>
  <si>
    <t>Ensure that 'Auditing' is set to 'On'</t>
  </si>
  <si>
    <t>Enable auditing on SQL Servers.</t>
  </si>
  <si>
    <t>Using Azure Console perform the following:
1. Go to `SQL servers`
2. For each server instance
3. Click on `Auditing &amp; Threat Detection`
4. Ensure that `Auditing` is set to `On`
**Azure PowerShell**
Get the list of all SQL Servers
Get-AzureRmSqlServer
For each Server
Get-AzureRmSqlServerAuditing -ResourceGroupName  -ServerName 
Ensure that `AuditState` is set to `Enabled`.</t>
  </si>
  <si>
    <t>Verify that 'Auditing' is set to 'On'.</t>
  </si>
  <si>
    <t>Auditing on SQL Servers is disabled.</t>
  </si>
  <si>
    <t>4.1.1</t>
  </si>
  <si>
    <t>The Azure platform allows you to create a SQL server as a service. Enabling auditing at the server level ensures that all existing and newly created databases on the SQL server instance are audited. 
Auditing tracks database events and writes them to an audit log in your Azure storage account. It also helps you to maintain regulatory compliance, understand database activity, and gain insight into discrepancies and anomalies that could indicate business concerns or suspected security violations.</t>
  </si>
  <si>
    <t xml:space="preserve">Using Azure Console perform the following:
1. Go to `SQL servers`
2. For each server instance
3. Click on `Auditing &amp; Threat Detection`
4. Set `Auditing` to `On`
**Azure PowerShell**
Get the list of all SQL Servers
Get-AzureRmSqlServer
For each Server, enable auditing.
Set-AzureRmSqlServerAuditingPolicy -ResourceGroupName  -ServerName  -AuditType  -StorageAccountName 
</t>
  </si>
  <si>
    <t xml:space="preserve">Set 'Auditing' to 'On'.  One method to achieve the recommended state is to execute the following:
Using Azure Console perform the following:
1. Go to `SQL servers`
2. For each server instance
3. Click on `Auditing &amp; Threat Detection`
4. Set `Auditing` to `On`
**Azure PowerShell**
Get the list of all SQL Servers
Get-AzureRmSqlServer
For each Server, enable auditing.
Set-AzureRmSqlServerAuditingPolicy -ResourceGroupName  -ServerName  -AuditType  -StorageAccountName </t>
  </si>
  <si>
    <t>To close this finding, please provide a screenshot showing 'Auditing' is set to 'On' with the agency's CAP.</t>
  </si>
  <si>
    <t>AZURE-35</t>
  </si>
  <si>
    <t>Ensure that 'Threat Detection' is set to 'On'</t>
  </si>
  <si>
    <t>Enable threat detection on SQL Servers.</t>
  </si>
  <si>
    <t>Using Azure Console perform the following:
1. Go to `SQL servers`
2. For each server instance
3. Click on `Auditing &amp; Threat Detection`
4. Ensure that `Threat Detection` is set to `On`
**Azure PowerShell**
Get the list of all SQL Servers
Get-AzureRmSqlServer
For each Server
Get-AzureRmSqlServerThreatDetectionPolicy -ResourceGroupName  -ServerName 
Ensure that `ThreatDetectionState` is set to `Enabled`.</t>
  </si>
  <si>
    <t>Verify that 'Threat Detection' is set to 'On'.</t>
  </si>
  <si>
    <t>Threat detection is disabled on SQL server.</t>
  </si>
  <si>
    <t>HSI20</t>
  </si>
  <si>
    <t xml:space="preserve">HSI20: Agency does not receive security alerts, advisories, or directives </t>
  </si>
  <si>
    <t>4.1.2</t>
  </si>
  <si>
    <t>SQL Threat Detection provides a new layer of security, which enables customers to detect and respond to potential threats as they occur by providing security alerts on anomalous activities. Users will receive an alert upon suspicious database activities, potential vulnerabilities, and SQL injection attacks, as well as anomalous database access patterns. SQL Threat Detection alerts provide details of suspicious activity and recommend action on how to investigate and mitigate the threat.</t>
  </si>
  <si>
    <t xml:space="preserve">**Azure Console**
1. Go to `SQL servers`
2. For each server instance
3. Click on `Auditing &amp; Threat Detection`
4. Set `Threat Detection` to `On`
**Azure PowerShell**
Enable `ThreatDetection` for a SQL Server: 
Set-AzureRmSqlServerThreatDetectionPolicy -ResourceGroupName  -ServerName  -NotificationRecipientsEmails  -EmailAdmins $True -StorageAccountName 
</t>
  </si>
  <si>
    <t xml:space="preserve">Set 'Threat Detection' to 'On'.  One method to achieve the recommended state is to execute the following:
**Azure Console**
1. Go to `SQL servers`
2. For each server instance
3. Click on `Auditing &amp; Threat Detection`
4. Set `Threat Detection` to `On`
**Azure PowerShell**
Enable `ThreatDetection` for a SQL Server: 
Set-AzureRmSqlServerThreatDetectionPolicy -ResourceGroupName  -ServerName  -NotificationRecipientsEmails  -EmailAdmins $True -StorageAccountName </t>
  </si>
  <si>
    <t>AZURE-36</t>
  </si>
  <si>
    <t>Ensure that 'Threat Detection types' is set to 'All'</t>
  </si>
  <si>
    <t>Enable all types of threat detection on SQL Servers.</t>
  </si>
  <si>
    <t>Using Azure Console perform the following:
1. Go to `SQL servers`
2. For each server instance
3. Click on `Auditing &amp; Threat Detection`
4. Ensure that `Threat Detection types` is set to `All`
**Azure PowerShell**
Get the list of all SQL Servers 
Get-AzureRmSqlServer
For each Server
Get-AzureRmSqlServerThreatDetectionPolicy -ResourceGroupName  -ServerName 
Ensure that `ExcludedDetectionTypes` is set to `{}` i.e.. None.</t>
  </si>
  <si>
    <t>Verify that 'Threat Detection types' is set to 'All'.</t>
  </si>
  <si>
    <t>Verify that 'Threat Detection types' is not set to 'All'.</t>
  </si>
  <si>
    <t>4.1.3</t>
  </si>
  <si>
    <t>Enabling all threat detection types, you are protected against SQL injection, database vulnerabilities and any other anomalous activities.</t>
  </si>
  <si>
    <t xml:space="preserve">**Azure Console**
1. Go to `SQL servers`
2. For each server instance
3. Click on `Auditing &amp; Threat Detection`
4. Set `Threat Detection types` to `All`
**Azure PowerShell**
For each Server, set `ExcludedDetectionTypes` to None:
Set-AzureRmSqlServerThreatDetectionPolicy -ResourceGroupName  -ServerName  -ExcludedDetectionType "None"
</t>
  </si>
  <si>
    <t>Set 'Threat Detection types' to 'All'.  One method to achieve the recommended state is to execute the following:
**Azure Console**
1. Go to `SQL servers`
2. For each server instance
3. Click on `Auditing &amp; Threat Detection`
4. Set `Threat Detection types` to `All`
**Azure PowerShell**
For each Server, set `ExcludedDetectionTypes` to None:
Set-AzureRmSqlServerThreatDetectionPolicy -ResourceGroupName  -ServerName  -ExcludedDetectionType "None"</t>
  </si>
  <si>
    <t>AZURE-37</t>
  </si>
  <si>
    <t>Ensure that 'Send alerts to' is set</t>
  </si>
  <si>
    <t>Provide the email address to which alerts will be sent upon detection of anomalous activities on SQL Servers.</t>
  </si>
  <si>
    <t>**Azure Console**
1. Go to `SQL servers`
2. For each server instance
3. Click on `Auditing &amp; Threat Detection`
4. Ensure that `Send alerts to` is set as appropriate.
**Azure PowerShell**
Get the list of all SQL Servers
Get-AzureRmSqlServer
For each Server
Get-AzureRmSqlServerThreatDetectionPolicy -ResourceGroupName  -ServerName 
Ensure that `NotificationRecipientsEmails` is set to the `recipient email id`.</t>
  </si>
  <si>
    <t>Verify that 'Send alerts to' is set.</t>
  </si>
  <si>
    <t>Send alerts to' is not set.</t>
  </si>
  <si>
    <t>4.1.4</t>
  </si>
  <si>
    <t>Providing the email address to receive alerts ensures that any detection of anomalous activities is reported as soon as possible, making it more likely to mitigate any potential risk sooner.</t>
  </si>
  <si>
    <t xml:space="preserve">**Azure Console**
1. Go to `SQL servers`
2. For each server instance
3. Click on `Auditing &amp; Threat Detection`
4. Set `Send alerts to` as appropriate
**Azure PowerShell**
For each Server, `set send alerts to`
Set-AzureRmSqlServerThreatDetectionPolicy -ResourceGroupName  -ServerName  -NotificationRecipientsEmails ""
</t>
  </si>
  <si>
    <t>Set 'Send alerts to' as appropriate.  One method to achieve the recommended state is to execute the following:
**Azure Console**
1. Go to `SQL servers`
2. For each server instance
3. Click on `Auditing &amp; Threat Detection`
4. Set `Send alerts to` as appropriate
**Azure PowerShell**
For each Server, `set send alerts to`
Set-AzureRmSqlServerThreatDetectionPolicy -ResourceGroupName  -ServerName  -NotificationRecipientsEmails ""</t>
  </si>
  <si>
    <t>AZURE-38</t>
  </si>
  <si>
    <t>Ensure that 'Email service and co-administrators' is 'Enabled'</t>
  </si>
  <si>
    <t>Enable service and co-administrators to receive security alerts from SQL Server.</t>
  </si>
  <si>
    <t>**Azure Console**
1. Go to `SQL servers`
2. For each server instance
3. Click on `Auditing &amp; Threat Detection`
4. Ensure that `Email service and co-administrators` is `Enabled`
**Azure PowerShell**
Get the list of all SQL Servers
Get-AzureRmSqlServer
For each Server
Get-AzureRmSqlServerThreatDetectionPolicy -ResourceGroupName  -ServerName 
Ensure that `EmailAdmins` is set to `True`.</t>
  </si>
  <si>
    <t>Verify that 'Email service and co-administrators' is 'Enabled'.</t>
  </si>
  <si>
    <t xml:space="preserve"> Email service and co-administrators is disabled.</t>
  </si>
  <si>
    <t>4.1.5</t>
  </si>
  <si>
    <t xml:space="preserve">**Azure Console**
1. Go to `SQL servers`
2. For each server instance
3. Click on `Auditing &amp; Threat Detection`
4. Enable `Email service and co-administrators`
**Azure PowerShell**
For each Server, `enable` `Email service and co-administrators`
Set-AzureRmSqlServerThreatDetectionPolicy -ResourceGroupName  -ServerName  -EmailAdmins $True
</t>
  </si>
  <si>
    <t>Set 'Email service and co-administrators' to 'Enabled'.  One method to achieve the recommended state is to execute the following:
**Azure Console**
1. Go to `SQL servers`
2. For each server instance
3. Click on `Auditing &amp; Threat Detection`
4. Enable `Email service and co-administrators`
**Azure PowerShell**
For each Server, `enable` `Email service and co-administrators`
Set-AzureRmSqlServerThreatDetectionPolicy -ResourceGroupName  -ServerName  -EmailAdmins $True</t>
  </si>
  <si>
    <t>AZURE-39</t>
  </si>
  <si>
    <t>Ensure that 'Auditing' Retention is 'greater than 90 days'</t>
  </si>
  <si>
    <t>SQL Server Audit Retention should be configured to be greater than 90 days.</t>
  </si>
  <si>
    <t>Using Azure Console perform the following:
1. Go to `SQL servers`
2. For each server instance
3. Click on `Auditing &amp; Threat Detection`
4. Select `Storage Details`
5. Ensure `Retention (days)` setting `greater than 90 days`
**Azure PowerShell**
Get the list of all SQL Servers 
Get-AzureRmSqlServer
For each Server
Get-AzureRmSqlServerAuditing -ResourceGroupName  -ServerName 
Ensure that `RetentionInDays` is set to `more than or equal to 90`</t>
  </si>
  <si>
    <t>Verify that 'Auditing' Retention is 'greater than 90 days'.</t>
  </si>
  <si>
    <t>SQL Server Audit Retention is not configured to be greater than 90 days.</t>
  </si>
  <si>
    <t>4.1.6</t>
  </si>
  <si>
    <t>Audit Logs can be used to check for anomalies and give insight into suspected breaches or misuse of information and access.</t>
  </si>
  <si>
    <t xml:space="preserve">**Azure Console**
1. Go to `SQL servers`
2. For each server instance
3. Click on `Auditing &amp; Threat Detection`
4. Select `Storage Details`
5. Set `Retention (days)` setting `greater than 90 days`
6. Select `OK`
7. Select `Save`
**Azure PowerShell**
For each Server, set retention policy for more than or equal to 90 days
set-AzureRmSqlServerAuditing -ResourceGroupName  -ServerName  -RetentionInDays 
</t>
  </si>
  <si>
    <t xml:space="preserve">Set 'Auditing' Retention to 'greater than 90 days'.  One method to achieve the recommended state is to execute the following:
**Azure Console**
1. Go to `SQL servers`
2. For each server instance
3. Click on `Auditing &amp; Threat Detection`
4. Select `Storage Details`
5. Set `Retention (days)` setting `greater than 90 days`
6. Select `OK`
7. Select `Save`
**Azure PowerShell**
For each Server, set retention policy for more than or equal to 90 days
set-AzureRmSqlServerAuditing -ResourceGroupName  -ServerName  -RetentionInDays </t>
  </si>
  <si>
    <t>AZURE-40</t>
  </si>
  <si>
    <t>Ensure that 'Threat Detection' Retention is 'greater than 90 days'</t>
  </si>
  <si>
    <t>SQL Server Threat Detection Retention should be configured to be greater than 90 days.</t>
  </si>
  <si>
    <t>Using Azure Console perform the following:
1. Go to `SQL servers`
1. For each server instance
1. Click on `Auditing &amp; Threat Detection`
1. In `Threat Detection` Section, Ensure `Retention (days)` setting `greater than 90 days`
**Azure PowerShell**
Get the list of all SQL Servers 
Get-AzureRmSqlServer
For each Server
Get-AzureRmSqlServerThreatDetectionPolicy -ResourceGroupName  -ServerName 
Ensure that `RetentionInDays` is set to `more than 90`.</t>
  </si>
  <si>
    <t>Verify that 'Threat Detection' Retention is 'greater than 90 days'.</t>
  </si>
  <si>
    <t>SQL Server Threat Detection Retention is not configured to be greater than 90 days.</t>
  </si>
  <si>
    <t>4.1.7</t>
  </si>
  <si>
    <t>Threat Detection Logs can be used to check for suspected attack attempts and breaches on a SQL server with known attack signatures.</t>
  </si>
  <si>
    <t xml:space="preserve">**Azure Console**
1. Go to `SQL servers`
1. For each server instance
1. Click on `Auditing &amp; Threat Detection`
1. In Threat Detection Section, Set `Retention (days)` setting `greater than 90 days`
1. Click `OK`
1. Click `Save`
**Azure PowerShell**
For each Server, set the retention policy for more than 90 days
set-AzureRmSqlServerThreatDetectionPolicy -ResourceGroupName  -ServerName  -RetentionInDays 
</t>
  </si>
  <si>
    <t xml:space="preserve">Set 'Threat Detection' Retention to 'greater than 90 days'.  One method to achieve the recommended state is to execute the following:
**Azure Console**
1. Go to `SQL servers`
1. For each server instance
1. Click on `Auditing &amp; Threat Detection`
1. In Threat Detection Section, Set `Retention (days)` setting `greater than 90 days`
1. Click `OK`
1. Click `Save`
**Azure PowerShell**
For each Server, set the retention policy for more than 90 days
set-AzureRmSqlServerThreatDetectionPolicy -ResourceGroupName  -ServerName  -RetentionInDays </t>
  </si>
  <si>
    <t>AZURE-41</t>
  </si>
  <si>
    <t>Ensure that Azure Active Directory Admin is configured</t>
  </si>
  <si>
    <t>Use Azure Active Directory Authentication for authentication with SQL Database</t>
  </si>
  <si>
    <t>**Azure Console**
1. Go to `SQL servers`
2. For each SQL server, click on `Active Directory admin`
3. Ensure that an AD account has been populated for field `Active Directory admin`
**Azure PowerShell**
Get the list of all SQL Servers 
Get-AzureRmSqlServer
For each Server
Get-AzureRmSqlServerActiveDirectoryAdministrator -ResourceGroupName  -ServerName 
Ensure Output shows `DisplayName` set to `AD account`.</t>
  </si>
  <si>
    <t>Verify that Azure Active Directory Admin is configured.</t>
  </si>
  <si>
    <t>Active Directory is not used for local user authentication.</t>
  </si>
  <si>
    <t>HIA3</t>
  </si>
  <si>
    <t>HIA3: Authentication server is not used for end user authentication</t>
  </si>
  <si>
    <t>4.1.8</t>
  </si>
  <si>
    <t>Azure Active Directory authentication is a mechanism of connecting to Microsoft Azure SQL Database and SQL Data Warehouse by using identities in Azure Active Directory (Azure AD). With Azure AD authentication, you can centrally manage the identities of database users and other Microsoft services in one central location. Central ID management provides a single place to manage database users and simplifies permission management.
- It provides an alternative to SQL Server authentication.
- Helps stop the proliferation of user identities across database servers.
- Allows password rotation in a single place
- Customers can manage database permissions using external (AAD) groups.
- It can eliminate storing passwords by enabling integrated Windows authentication and other forms of authentication supported by Azure Active Directory.
- Azure AD authentication uses contained database users to authenticate identities at the database level.
- Azure AD supports token-based authentication for applications connecting to SQL Database.
- Azure AD authentication supports ADFS (domain federation) or native user/password authentication for a local Azure Active Directory without domain synchronization.
- Azure AD supports connections from SQL Server Management Studio that use Active Directory Universal Authentication, which includes Multi-Factor Authentication (MFA). MFA includes strong authentication with a range of easy verification options — phone call, text message, smart cards with pin, or mobile app notification.</t>
  </si>
  <si>
    <t xml:space="preserve">**Azure Console**
1. Go to `SQL servers`
2. For each SQL server, click on `Active Directory admin`
3. Click on `Set admin`
4. Select an admin
5. Click `Save`
**Azure PowerShell**
For each Server, set AD Admin
Set-AzureRmSqlServerActiveDirectoryAdministrator -ResourceGroupName  -ServerName  -DisplayName ""
</t>
  </si>
  <si>
    <t>Configure Azure Active Directory Authentication for authentication with SQL Database.  One method to achieve the recommended state is to execute the following:</t>
  </si>
  <si>
    <t>AZURE-42</t>
  </si>
  <si>
    <t>Enable auditing on SQL databases.</t>
  </si>
  <si>
    <t xml:space="preserve">Using Azure Console perform the following:
1. Go to `SQL databases`
2. For each DB instance
3. Click on `Auditing &amp; Threat Detection`
4. Ensure that `Auditing` is set to `On`
**Azure Command Line Interface 2.0**
Ensure the below command output is `Enabled`
az sql db audit-policy show --resource-group  --server  --name  --query 'state'
</t>
  </si>
  <si>
    <t>Auditing on SQL databases is disabled.</t>
  </si>
  <si>
    <t>4.2.1</t>
  </si>
  <si>
    <t>Auditing tracks database events and writes them to an audit log in your Azure storage account. It also helps you to maintain regulatory compliance, understand database activity, and gain insight into discrepancies and anomalies that could indicate business concerns or suspected security violations.</t>
  </si>
  <si>
    <t xml:space="preserve">**Azure Console**
1. Go to `SQL databases`
2. For each DB instance
3. Click on `Auditing &amp; Threat Detection`
4. Set `Auditing` to `On`
**Azure Command Line Interface 2.0**
Use the below command to set SQL Databases `Auditing` to `On`
az sql db audit-policy update --resource-group  --server  --name  --state Enabled
</t>
  </si>
  <si>
    <t>Set 'Auditing' to 'On'.  One method to achieve the recommended state is to execute the following:</t>
  </si>
  <si>
    <t>To close this finding, please provide a screenshot showing that 'Auditing' is set to 'On' with the agency's CAP.</t>
  </si>
  <si>
    <t>AZURE-43</t>
  </si>
  <si>
    <t>Enable threat detection on SQL databases.</t>
  </si>
  <si>
    <t xml:space="preserve">**Azure Console**
1. Go to `SQL databases`
2. For each DB instance
3. Click on `Auditing &amp; Threat Detection`
4. Ensure that `Threat Detection` is set to `On`
**Azure Command Line Interface 2.0**
Ensure the output of the below command contains `Enabled`
az sql db threat-policy show --resource-group  --server  --name  --query 'state'
</t>
  </si>
  <si>
    <t>Threat detection on SQL databases is disabled.</t>
  </si>
  <si>
    <t>4.2.2</t>
  </si>
  <si>
    <t xml:space="preserve">**Azure Console**
1. Go to `SQL databases`
2. For each DB instance
3. Click on `Auditing &amp; Threat Detection`
4. Set `Threat Detection` to `On`
**Azure Command Line Interface 2.0**
Use below command to set SQL Databases `Threat Detection` to `On`
az sql db threat-policy update --resource-group  --server  --name  --state Enabled
</t>
  </si>
  <si>
    <t>Set 'Threat Detection' to 'On'.  One method to achieve the recommended state is to execute the following:</t>
  </si>
  <si>
    <t>AZURE-44</t>
  </si>
  <si>
    <t>Enable all types of threat detection on SQL databases.</t>
  </si>
  <si>
    <t xml:space="preserve">**Azure Console**
1. Go to `SQL databases`
2. For each DB instance
3. Click on `Auditing &amp; Threat Detection`
4. Ensure that `Threat Detection types` is set to `All`
**Azure Command Line Interface 2.0**
Ensure the below command. output is `All` or `Empty String`
az sql db threat-policy show --resource-group  --server  --name  --query 'disabledAlerts'
</t>
  </si>
  <si>
    <t>Threat detection on SQL databases is not set to detect all type of threat.</t>
  </si>
  <si>
    <t>4.2.3</t>
  </si>
  <si>
    <t xml:space="preserve">**Azure Console**
1. Go to `SQL databases`
2. For each DB instance
3. Click on `Auditing &amp; Threat Detection`
4. Set `Threat Detection types` to `All`
**Azure Command Line Interface 2.0**
Use the below command to ensure `SQL Databases Threat Detection types` is set to `All`.
az sql db threat-policy update --resource-group  --server  --name  --disabled-alerts All
</t>
  </si>
  <si>
    <t>Set 'Threat Detection types' to 'All'.  One method to achieve the recommended state is to execute the following:</t>
  </si>
  <si>
    <t>AZURE-45</t>
  </si>
  <si>
    <t>Provide the email address to which alerts will be sent upon detection of anomalous activities on SQL databases.</t>
  </si>
  <si>
    <t xml:space="preserve">**Azure Console**
1. Go to `SQL databases`
2. For each DB instance
3. Click on `Auditing &amp; Threat Detection`
4. Ensure that `Send alerts to` is set as appropriate
**Azure Command Line Interface 2.0**
Ensure the below command output contains valid email addresses.
az sql db threat-policy show --resource-group  --server  --name  --query emailAddresses
</t>
  </si>
  <si>
    <t>4.2.4</t>
  </si>
  <si>
    <t xml:space="preserve">**Azure Console**
1. Go to `SQL databases`
2. For each DB instance
3. Click on `Auditing &amp; Threat Detection`
4. Set `Send alerts to` as appropriate
**Azure Command Line Interface 2.0**
Use the below command to set `SQL Databases Send Alerts to` is set to valid email addresses, by providing semicolon separated list of email addresses.
az sql db threat-policy update --resource-group  --server  --name  --email-addresses 
</t>
  </si>
  <si>
    <t>Set 'Send alerts to' as appropriate.  One method to achieve the recommended state is to execute the following:</t>
  </si>
  <si>
    <t>AZURE-46</t>
  </si>
  <si>
    <t>Enable service and co-administrators to receive security alerts from SQL databases.</t>
  </si>
  <si>
    <t xml:space="preserve">**Azure Console**
1. Go to `SQL databases`
2. For each DB instance
3. Click on `Auditing &amp; Threat Detection`
4. Ensure that `Email service and co-administrators` is `Enabled`
**Azure Command Line Interface 2.0**
Ensure the below command output is `Enabled`
az sql db threat-policy show --resource-group  --server  --name  --query emailAccountAdmins
</t>
  </si>
  <si>
    <t>Verify that Email service and co-administrators  is Enabled</t>
  </si>
  <si>
    <t>Email service and co-administrators' is disabled.</t>
  </si>
  <si>
    <t>4.2.5</t>
  </si>
  <si>
    <t xml:space="preserve">**Azure Console**
1. Go to `SQL databases`
2. For each DB instance
3. Click on `Auditing &amp; Threat Detection`
4. Enable `Email service and co-administrators`
**Azure Command Line Interface 2.0**
Use the below command to enable `SQL Databases Email service and co-administrators`.
az sql db threat-policy update --resource-group  --server  --name  --email-account-admins Enabled
</t>
  </si>
  <si>
    <t>Set 'Email service and co-administrators' to 'Enabled'.  One method to achieve the recommended state is to execute the following:</t>
  </si>
  <si>
    <t>AZURE-47</t>
  </si>
  <si>
    <t>SC-13</t>
  </si>
  <si>
    <t>Cryptographic Protection</t>
  </si>
  <si>
    <t>Ensure that 'Data encryption' is set to 'On'</t>
  </si>
  <si>
    <t>Encrypt database.</t>
  </si>
  <si>
    <t xml:space="preserve">**Azure Console**
1. Go to `SQL databases`
2. For each DB instance
3. Click on `Transparent data encryption`
4. Ensure that `Data encryption` is set to `On`
**Azure Command Line Interface 2.0**
Ensure the output of the below command is `Enabled`
az sql db tde show --resource-group  --server  --database  --query status
</t>
  </si>
  <si>
    <t>Verify that 'Data encryption' is set to 'On'.</t>
  </si>
  <si>
    <t>Data encryption' is not set to 'On'.</t>
  </si>
  <si>
    <t>4.2.6</t>
  </si>
  <si>
    <t>Azure SQL Database transparent data encryption helps protect against the threat of malicious activity by performing real-time encryption and decryption of the database, associated backups, and transaction log files at rest without requiring changes to the application.</t>
  </si>
  <si>
    <t xml:space="preserve">**Azure Console**
1. Go to `SQL databases`
2. For each DB instance
3. Click on `Transparent data encryption`
4. Set `Data encryption` to `On`
**Azure Command Line Interface 2.0**
Use the below command to enable `Transparent data encryption` for SQL DB instance.
az sql db tde set --resource-group  --server  --database  --status Enabled
</t>
  </si>
  <si>
    <t>Set 'Data encryption' to 'On'.  One method to achieve the recommended state is to execute the following:</t>
  </si>
  <si>
    <t>To close this finding, please provide a screenshot showing 'Data encryption' is set to 'On' with the agency's CAP.</t>
  </si>
  <si>
    <t>AZURE-48</t>
  </si>
  <si>
    <t>SQL Database Audit Retention should be configured to be greater than 90 days.</t>
  </si>
  <si>
    <t xml:space="preserve">Using Azure Console perform the following:
1. Go to `SQL databases`
2. For each database
3. Click on `Auditing &amp; Threat Detection`
4. Select `Storage Details`
5. Ensure `Retention (days)` setting `greater than 90 days`
**Azure Command Line Interface 2.0**
Ensure the output for the below command is `greater than 90`.
az sql db audit-policy show --resource-group  --server  --name  --query 'retentionDays'
</t>
  </si>
  <si>
    <t>The  SQL Database Audit Retention is not configured to be greater than 90 days.</t>
  </si>
  <si>
    <t>4.2.7</t>
  </si>
  <si>
    <t>**Azure Console**
1. Go to `SQL databases`
2. For each database
3. Click on `Auditing &amp; Threat Detection`
4. Select `Storage Details`
5. Set `Retention (days)` setting `greater than 90 days`
6. Select `OK`
7. Select `Save`
**Azure Command Line Interface 2.0**
Use the below command to set SQL Databases Auditing Retention to `greater than 90 days`
az sql db audit-policy update --resource-group  --server  --name  --retention-days .</t>
  </si>
  <si>
    <t>Set 'Auditing' Retention to 'greater than 90 days'.  One method to achieve the recommended state is to execute the following:</t>
  </si>
  <si>
    <t>AZURE-49</t>
  </si>
  <si>
    <t>Ensure that 'Threat' Retention is 'greater than 90 days'</t>
  </si>
  <si>
    <t>SQL Database Threat Retention should be configured to be greater than 90 days.</t>
  </si>
  <si>
    <t xml:space="preserve">Using Azure Console perform the following:
1. Go to `SQL databases`
2. For each database, click on `Auditing &amp; Threat Detection`
3. Ensure that `Auditing` is set to `ON`
4. Click on `Storage details`
5. Ensure that the `Retention (Days)` is set to `90 or above`.
**Azure Command Line Interface 2.0**
Ensure the below command output is `greater than 90 days`.
az sql db threat-policy show --resource-group  --server  --name  --query retentionDays
</t>
  </si>
  <si>
    <t>Verify that 'Threat' Retention is 'greater than 90 days'.</t>
  </si>
  <si>
    <t>Threat retention is not greater than 90 days.</t>
  </si>
  <si>
    <t>4.2.8</t>
  </si>
  <si>
    <t>Threat Logs can be used to check for anomalies and give insight into suspected breaches or misuse of information and access.</t>
  </si>
  <si>
    <t xml:space="preserve">**Azure Console**
1. Go to `SQL databases`
2. For each database, click on `Auditing &amp; Threat Detection`
3. Ensure that `Auditing` is set to `ON`
4. Click on `Storage details`
5. Configure an appropriate `Storage account` and `Retention (Days)` to `90 or above`.
**Azure Command Line Interface 2.0**
Use the below command to set `SQL Databases Threat Detection` retention days to `more than 90 days`.
az sql db threat-policy update --resource-group  --server  --name  --retention-days 
</t>
  </si>
  <si>
    <t>Set  'Threat' Retention to 'greater than 90 days'.  One method to achieve the recommended state is to execute the following:</t>
  </si>
  <si>
    <t>AZURE-50</t>
  </si>
  <si>
    <t>Ensure that a Log Profile exists</t>
  </si>
  <si>
    <t>Enable log profile for exporting activity logs.</t>
  </si>
  <si>
    <t xml:space="preserve">Using Azure Console perform the following:
1. Go to `Activity log`
2. Ensure that a Log Profile is set
**Azure Command Line Interface 2.0**
Use the below command to list the Log Profiles and ensure at least one Log Profile exists.
az monitor log-profiles list --query [*].[id,name]
</t>
  </si>
  <si>
    <t>Verify that a Log Profile exists</t>
  </si>
  <si>
    <t>Log profile does not exist.</t>
  </si>
  <si>
    <t>A Log Profile controls how your Activity Log is exported. By default, activity logs are retained only for 90 days. It is thus recommended to define a log profile using which you could export the logs and store them for a longer duration for analyzing security activities within your Azure subscription.</t>
  </si>
  <si>
    <t xml:space="preserve">**Azure Console**
1. Go to `Activity log`
2. Click on `Export`
3. Configure the setting
4. Click on `Save`
**Azure Command Line Interface 2.0**
Use the below command to create a Log Profile in Azure Monitoring.
az monitor log-profiles create --categories  --days  --enabled true --location  --locations  --name.,
</t>
  </si>
  <si>
    <t>Create a log profile for exporting activity logs.  One method to achieve the recommended state is to execute the following:</t>
  </si>
  <si>
    <t>To close this finding, please provide a screenshot showing Log Profile has been created with the agency's CAP.</t>
  </si>
  <si>
    <t>AZURE-51</t>
  </si>
  <si>
    <t>Ensure that Activity Log Retention is set 365 days or greater</t>
  </si>
  <si>
    <t>Ensure Activity Log Retention is set for 365 days or greater</t>
  </si>
  <si>
    <t xml:space="preserve">Using Azure Console perform the following:
1. Go to `Activity log`
2. Select `Export`
3. Ensure `Retention (days)` is set to `365 or greater`
**Azure Command Line Interface 2.0**
Ensure the below command output contains `days` set `365` and `enabled` set to `true`.
az monitor log-profiles list --query [*].retentionPolicy
</t>
  </si>
  <si>
    <t>Verify that Activity Log Retention is set 365 days or greater.</t>
  </si>
  <si>
    <t>Log Retention Activity is not set for 365 days or greater.</t>
  </si>
  <si>
    <t>A Log Profile controls how your Activity Log is exported and retained. Since the average time to detect a breach is 210 days, it is recommended to retain your activity log for 365 days or more in order to have time to respond to any incidents.</t>
  </si>
  <si>
    <t>**Azure Console**
1. Go to `Activity log`
2. Select `Export`
3. Set `Retention (days)` is set to `365 or greater`
4. Select `Save`
**Azure Command Line Interface 2.0**
Use the below command to set the `Activity log Retention (days)` to `365 or greater`.
az monitor log-profiles update --name  --set retentionPolicy. Days=365
Note: Setting the `Retention (days)` to `0` retains the data forever.</t>
  </si>
  <si>
    <t>Set Activity Log Retention to 365 days or greater.  One method to achieve the recommended state is to execute the following:</t>
  </si>
  <si>
    <t>AZURE-52</t>
  </si>
  <si>
    <t>Ensure that Activity Log Alert exists for Create Policy Assignment</t>
  </si>
  <si>
    <t>Create an Activity Log Alert for the Create Policy Assignment event.</t>
  </si>
  <si>
    <t xml:space="preserve">Using Azure Console perform the following:
1. Go to `Alerts`
2. Select `Add activity log alert`
3. Check for Activity Log Alert for Operation name `Create Policy Assignment`
**Azure Command Line Interface 2.0**
Ensure the below command's output is not empty.
az monitor activity-log alert list --resource-group  --query [*].condition | jq '.|.[].allOf[] | select(.equals | contains("Microsoft.Authorization/policyAssignments/write"))'
</t>
  </si>
  <si>
    <t>Verify that Activity Log Alert exists for Create Policy Assignment</t>
  </si>
  <si>
    <t>Log Alert does not exist for Create Policy Assignment.</t>
  </si>
  <si>
    <t>Monitoring for Create Policy Assignment gives insight into privilege assignment and may reduce the time it takes to detect a breach or misuse of information.</t>
  </si>
  <si>
    <t xml:space="preserve">**Azure Console**
1. Go to `Alerts`
2. Select `Add activity log alert`
3. Set a name, subscription, and resource group in which to store activity log alerts
4. Select `Event category Administrative`
5. Select Operation name `Create policy assignment`
6. Set a subscription and action group for alerts
7. Select `Save`
**Azure Command Line Interface 2.0**
Use the below command to create an Activity Log Alert for `Create policy assignment`
az monitor activity-log alert create -n  -g  --condition category=Administrative and operationName=Microsoft.Authorization/policyAssignments/write -a 
</t>
  </si>
  <si>
    <t>Set the Activity Log Alert for the Create Policy Assignment.  One method to achieve the recommended state is to execute the following:</t>
  </si>
  <si>
    <t>AZURE-53</t>
  </si>
  <si>
    <t>Ensure that Activity Log Alert exists for Create or Update Network Security Group</t>
  </si>
  <si>
    <t>Create an Activity Log Alert for the Create or Update Network Security Group event.</t>
  </si>
  <si>
    <t xml:space="preserve">Using Azure Console perform the following:
1. Go to `Alerts`
2. Select `Add activity log alert`
3. Check for Activity Log Alert for Operation name `Create or Update Network Security Group`
**Azure Command Line Interface 2.0**
Ensure the below command's output is not empty.
az monitor activity-log alert list --resource-group  --query [*].condition | jq '.|.[].allOf[] | select(.equals | contains("Microsoft.Network/networkSecurityGroups/write"))'
</t>
  </si>
  <si>
    <t>Verify that Activity Log Alert exists for Create or Update Network Security Group.</t>
  </si>
  <si>
    <t>Log Alert  does not exist for Create or Update Network Security Group.</t>
  </si>
  <si>
    <t>5.4</t>
  </si>
  <si>
    <t>Monitoring for Create or Update Network Security Group events gives insight network access changes and may reduce the time it takes to detect suspicious activity.</t>
  </si>
  <si>
    <t xml:space="preserve">**Azure Console**
1. Go to `Alerts`
2. Select `Add activity log alert`
3. Set a name, subscription, and resource group in which to store activity log alerts
4. Select Event category `Administrative`
5. Select Operation name `Create or Update Network Security Group`
6. Set a subscription and action group for alerts
7. Select Save
**Azure Command Line Interface 2.0**
Use the below command to create an Activity Log Alert for `Create or Update Network Security Group`
az monitor activity-log alert create -n  -g  --condition category=Administrative and operationName=Microsoft.Network/networkSecurityGroups/write -a 
</t>
  </si>
  <si>
    <t>Set the Activity Log Alert for the Create or Update Network Security Group event.  One method to achieve the recommended state is to execute the following:</t>
  </si>
  <si>
    <t>AZURE-54</t>
  </si>
  <si>
    <t>Ensure that Activity Log Alert exists for Delete Network Security Group</t>
  </si>
  <si>
    <t>Create an Activity Log Alert for the Delete Network Security Group event.</t>
  </si>
  <si>
    <t xml:space="preserve">Using Azure Console perform the following:
1. Go to `Alerts`
2. Select `Add activity log alert`
3. Check for Activity Log Alert for Operation name `Delete Network Security Group`
**Azure Command Line Interface 2.0**
Ensure the below command's output is not empty.
az monitor activity-log alert list --resource-group  --query [*].condition | jq '.|.[].allOf[] | select(.equals | contains("Microsoft.Network/networkSecurityGroups/delete"))'
</t>
  </si>
  <si>
    <t>Verify that Activity Log Alert exists for Delete Network Security Group</t>
  </si>
  <si>
    <t>Log Alert does not exist for Delete Network Security Group.</t>
  </si>
  <si>
    <t>5.5</t>
  </si>
  <si>
    <t>Monitoring for Delete Network Security Group events gives insight network access changes and may reduce the time it takes to detect suspicious activity.</t>
  </si>
  <si>
    <t xml:space="preserve">**Azure Console**
1. Go to `Alerts`
2. Select `Add activity log alert`
3. Set a name, subscription, and resource group in which to store activity log alerts
4. Select Event category `Administrative`
5. Select Operation name `Delete Network Security Group`
6. Set a subscription and action group for alerts
7. Select Save
**Azure Command Line Interface 2.0**
Use the below command to create an Activity Log Alert for `Delete Network Security Group`
az monitor activity-log alert create -n  -g  --condition category=Administrative and operationName=Microsoft.Network/networkSecurityGroups/delete -a 
</t>
  </si>
  <si>
    <t>Set the Activity Log Alert for the Delete Network Security Group event.  One method to achieve the recommended state is to execute the following:</t>
  </si>
  <si>
    <t>AZURE-55</t>
  </si>
  <si>
    <t>Ensure that Activity Log Alert exists for Create or Update Network Security Group Rule</t>
  </si>
  <si>
    <t>Create an Activity Log Alert for the Create or Update Network Security Group Rule event.</t>
  </si>
  <si>
    <t xml:space="preserve">Using Azure Console perform the following:
1. Go to `Alerts`
2. Select `Add activity log alert`
3. Check for Activity Log Alert for Operation name `Create or Update Security Rule`
**Azure Command Line Interface 2.0**
Ensure the below command's output is not empty.
az monitor activity-log alert list --resource-group  --query [*].condition | jq '.|.[].allOf[] | select(.equals | contains("Microsoft.Network/networkSecurityGroups/securityRules/write"))'
</t>
  </si>
  <si>
    <t>Verify that Activity Log Alert exists for Create or Update Network Security Group Rule.</t>
  </si>
  <si>
    <t>Log Alert does not exist for Create or Update Network Security Group Rule.</t>
  </si>
  <si>
    <t>5.6</t>
  </si>
  <si>
    <t>Monitoring for Create or Update Network Security Group Rule events gives insight into network access changes and may reduce the time it takes to detect suspicious activity.</t>
  </si>
  <si>
    <t xml:space="preserve">**Azure Console**
1. Go to `Alerts`
2. Select `Add activity log alert`
3. Set a name, subscription, and resource group in which to store activity log alerts
4. Select Event category `Administrative`
5. Select Operation name `Create or Update Security Rule`
6. Set a subscription and action group for alerts
7. Select Save
**Azure Command Line Interface 2.0**
Use the below command to create an Activity Log Alert for `Create or Update Security Rule`
az monitor activity-log alert create -n  -g  --condition category=Administrative and operationName=Microsoft.Network/networkSecurityGroups/securityRules/write -a 
</t>
  </si>
  <si>
    <t>Set the Activity Log Alert for Create or Update Network Security Group Rule.  One method to achieve the recommended state is to execute the following:</t>
  </si>
  <si>
    <t>AZURE-56</t>
  </si>
  <si>
    <t>Ensure that Activity Log Alert exists for Delete Network Security Group Rule</t>
  </si>
  <si>
    <t>Create an Activity Log Alert for the Delete Network Security Group Rule event.</t>
  </si>
  <si>
    <t xml:space="preserve">Using Azure Console perform the following:
1. Go to `Alerts`
2. Select `Add activity log alert`
3. Check for Activity Log Alert for Operation name `Delete Security Rule`
**Azure Command Line Interface 2.0**
Ensure the below command's output is not empty.
az monitor activity-log alert list --resource-group  --query [*].condition | jq '.|.[].allOf[] | select(.equals | contains("Microsoft.Network/networkSecurityGroups/securityRules/delete"))'
</t>
  </si>
  <si>
    <t>Verify that Activity Log Alert exists for Delete Network Security Group Rule</t>
  </si>
  <si>
    <t>Log Alert does not exist for the Delete Network Security Group Rule event.</t>
  </si>
  <si>
    <t>5.7</t>
  </si>
  <si>
    <t>Monitoring for Delete Network Security Group Rule events gives insight into network access changes and may reduce the time it takes to detect suspicious activity.</t>
  </si>
  <si>
    <t xml:space="preserve">Using Azure Console perform the following:
1. Go to `Alerts`
2. Select `Add activity log alert`
3. Set a name, subscription, and resource group in which to store activity log alerts
4. Select Event category `Administrative`
5. Select Operation name `Delete Security Rule`
6. Set a subscription and action group for alerts
7. Select Save
**Azure Command Line Interface 2.0**
Use the below command to create an Activity Log Alert for `Delete Security Rule`
az monitor activity-log alert create -n  -g  --condition category=Administrative and operationName=Microsoft.Network/networkSecurityGroups/securityRules/delete -a 
</t>
  </si>
  <si>
    <t>Set the Activity Log Alert exists for Delete Network Security Group Rule.  One method to achieve the recommended state is to execute the following:</t>
  </si>
  <si>
    <t>AZURE-57</t>
  </si>
  <si>
    <t>Ensure that Activity Log Alert exists for Create or Update Security Solution</t>
  </si>
  <si>
    <t>Create an Activity Log Alert for the Create or Update Security Solution event.</t>
  </si>
  <si>
    <t xml:space="preserve">Using Azure Console perform the following:
1. Go to `Alerts`
2. Select `Add activity log alert`
3. Check for Activity Log Alert for Operation name `Create or Update Security Solutions`
**Azure Command Line Interface 2.0**
Ensure the below command's output is not empty.
az monitor activity-log alert list --resource-group  --query [*].condition | jq '.|.[].allOf[] | select(.equals | contains("Microsoft.Security/securitySolutions/write"))'
</t>
  </si>
  <si>
    <t>Verify that Activity Log Alert exists for Create or Update Security Solution</t>
  </si>
  <si>
    <t>Log Alert does not exist for the Create or Update Security Solution event.</t>
  </si>
  <si>
    <t>5.8</t>
  </si>
  <si>
    <t>Monitoring for Create or Update Security Solution events gives insight into changes to the active security solutions and may reduce the time it takes to detect suspicious activity.</t>
  </si>
  <si>
    <t xml:space="preserve">Using Azure Console perform the following:
1. Go to `Alerts`
2. Select `Add activity log alert`
3. Set a name, subscription, and resource group in which to store activity log alerts
4. Select Event category `Administrative`
5. Select Operation name `Create or Update Security Solutions`
6. Set a subscription and action group for alerts
7. Select Save
**Azure Command Line Interface 2.0**
Use the below command to create an Activity Log Alert for `Create or Update Security Solutions`
az monitor activity-log alert create -n  -g  --condition category=Administrative and operationName=Microsoft.Security/securitySolutions/write -a 
</t>
  </si>
  <si>
    <t>Set the Activity Log Alert for the Create or Update Security Solution event.  One method to achieve the recommended state is to execute the following:</t>
  </si>
  <si>
    <t>AZURE-58</t>
  </si>
  <si>
    <t>Ensure that Activity Log Alert exists for Delete Security Solution</t>
  </si>
  <si>
    <t>Create an Activity Log Alert for the Delete Security Solution event.</t>
  </si>
  <si>
    <t xml:space="preserve">Using Azure Console perform the following:
1. Go to `Alerts`
2. Select `Add activity log alert`
3. Check for Activity Log Alert for Operation name `Delete Security Solutions`
**Azure Command Line Interface 2.0**
Ensure the below command's output is not empty.
az monitor activity-log alert list --resource-group  --query [*].condition | jq '.|.[].allOf[] | select(.equals | contains("Microsoft.Security/securitySolutions/delete"))'
</t>
  </si>
  <si>
    <t>Verify that Activity Log Alert exists for Delete Security Solution</t>
  </si>
  <si>
    <t>Log Alert does not exist for the Delete Security Solution event.</t>
  </si>
  <si>
    <t>5.9</t>
  </si>
  <si>
    <t>Monitoring for Delete Security Solution events gives insight into changes to the active security solutions and may reduce the time it takes to detect suspicious activity.</t>
  </si>
  <si>
    <t xml:space="preserve">Using Azure Console perform the following:
1. Go to `Alerts`
2. Select `Add activity log alert`
3. Set a name, subscription, and resource group in which to store activity log alerts
4. Select Event category `Administrative`
5. Select Operation name `Delete Security Solutions`
6. Set a subscription and action group for alerts
7. Select Save
**Azure Command Line Interface 2.0**
Use the below command to create an Activity Log Alert for `Delete Security Solutions`
az monitor activity-log alert create -n  -g  --condition category=Administrative and operationName=Microsoft.Security/securitySolutions/delete -a 
</t>
  </si>
  <si>
    <t>Set the Activity Log Alert for the Delete Security Solution event.  One method to achieve the recommended state is to execute the following:</t>
  </si>
  <si>
    <t>AZURE-59</t>
  </si>
  <si>
    <t>Ensure that Activity Log Alert exists for Create or Update SQL Server Firewall Rule</t>
  </si>
  <si>
    <t>Create an Activity Log Alert for the Create or Update SQL Server Firewall Rule event.</t>
  </si>
  <si>
    <t xml:space="preserve">Using Azure Console perform the following:
1. Go to `Alerts`
2. Select `Add activity log alert`
3. Check for Activity Log Alert for Operation name `Create/Update server firewall rule`
**Azure Command Line Interface 2.0**
Ensure the below command's output is not empty.
az monitor activity-log alert list --resource-group  --query [*].condition | jq '.|.[].allOf[] | select(.equals | contains("Microsoft.Sql/servers/firewallRules/write"))'
</t>
  </si>
  <si>
    <t>Verify that Activity Log Alert exists for Create or Update SQL Server Firewall Rule.</t>
  </si>
  <si>
    <t>Log Alert does not exist for the Create or Update SQL Server Firewall Rule event.</t>
  </si>
  <si>
    <t>Monitoring for Create or Update SQL Server Firewall Rule events gives insight into network access changes and may reduce the time it takes to detect suspicious activity.</t>
  </si>
  <si>
    <t xml:space="preserve">Using Azure Console perform the following:
1. Go to `Alerts`
2. Select `Add activity log alert`
3. Set a name, subscription, and resource group in which to store activity log alerts
4. Select Event category `Administrative`
5. Select Operation name `Create/Update server firewall rule`
6. Set a subscription and action group for alerts
7. Select Save
**Azure Command Line Interface 2.0**
Use the below command to create an Activity Log Alert for `Create/Update server firewall rule`
az monitor activity-log alert create -n  -g  --condition category=Administrative and operationName=Microsoft.Sql/servers/firewallRules/write -a 
</t>
  </si>
  <si>
    <t>Set the Activity Log Alert for the Create or Update SQL Server Firewall Rule event.</t>
  </si>
  <si>
    <t>AZURE-60</t>
  </si>
  <si>
    <t>Ensure that Activity Log Alert exists for Delete SQL Server Firewall Rule</t>
  </si>
  <si>
    <t>Create an Activity Log Alert for the Delete SQL Server Firewall Rule event.</t>
  </si>
  <si>
    <t xml:space="preserve">Using Azure Console perform the following:
1. Go to `Alerts`
2. Select `Add activity log alert`
3. Check for Activity Log Alert for Operation name `Delete server firewall rule`
**Azure Command Line Interface 2.0**
Ensure the below command's output is not empty.
az monitor activity-log alert list --resource-group  --query [*].condition | jq '.|.[].allOf[] | select(.equals | contains("Microsoft.Sql/servers/firewallRules/delete"))'
</t>
  </si>
  <si>
    <t>Verify that Activity Log Alert exists for Delete SQL Server Firewall Rule</t>
  </si>
  <si>
    <t>Log Alert does not exist for the Delete SQL Server Firewall Rule event.</t>
  </si>
  <si>
    <t>5.11</t>
  </si>
  <si>
    <t>Monitoring for Delete SQL Server Firewall Rule events gives insight into network access changes and may reduce the time it takes to detect suspicious activity.</t>
  </si>
  <si>
    <t xml:space="preserve">Using Azure Console perform the following:
1. Go to `Alerts`
2. Select `Add activity log alert`
3. Set a name, subscription, and resource group in which to store activity log alerts
4. Select Event category `Administrative`
5. Select Operation name `Delete server firewall rule`
6. Set a subscription and action group for alerts
7. Select Save
**Azure Command Line Interface 2.0**
Use the below command to create an Activity Log Alert for `Delete server firewall rule`
az monitor activity-log alert create -n  -g  --condition category=Administrative and operationName=Microsoft.Sql/servers/firewallRules/delete -a 
</t>
  </si>
  <si>
    <t>Set the Activity Log Alert for the Delete SQL Server Firewall Rule event.  One method to achieve the recommended state is to execute the following:</t>
  </si>
  <si>
    <t>AZURE-61</t>
  </si>
  <si>
    <t>Ensure that Activity Log Alert exists for Update Security Policy</t>
  </si>
  <si>
    <t>Create an Activity Log Alert for the Update Security Policy event.</t>
  </si>
  <si>
    <t xml:space="preserve">Using Azure Console perform the following:
1. Go to `Alerts`
2. Select `Add activity log alert`
3. Check for Activity Log Alert for Operation name `Update security policy`
**Azure Command Line Interface 2.0**
Ensure the below command's output is not empty.
az monitor activity-log alert list --resource-group  --query [*].condition | jq '.|.[].allOf[] | select(.equals | contains("Microsoft.Security/policies/write"))'
</t>
  </si>
  <si>
    <t>Verify that Activity Log Alert exists for Update Security Policy</t>
  </si>
  <si>
    <t>Log Alert does not exist for the Update Security Policy event.</t>
  </si>
  <si>
    <t>5.12</t>
  </si>
  <si>
    <t>Monitoring for Update Security Policy events gives insight into changes to the Security Policy and may reduce the time it takes to detect suspicious activity.</t>
  </si>
  <si>
    <t xml:space="preserve">Using Azure Console perform the following:
1. Go to `Alerts`
2. Select `Add activity log alert`
3. Set a name, subscription, and resource group in which to store activity log alerts
4. Select Event category `Administrative`
5. Select Operation name `Update Security Policy`
6. Set a subscription and action group for alerts
7. Select Save
**Azure Command Line Interface 2.0**
Use the below command to create an Activity Log Alert for `Update security policy`
az monitor activity-log alert create -n  -g  --condition category=Administrative and operationName=Microsoft.Security/policies/write -a 
</t>
  </si>
  <si>
    <t>Set the Activity Log Alert for the Update Security Policy event.  One method to achieve the recommended state is to execute the following:</t>
  </si>
  <si>
    <t>AZURE-62</t>
  </si>
  <si>
    <t>Ensure that logging for Azure KeyVault is 'Enabled'</t>
  </si>
  <si>
    <t>Enable AuditEvent logging for Key Vault instances to ensure interactions with key vaults are logged and available.</t>
  </si>
  <si>
    <t xml:space="preserve">Using Azure Console perform the following:
1. Go to `Key vaults`
2. For each Key vault
3. Go to `Diagnostic Logs`
4. Click on `Edit Settings`
5. Ensure that `Archive to a storage account` is `Enabled`
6. Ensure that `AuditEvent` is checked and the retention days is set to `180 days or as appropriate`
**Azure Command Line Interface 2.0**
List all key vaults
az keyvault list
For each keyvault `id`
az monitor diagnostic-settings list --resource 
Ensure that `storageAccountId` is set as appropriate. Also, ensure that `category` and `days` are set. One of the sample outputs is as below.
"logs": [
 {
 "category": "AuditEvent",
 "enabled": true,
 "retentionPolicy": {
 "days": 180,
 "enabled": true
 }
 }
 ]
</t>
  </si>
  <si>
    <t>Verify that logging for Azure KeyVault is 'Enabled'</t>
  </si>
  <si>
    <t>AuditEvent logging for Key Vault is disabled.</t>
  </si>
  <si>
    <t>5.13</t>
  </si>
  <si>
    <t>Monitoring how and when your key vaults are accessed, and by whom enables an audit trail of interactions with your secrets, keys and certificates managed by Azure Keyvault. You can do this by enabling logging for Key Vault, which saves information in an Azure storage account that you provide. This creates a new container named insights-logs-auditevent automatically for your specified storage account, and you can use this same storage account for collecting logs for multiple key vaults.</t>
  </si>
  <si>
    <t>Follow Microsoft Azure documentation and setup Azure Key Vault Logging.</t>
  </si>
  <si>
    <t>Set logging for Azure KeyVault to 'Enabled'</t>
  </si>
  <si>
    <t>AZURE-63</t>
  </si>
  <si>
    <t>Ensure that RDP access is restricted from the internet</t>
  </si>
  <si>
    <t>Disable RDP access on Network Security Groups from Internet</t>
  </si>
  <si>
    <t xml:space="preserve">**Azure Console**
1. For each VM, open the `Networking` blade
2. Verify that the `INBOUND PORT RULES` **does not** have a rule for RDP such as 
 - port = `3389`, 
 - protocol = `TCP`, 
 - Source = `Any` OR `Internet`
**Azure Command Line Interface 2.0**
List Network security groups with corresponding non-default Security rules:
az network nsg list --query [*].[name,securityRules]
Ensure that none of the NSGs have security rule as below 
"access" : "Allow"
"destinationPortRange" : "3389" or "*" or "[port range containing 3389]"
"direction" : "Inbound"
"protocol" : "TCP"
"sourceAddressPrefix" : "*" or "0.0.0.0" or "/0" or "/0" or "internet" or "any"
</t>
  </si>
  <si>
    <t>Verify that RDP access is restricted from the internet</t>
  </si>
  <si>
    <t>RDP access on Network Security Groups is not disabled  from Internet.</t>
  </si>
  <si>
    <t>The potential security problem with using RDP over the Internet is that attackers can use various brute force techniques to gain access to Azure Virtual Machines. Once the attackers gain access, they can use your virtual machine as a launch point for compromising other machines on your Azure Virtual Network or even attack networked devices outside of Azure.</t>
  </si>
  <si>
    <t>Disable direct RDP access to your Azure Virtual Machines from the Internet. After direct RDP access from the Internet is disabled, you have other options you can use to access these virtual machines for remote management:
 - [Point-to-site VPN](https://docs.microsoft.com/en-us/azure/vpn-gateway/vpn-gateway-howto-point-to-site-resource-manager-portal)
 - [Site-to-site VPN](https://docs.microsoft.com/en-us/azure/vpn-gateway/vpn-gateway-howto-site-to-site-resource-manager-portal)
 - [ExpressRoute](https://docs.microsoft.com/en-us/azure/expressroute/)</t>
  </si>
  <si>
    <t>Disable RDP access on Network Security Groups from Internet.</t>
  </si>
  <si>
    <t>AZURE-64</t>
  </si>
  <si>
    <t>Ensure that SSH access is restricted from the internet</t>
  </si>
  <si>
    <t>Disable SSH access on Network Security Groups from Internet</t>
  </si>
  <si>
    <t xml:space="preserve">Using Azure Console perform the following:
1. Open the `Networking` blade for the specific Virtual machine in Azure portal
2. Verify that the `INBOUND PORT RULES` **does not** have a rule for SSH such as 
 - port = `22`, 
 - protocol = `TCP`, 
 - Source = `Any` OR `Internet`
**Azure Command Line Interface 2.0**
List Network security groups with corresponding non-default Security rules: 
az network nsg list --query [*].[name,securityRules]
Ensure that none of the NSGs have security rule as below
"access" : "Allow"
"destinationPortRange" : "22" or "*" or "[port range containing 22]"
"direction" : "Inbound"
"protocol" : "TCP"
"sourceAddressPrefix" : "*" or "0.0.0.0" or "/0" or "/0" or "internet" or "any"
</t>
  </si>
  <si>
    <t>Verify that SSH access is restricted from the internet</t>
  </si>
  <si>
    <t>SSH access on Network Security Groups is not disabled from Internet.</t>
  </si>
  <si>
    <t>The potential security problem with using SSH over the Internet is that attackers can use various brute force techniques to gain access to Azure Virtual Machines. Once the attackers gain access, they can use your virtual machine as a launch point for compromising other machines on your Azure Virtual Network or even attack networked devices outside of Azure.</t>
  </si>
  <si>
    <t>Disable direct SSH access to your Azure Virtual Machines from the Internet. After direct SSH access from the Internet is disabled, you have other options you can use to access these virtual machines for remote management: 
 - [Point-to-site VPN](https://docs.microsoft.com/en-us/azure/vpn-gateway/vpn-gateway-howto-point-to-site-resource-manager-portal)
 - [Site-to-site VPN](https://docs.microsoft.com/en-us/azure/vpn-gateway/vpn-gateway-howto-site-to-site-resource-manager-portal)
 - [ExpressRoute](https://docs.microsoft.com/en-us/azure/expressroute/)</t>
  </si>
  <si>
    <t>Disable SSH access on Network Security Groups from Internet.</t>
  </si>
  <si>
    <t>AZURE-65</t>
  </si>
  <si>
    <t>Ensure that SQL server access is restricted from the internet</t>
  </si>
  <si>
    <t>Ensure that no SQL Databases allow ingress from the internet.</t>
  </si>
  <si>
    <t>Using Azure Console perform the following:
1. Go to `SQL servers`
2. For each SQL server
3. Click on `Firewall / Virtual Networks`
4. Ensure that the firewall rules exist, and no rule has 
 - Start IP of `0.0.0.0`
 - and End IP of `0.0.0.0`
 - or other combinations which allows access to wider public IP ranges
**Azure PowerShell**
Get the list of all SQL Servers 
Get-AzureRmSqlServer
For each Server
Get-AzureRmSqlServerFirewallRule -ResourceGroupName  -ServerName 
Ensure that `StartIpAddress` and `EndIpAddress` is not set to `0.0.0.0` or other combinations which allows access to wider public IP ranges.</t>
  </si>
  <si>
    <t>Verify that SQL server access is restricted from the internet</t>
  </si>
  <si>
    <t>SQL Databases allow ingress from the internet.</t>
  </si>
  <si>
    <t>SQL Database includes a firewall to block access to unauthorized connections. After creating your SQL Database, you can specify which IP addresses can connect to your database. You can then define more granular IP addresses by referencing the range of addresses available from specific datacenters.
Allowing ingress for the IP range 0.0.0.0/0 (StartIp of 0.0.0.0 and EndIP of 0.0.0.0) allows open access to any/all traffic potentially making the SQL Database vulnerable to attacks.</t>
  </si>
  <si>
    <t xml:space="preserve">**Azure Console**
1. Go to `SQL servers`
2. For each SQL server
3. Click on `Firewall / Virtual Networks`
4. Set firewall rules to limit access to only authorized connections
**Azure PowerShell**
Set the appropriate firewall rules
Set-AzureRmSqlServerFirewallRule -ResourceGroupName  -ServerName  -FirewallRuleName "" -StartIpAddress "" -EndIpAddress ""
</t>
  </si>
  <si>
    <t>Restrict SQL server access from the internet.  One method to achieve the recommended state is to execute the following:
**Azure Console**
1. Go to `SQL servers`
2. For each SQL server
3. Click on `Firewall / Virtual Networks`
4. Set firewall rules to limit access to only authorized connections
**Azure PowerShell**
Set the appropriate firewall rules
Set-AzureRmSqlServerFirewallRule -ResourceGroupName  -ServerName  -FirewallRuleName "" -StartIpAddress "" -EndIpAddress ""</t>
  </si>
  <si>
    <t>To close this finding, please provide a screenshot showing SQL server access is limited to authorized connections with the agency's CAP.</t>
  </si>
  <si>
    <t>AZURE-66</t>
  </si>
  <si>
    <t>Ensure that Network Watcher is 'Enabled'</t>
  </si>
  <si>
    <t>Enable Network Watcher for your Azure Subscriptions.</t>
  </si>
  <si>
    <t>Using Azure Console perform the following:
1. Go to `Network Watcher`
2. Ensure that the `STATUS` is set to `Enabled`
**Azure Command Line Interface 2.0**
az network watcher list
Ensure that for all regions, `provisioningState` is set to `Succeeded`.</t>
  </si>
  <si>
    <t>Verify that Network Watcher is 'Enabled'</t>
  </si>
  <si>
    <t>Network Watcher is disabled.</t>
  </si>
  <si>
    <t>6.5</t>
  </si>
  <si>
    <t>Network diagnostic and visualization tools available with Network Watcher help you understand, diagnose, and gain insights to your network in Azure.</t>
  </si>
  <si>
    <t xml:space="preserve">**Azure Console**
1. Go to `Network Watcher`
2. Right click on the subscription name and click on `Enable network watcher in all regions`
**Azure Command Line Interface 2.0**
Configure the `Network Watcher` for your subscription
az network watcher configure --locations  --enabled [true] --resource-group  --tags key[=value] key[=value]
</t>
  </si>
  <si>
    <t>Set Network Watcher to 'Enabled'.  One method to achieve the recommended state is to execute the following:
**Azure Console**
1. Go to `Network Watcher`
2. Right click on the subscription name and click on `Enable network watcher in all regions`
**Azure Command Line Interface 2.0**
Configure the `Network Watcher` for your subscription
az network watcher configure --locations  --enabled [true] --resource-group  --tags key[=value] key[=value]</t>
  </si>
  <si>
    <t>To close this finding, please provide a screenshot showing Network Watcher is set to 'Enabled' with the agency's CAP.</t>
  </si>
  <si>
    <t>AZURE-67</t>
  </si>
  <si>
    <t>Ensure that VM agent is installed</t>
  </si>
  <si>
    <t>Install VM agent on Virtual Machines.</t>
  </si>
  <si>
    <t>Using Azure Console perform the following:
1. Go to `Azure Security Center`
2. In the `Recommendations blade`, select `Enable VM Agent`
3. This opens the blade `VM Agent Is Missing Or Not Responding`
4. Review this list and ensure that there are no VMs that are missing the agent
**Azure Command Line Interface 2.0**
az vm show -g MyResourceGroup -n MyVm -d
It should list `"virtualMachineExtensionType": "MicrosoftMonitoringAgent"` with `"provisioningState": "Succeeded"`.</t>
  </si>
  <si>
    <t>Verify that VM agent is installed</t>
  </si>
  <si>
    <t>VM agent is not installed.</t>
  </si>
  <si>
    <t>The VM agent must be installed on Azure virtual machines (VMs) in order to enable Azure Security center for data collection. Security Center collects data from your virtual machines (VMs) to assess their security state, provide security recommendations, and alert you to threats.</t>
  </si>
  <si>
    <t>**Azure Console**
1. Go to `Azure Security Center`
2. In the `Recommendations blade`, select `Enable VM Agent`
3. This opens the blade `VM Agent Is Missing Or Not Responding`
4. Follow instructions from Azure and install VM agent where missing</t>
  </si>
  <si>
    <t>Install VM agent on Virtual Machines.  One method to achieve the recommended state is to execute the following:
**Azure Console**
1. Go to `Azure Security Center`
2. In the `Recommendations blade`, select `Enable VM Agent`
3. This opens the blade `VM Agent Is Missing Or Not Responding`
4. Follow instructions from Azure and install VM agent where missing</t>
  </si>
  <si>
    <t>AZURE-68</t>
  </si>
  <si>
    <t>Ensure that 'OS disk' are encrypted</t>
  </si>
  <si>
    <t>Ensure that OS disks (boot volumes) are encrypted, where possible.</t>
  </si>
  <si>
    <t xml:space="preserve">Using Azure Console perform the following:
1. Go to `Virtual machines`
2. For each virtual machine, go to `Settings`
3. Click on `Disks`
4. Ensure that the `OS disk` has encryption set to `Enabled`
**Azure Command Line Interface 2.0**
Ensure the below command output is shown as `Encrypted`
az vm encryption show --name  --resource-group  --query osDisk
</t>
  </si>
  <si>
    <t>Verify that 'OS disk' are encrypted</t>
  </si>
  <si>
    <t>OS disk are not encrypted.</t>
  </si>
  <si>
    <t>Encrypting your IaaS VM's OS disk (boot volume) ensures that its entire content is fully unrecoverable without a key and thus protects the volume from unwarranted reads.</t>
  </si>
  <si>
    <t xml:space="preserve">**Azure Console**
Follow Microsoft Azure documentation.
**Azure Command Line Interface 2.0**
Use the below command to enable encryption for OS Disk for the specific VM.
az vm encryption enable --name  --resource-group  --volume-type OS --aad-client-id  --aad-client-secret  --disk-encryption-keyvault https:///secrets//
</t>
  </si>
  <si>
    <t>Encrypt 'OS' disk.  One method to achieve the recommended state is to execute the following:
**Azure Console**
Follow Microsoft Azure documentation.
**Azure Command Line Interface 2.0**
Use the below command to enable encryption for OS Disk for the specific VM.
az vm encryption enable --name  --resource-group  --volume-type OS --aad-client-id  --aad-client-secret  --disk-encryption-keyvault https:///secrets//</t>
  </si>
  <si>
    <t>AZURE-69</t>
  </si>
  <si>
    <t>Ensure that 'Data disks' are encrypted</t>
  </si>
  <si>
    <t>Ensure that Data disks (non-boot volumes) are encrypted, where possible.</t>
  </si>
  <si>
    <t xml:space="preserve">Using Azure Console perform the following:
1. Go to `Virtual machines`
2. For each virtual machine, go to `Settings`
3. Click on `Disks`
4. Ensure that each disk under `Data disks` has encryption set to `Enabled`
**Azure Command Line Interface 2.0**
Ensure the below command output is shown as `Encrypted`
az vm encryption show --name  --resource-group  --query dataDisk
</t>
  </si>
  <si>
    <t>Verify that 'Data disks' are encrypted</t>
  </si>
  <si>
    <t>Data disk are not encrypted.</t>
  </si>
  <si>
    <t>Encrypting your IaaS VM's Data disks (non-boot volume) ensures that its entire content is fully unrecoverable without a key and thus protects the volume from unwarranted reads.</t>
  </si>
  <si>
    <t xml:space="preserve">**Azure Console**
Follow Microsoft Azure documentation.
**Azure Command Line Interface 2.0**
Use the below command to enable encryption for Data Disk for the specific VM.
az vm encryption enable --name  --resource-group  --volume-type DATA --aad-client-id  --aad-client-secret  --disk-encryption-keyvault https:///secrets//
</t>
  </si>
  <si>
    <t>Encrypt data disk.  One method to achieve the recommended state is to execute the following:
**Azure Console**
Follow Microsoft Azure documentation.
**Azure Command Line Interface 2.0**
Use the below command to enable encryption for Data Disk for the specific VM.
az vm encryption enable --name  --resource-group  --volume-type DATA --aad-client-id  --aad-client-secret  --disk-encryption-keyvault https:///secrets//</t>
  </si>
  <si>
    <t>To close this finding, please provide a screenshot showing the data disk is encrypted with the agency's CAP.</t>
  </si>
  <si>
    <t>AZURE-70</t>
  </si>
  <si>
    <t>SI-7</t>
  </si>
  <si>
    <t>Software, Firmware, and Information Integrity</t>
  </si>
  <si>
    <t>Ensure that only approved extensions are installed</t>
  </si>
  <si>
    <t>Only install your organization approved extensions on VMs.</t>
  </si>
  <si>
    <t xml:space="preserve">Using Azure Console perform the following:
1. Go to `Virtual machines`
2. For each virtual machine, go to `Settings`
3. Click on `Extensions`
4. Ensure that the listed extensions are approved for use.
**Azure Command Line Interface 2.0**
Use the below command to list the extensions attached to a VM, and ensure the listed extensions are approved for use.
az vm extension list --vm-name  --resource-group  --query [*].name
</t>
  </si>
  <si>
    <t>Verify that only approved extensions are installed</t>
  </si>
  <si>
    <t>The organization does not approved extensions installation on VMs.</t>
  </si>
  <si>
    <t>HCM10: System has unneeded functionality installed.</t>
  </si>
  <si>
    <t>Azure virtual machine extensions are small applications that provide post-deployment configuration and automation tasks on Azure virtual machines. These extensions run with administrative privileges and could potentially access anything on your virtual machine. Azure portal and community provide several such extensions. Your organization should carefully evaluate such extensions and ensure that only those that are approved for use are actually used.</t>
  </si>
  <si>
    <t xml:space="preserve">**Azure Console**
1. Go to `Virtual machines`
2. For each virtual machine, go to `Settings`
3. Click on `Extensions`
4. If there are unapproved extensions, uninstall them.
**Azure Command Line Interface 2.0**
From the audit command identify the unapproved extensions, and use the below CLI command to remove an unapproved extension attached to VM.
az vm extension delete --resource-group  --vm-name  --name 
</t>
  </si>
  <si>
    <t xml:space="preserve">Install only approved extensions.  One method to achieve the recommended state is to execute the following:
**Azure Console**
1. Go to `Virtual machines`
2. For each virtual machine, go to `Settings`
3. Click on `Extensions`
4. If there are unapproved extensions, uninstall them.
**Azure Command Line Interface 2.0**
From the audit command identify the unapproved extensions, and use the below CLI command to remove an unapproved extension attached to VM.
az vm extension delete --resource-group  --vm-name  --name </t>
  </si>
  <si>
    <t>To close this finding, please provide a screenshot showing only approved extensions are installed with the agency's CAP.</t>
  </si>
  <si>
    <t>AZURE-71</t>
  </si>
  <si>
    <t>Ensure that the latest OS Patches for all Virtual Machines are applied</t>
  </si>
  <si>
    <t>Ensure that the latest OS Patches for all Virtual Machines are applied.</t>
  </si>
  <si>
    <t>Using Azure Console perform the following:
1. Go to `Security Center - Recommendations`
2. Ensure that there are no recommendations for `Apply system updates`
Alternatively, you can employ your own patch assessment and management tool to periodically assess, report and install the required security patches for your OS.
*Please note that at this point of time, there is no API/CLI mechanism available to programmatically conduct security assessment for this recommendation.*</t>
  </si>
  <si>
    <t>Verify that the latest OS Patches for all Virtual Machines are applied</t>
  </si>
  <si>
    <t>System patch level is insufficient.</t>
  </si>
  <si>
    <t xml:space="preserve">**Note: if Critical security patches have not been applied please elevate critically level to critical </t>
  </si>
  <si>
    <t xml:space="preserve">HSI2: System patch level is insufficient
HSI27: Critical security patches have not been applied </t>
  </si>
  <si>
    <t>Windows and Linux virtual machines should be kept updated to 
- Address a specific bug or flaw
- Improve an OS or application's general stability
- Fix a security vulnerability
Azure Security Center retrieves a list of available security and critical updates from Windows Update or Windows Server Update Services (WSUS), depending on which service is configured on a Windows VM. Security Center also checks for the latest updates in Linux systems. If your VM is missing a system update, Security Center will recommend that you apply system updates.</t>
  </si>
  <si>
    <t>Follow Microsoft Azure documentation to apply security patches from Security Center. Alternatively, you can employ your own patch assessment and management tool to periodically assess, report and install the required security patches for your OS.</t>
  </si>
  <si>
    <t>Install the latest OS Patches for all Virtual Machines.</t>
  </si>
  <si>
    <t>To close this finding, please provide a screenshot showing the most recent OS patches have been applied with the agency's CAP.</t>
  </si>
  <si>
    <t>AZURE-72</t>
  </si>
  <si>
    <t>Ensure that the endpoint protection for all Virtual Machines is installed</t>
  </si>
  <si>
    <t>Install Endpoint Protection for all Virtual Machines.</t>
  </si>
  <si>
    <t>Using Azure Console perform the following:
1. Go to `Security Center - Recommendations`
2. Ensure that there are no recommendations for `Endpoint Protection not installed on Azure VMs`
**Azure Command Line Interface 2.0**
az vm show -g MyResourceGroup -n MyVm -d
It should list below or any other endpoint extensions as one of the installed extensions.
Endpoint Security || TrendMicroDSA* || Antimalware || EndpointProtection || SCWPAgent || PortalProtectExtension* || FileSecurity*
Alternatively, you can employ your own endpoint protection tool for your OS.</t>
  </si>
  <si>
    <t>Verify that the endpoint protection for all Virtual Machines is installed</t>
  </si>
  <si>
    <t xml:space="preserve">Endpoint Protection for all Virtual Machines has not been installed. </t>
  </si>
  <si>
    <t>HSI4
HSI6</t>
  </si>
  <si>
    <t>HSI4: No intrusion detection system exists
HSI6: Intrusion detection system not implemented correctly</t>
  </si>
  <si>
    <t>Installing endpoint protection systems (like Antimalware for Azure) provides for real-time protection capability that helps identify and remove viruses, spyware, and other malicious software, with configurable alerts when known malicious or unwanted software attempts to install itself or run on your Azure systems.</t>
  </si>
  <si>
    <t>Follow Microsoft Azure documentation to install endpoint protection from Security Center. Alternatively, you can employ your own endpoint protection tool for your OS.</t>
  </si>
  <si>
    <t>Install Endpoint Protection.</t>
  </si>
  <si>
    <t>To close this finding, please provide a screenshot showing endpoint protection has been installed with the agency's CAP.</t>
  </si>
  <si>
    <t>AZURE-73</t>
  </si>
  <si>
    <t>SC-12</t>
  </si>
  <si>
    <t>Cryptographic Key Establishment and Management</t>
  </si>
  <si>
    <t>Ensure that the expiry date is set on all Keys</t>
  </si>
  <si>
    <t>Ensure that all Keys in Azure Key Vault have an expiry time set.</t>
  </si>
  <si>
    <t xml:space="preserve">Using Azure Console perform the following:
1. Go to `Key vaults`
2. For each Key vault, click on `Keys`.
3. Ensure that each key in the vault has `EXPIRATION DATE` set as appropriate
**Azure Command Line Interface 2.0**
Ensure that the output of the below command is not empty or null.
az keyvault key list --vault-name  --query [*].[attributes.expires]
</t>
  </si>
  <si>
    <t>Verify that the expiry date is set on all Keys</t>
  </si>
  <si>
    <t>Keys in Azure Key Vault does not have an expiry time set.</t>
  </si>
  <si>
    <t>Azure Key Vault enables users to store and use cryptographic keys within the Microsoft Azure environment. The `exp` (expiration time) attribute identifies the expiration time on or after which the key MUST NOT be used for a cryptographic operation. By default, Keys never expire. It is thus recommended that you rotate your keys in the key vault and set an explicit expiry time for all keys. This ensures that the keys cannot be used beyond their assigned lifetimes.</t>
  </si>
  <si>
    <t xml:space="preserve">**Azure Console**
1. Go to `Key vaults`
2. For each Key vault, click on `Keys`.
3. Set an appropriate `EXPIRATION DATE` on all keys.
**Azure Command Line Interface 2.0**
Update the `EXPIRATION DATE` for the key using below command.
az keyvault key set-attributes --name  --vault-name  --expires Y-m-d'T'H:M:S'Z'
</t>
  </si>
  <si>
    <t>Set an expiry time for all Keys in Azure Key Vault set.  One method to achieve the recommended state is to execute the following:
**Azure Console**
1. Go to `Key vaults`
2. For each Key vault, click on `Keys`.
3. Set an appropriate `EXPIRATION DATE` on all keys.
**Azure Command Line Interface 2.0**
Update the `EXPIRATION DATE` for the key using below command.
az keyvault key set-attributes --name  --vault-name  --expires Y-m-d'T'H:M:S'Z'</t>
  </si>
  <si>
    <t>To close this finding, please provide a screenshot showing an expiration date has been set for all keys with the agency's CAP.</t>
  </si>
  <si>
    <t>AZURE-74</t>
  </si>
  <si>
    <t>Ensure that the expiry date is set on all Secrets</t>
  </si>
  <si>
    <t>Ensure that all Secrets in Azure Key Vault have an expiry time set.</t>
  </si>
  <si>
    <t xml:space="preserve">Using Azure Console perform the following:
1. Go to `Key vaults`
2. For each Key vault, click on `Secrets`.
3. Ensure that each secret in the vault has `EXPIRATION DATE` set as appropriate
**Azure Command Line Interface 2.0**
Ensure the output of the below command is not empty or null.
az keyvault secret list --vault-name  --query [*].[attributes.expires]
</t>
  </si>
  <si>
    <t>Verify that the expiry date is set on all Secrets</t>
  </si>
  <si>
    <t>Secrets in Azure Key Vault does not have an expiry time set.</t>
  </si>
  <si>
    <t>Azure Key Vault enables users to store and secrets within the Microsoft Azure environment. Secrets in Azure Key Vault are octet sequences with a maximum size of 25k bytes each. The `exp` (expiration time) attribute identifies the expiration time on or after which the secret MUST NOT be used. By default, Secrets never expire. It is thus recommended that you rotate your secrets in the key vault and set an explicit expiry time for all secrets. This ensures that the secrets cannot be used beyond their assigned lifetimes.</t>
  </si>
  <si>
    <t xml:space="preserve">**Azure Console**
1. Go to `Key vaults`
2. For each Key vault, click on `Secrets`.
3. Set an appropriate `EXPIRATION DATE` on all secrets.
**Azure Command Line Interface 2.0**
Use the below command to set `EXPIRATION DATE` on the all secrets.
az keyvault secret set-attributes --name  --vault-name  --expires Y-m-d'T'H:M:S'Z'
</t>
  </si>
  <si>
    <t>Set an expiry time for all Secrets in Azure Key Vault set.  One method to achieve the recommended state is to execute the following:
**Azure Console**
1. Go to `Key vaults`
2. For each Key vault, click on `Secrets`.
3. Set an appropriate `EXPIRATION DATE` on all secrets.
**Azure Command Line Interface 2.0**
Use the below command to set `EXPIRATION DATE` on the all secrets.
az keyvault secret set-attributes --name  --vault-name  --expires Y-m-d'T'H:M:S'Z'</t>
  </si>
  <si>
    <t>To close this finding, please provide a screenshot showing an expiration date has been set for all secrets with the agency's CAP.</t>
  </si>
  <si>
    <t>Change Log</t>
  </si>
  <si>
    <t>Version</t>
  </si>
  <si>
    <t>Date</t>
  </si>
  <si>
    <t>Description of Changes</t>
  </si>
  <si>
    <t>Author</t>
  </si>
  <si>
    <t>First Releas</t>
  </si>
  <si>
    <t>Booz Allen Hamilton</t>
  </si>
  <si>
    <t>Second Release.  No updates to requirements. Template change.</t>
  </si>
  <si>
    <t xml:space="preserve">Updated test procedure and expected results of CLD-01, CLD-04, CLD-28. </t>
  </si>
  <si>
    <t>Added baseline Criticality Score and Issue Codes, weighted test cases based on criticality, and updated Results Tab</t>
  </si>
  <si>
    <t>Updated Results Tab.</t>
  </si>
  <si>
    <t>Added MS Office 365 tab. Added FedRAMP requirements for multiple test cases.</t>
  </si>
  <si>
    <t>Changed criticality of CLD-02 to Critical for offshore access.</t>
  </si>
  <si>
    <t>Minor Updates, Added CLD-26 and O365-18 (Session Termination of 30 minutes), Session terminations set to 30 minutes, account automated unlock set to 15 minutes, TLS requirements raised to TLS 1.2, Issue code changes</t>
  </si>
  <si>
    <t>Moved Risk Rating to column AA, deleted lagging spaces from HAC40 and HSA14 in IC Table</t>
  </si>
  <si>
    <t>Updated issue code table</t>
  </si>
  <si>
    <t>Added AWS Tab based on CIS AWS Foundations Benchmark</t>
  </si>
  <si>
    <t>Added Google and Azure Tabs</t>
  </si>
  <si>
    <t>Internal Update and Updated issue code table</t>
  </si>
  <si>
    <t>Updated based on IRS Publication 1075 (November 2021, Removed Skype References in O365, Internal updates and Issue Code Table updates</t>
  </si>
  <si>
    <t>HAC1</t>
  </si>
  <si>
    <t>Contractors with unauthorized access to FTI</t>
  </si>
  <si>
    <t>User sessions do not lock after the Publication 1075 required timeframe</t>
  </si>
  <si>
    <t>HAC3</t>
  </si>
  <si>
    <t>Agency processes FTI at a contractor-run consolidated data center</t>
  </si>
  <si>
    <t>HAC4</t>
  </si>
  <si>
    <t>FTI is not labeled and is commingled with non-FTI</t>
  </si>
  <si>
    <t>HAC5</t>
  </si>
  <si>
    <t>FTI is commingled with non-FTI data in the data warehouse</t>
  </si>
  <si>
    <t>HAC6</t>
  </si>
  <si>
    <t>Cannot determine who has access to FTI</t>
  </si>
  <si>
    <t>HAC7</t>
  </si>
  <si>
    <t>Account management procedures are not in place</t>
  </si>
  <si>
    <t>HAC8</t>
  </si>
  <si>
    <t>Accounts are not reviewed periodically for proper privileges</t>
  </si>
  <si>
    <t>Accounts have not been created using user roles</t>
  </si>
  <si>
    <t>Accounts do not expire after the correct period of inactivity</t>
  </si>
  <si>
    <t>Other</t>
  </si>
  <si>
    <t>User access was not established with concept of least privilege</t>
  </si>
  <si>
    <t>Separation of duties is not in place</t>
  </si>
  <si>
    <t>HAC13</t>
  </si>
  <si>
    <t>Operating system configuration files have incorrect permissions</t>
  </si>
  <si>
    <t>HAC14</t>
  </si>
  <si>
    <t>Warning banner is insufficient</t>
  </si>
  <si>
    <t>User accounts not locked out after 3 unsuccessful login attempts</t>
  </si>
  <si>
    <t>HAC16</t>
  </si>
  <si>
    <t xml:space="preserve">Network device allows telnet connections </t>
  </si>
  <si>
    <t>HAC17</t>
  </si>
  <si>
    <t>Account lockouts do not require administrator action</t>
  </si>
  <si>
    <t>HAC18</t>
  </si>
  <si>
    <t>Network device has modems installed</t>
  </si>
  <si>
    <t>HAC19</t>
  </si>
  <si>
    <t>Out of Band Management is not utilized in all instances</t>
  </si>
  <si>
    <t>HAC20</t>
  </si>
  <si>
    <t>Agency duplicates usernames</t>
  </si>
  <si>
    <t>HAC21</t>
  </si>
  <si>
    <t>Agency shares administrative account inappropriately</t>
  </si>
  <si>
    <t>HAC22</t>
  </si>
  <si>
    <t>Administrators do not use su or sudo command to access root privileges</t>
  </si>
  <si>
    <t>HAC23</t>
  </si>
  <si>
    <t>Unauthorized disclosure to other agencies</t>
  </si>
  <si>
    <t>HAC24</t>
  </si>
  <si>
    <t>User roles do not exist within the data warehouse environment</t>
  </si>
  <si>
    <t>HAC25</t>
  </si>
  <si>
    <t>Agency employees with inappropriate access to FTI</t>
  </si>
  <si>
    <t>HAC26</t>
  </si>
  <si>
    <t>Inappropriate access to FTI from mobile devices</t>
  </si>
  <si>
    <t>Default accounts have not been disabled or renamed</t>
  </si>
  <si>
    <t>HAC28</t>
  </si>
  <si>
    <t>Database trace files are not properly protected</t>
  </si>
  <si>
    <t>HAC29</t>
  </si>
  <si>
    <t>Access to system functionality without identification and authentication</t>
  </si>
  <si>
    <t>HAC30</t>
  </si>
  <si>
    <t>RACF access controls not properly implemented</t>
  </si>
  <si>
    <t>HAC31</t>
  </si>
  <si>
    <t>The database public users has improper access to data and/or resources</t>
  </si>
  <si>
    <t>HAC32</t>
  </si>
  <si>
    <t>Mainframe access control function does not control access to FTI data</t>
  </si>
  <si>
    <t>HAC33</t>
  </si>
  <si>
    <t>FTI is accessible to third parties</t>
  </si>
  <si>
    <t>HAC34</t>
  </si>
  <si>
    <t>Improper access to DBMS by non-DBAs</t>
  </si>
  <si>
    <t>Inappropriate public access to FTI</t>
  </si>
  <si>
    <t>HAC36</t>
  </si>
  <si>
    <t>Agency allows FTI access from unsecured wireless network</t>
  </si>
  <si>
    <t>Account management procedures are not implemented</t>
  </si>
  <si>
    <t>HAC38</t>
  </si>
  <si>
    <t>Warning banner does not exist</t>
  </si>
  <si>
    <t>HAC39</t>
  </si>
  <si>
    <t>Access to wireless network exceeds acceptable range</t>
  </si>
  <si>
    <t>The system does not effectively utilize whitelists or ACLs</t>
  </si>
  <si>
    <t>Accounts are not removed or suspended when no longer necessary</t>
  </si>
  <si>
    <t>HAC42</t>
  </si>
  <si>
    <t>System configuration files are not stored securely</t>
  </si>
  <si>
    <t>Management sessions are not properly restricted by ACL</t>
  </si>
  <si>
    <t>HAC44</t>
  </si>
  <si>
    <t>System does not have a manual log off feature</t>
  </si>
  <si>
    <t>HAC45</t>
  </si>
  <si>
    <t>Split tunneling is enabled</t>
  </si>
  <si>
    <t>HAC46</t>
  </si>
  <si>
    <t>Access to mainframe product libraries is not adequately controlled</t>
  </si>
  <si>
    <t>HAC47</t>
  </si>
  <si>
    <t xml:space="preserve">Files containing authentication information are not adequately protected </t>
  </si>
  <si>
    <t>HAC48</t>
  </si>
  <si>
    <t>Usernames are not archived and may be re-issued to different users</t>
  </si>
  <si>
    <t>HAC49</t>
  </si>
  <si>
    <t>Use of emergency userIDs is not properly controlled</t>
  </si>
  <si>
    <t>HAC50</t>
  </si>
  <si>
    <t xml:space="preserve">Print spoolers do not adequately restrict jobs </t>
  </si>
  <si>
    <t>HAC51</t>
  </si>
  <si>
    <t xml:space="preserve">Unauthorized access to FTI </t>
  </si>
  <si>
    <t>HAC52</t>
  </si>
  <si>
    <t>Wireless usage policies are not sufficient</t>
  </si>
  <si>
    <t>HAC53</t>
  </si>
  <si>
    <t>Mobile device policies are not sufficient</t>
  </si>
  <si>
    <t>FTI is not properly labeled in the cloud environment</t>
  </si>
  <si>
    <t>FTI is not properly isolated in the cloud environment</t>
  </si>
  <si>
    <t>HAC56</t>
  </si>
  <si>
    <t>Mobile device does not wipe after the required threshold of passcode failures</t>
  </si>
  <si>
    <t>HAC57</t>
  </si>
  <si>
    <t>Mobile devices policies governing access to FTI are not sufficient</t>
  </si>
  <si>
    <t>HAC58</t>
  </si>
  <si>
    <t xml:space="preserve">Access control parameter thresholds are reset </t>
  </si>
  <si>
    <t>HAC59</t>
  </si>
  <si>
    <t>The guest account has improper access to data and/or resources</t>
  </si>
  <si>
    <t xml:space="preserve">Agency does not centrally manage access to third party environments </t>
  </si>
  <si>
    <t>HAC61</t>
  </si>
  <si>
    <t>User rights and permissions are not adequately configured</t>
  </si>
  <si>
    <t>HAC62</t>
  </si>
  <si>
    <t>Host-based firewall is not configured according to industry standard best practice</t>
  </si>
  <si>
    <t>HAC63</t>
  </si>
  <si>
    <t>Security profiles have not been established</t>
  </si>
  <si>
    <t>HAC64</t>
  </si>
  <si>
    <t>Multi-factor authentication is not required for internal privileged and non-privileged access</t>
  </si>
  <si>
    <t>HAC65</t>
  </si>
  <si>
    <t>Multi-factor authentication is not required for internal privileged access</t>
  </si>
  <si>
    <t>HAC66</t>
  </si>
  <si>
    <t>Multi-factor authentication is not required for internal non-privileged access</t>
  </si>
  <si>
    <t>HAT1</t>
  </si>
  <si>
    <t>Agency does not train employees with FTI access</t>
  </si>
  <si>
    <t>HAT100</t>
  </si>
  <si>
    <t>HAT2</t>
  </si>
  <si>
    <t>Agency does not train contractors with FTI access</t>
  </si>
  <si>
    <t>HAT3</t>
  </si>
  <si>
    <t>Agency does not maintain training records</t>
  </si>
  <si>
    <t>Agency does not provide security-specific training</t>
  </si>
  <si>
    <t>HIA1</t>
  </si>
  <si>
    <t>Adequate device identification and authentication is not employed</t>
  </si>
  <si>
    <t>HIA2</t>
  </si>
  <si>
    <t>Standardized naming convention is not enforced</t>
  </si>
  <si>
    <t>Authentication server is not used for end user authentication</t>
  </si>
  <si>
    <t>HIA4</t>
  </si>
  <si>
    <t>Authentication server is not used for device administration</t>
  </si>
  <si>
    <t>System does not properly control authentication process</t>
  </si>
  <si>
    <t>HIA6</t>
  </si>
  <si>
    <t>Identity proofing as not been implemented</t>
  </si>
  <si>
    <t>HIA7</t>
  </si>
  <si>
    <t>Identity proofing has not been properly implemented</t>
  </si>
  <si>
    <t>HAU1</t>
  </si>
  <si>
    <t>No auditing is being performed at the agency</t>
  </si>
  <si>
    <t>No auditing is being performed on the system</t>
  </si>
  <si>
    <t>HAU3</t>
  </si>
  <si>
    <t>Audit logs are not being reviewed</t>
  </si>
  <si>
    <t>HAU4</t>
  </si>
  <si>
    <t>System does not audit failed attempts to gain access</t>
  </si>
  <si>
    <t>HAU5</t>
  </si>
  <si>
    <t>Auditing is not performed on all data tables containing FTI</t>
  </si>
  <si>
    <t>System does not audit changes to access control settings</t>
  </si>
  <si>
    <t>Audit records are not retained per Pub 1075</t>
  </si>
  <si>
    <t>HAU8</t>
  </si>
  <si>
    <t>Logs are not maintained on a centralized log server</t>
  </si>
  <si>
    <t>No log reduction system exists</t>
  </si>
  <si>
    <t>Audit logs are not properly protected</t>
  </si>
  <si>
    <t>HAU100</t>
  </si>
  <si>
    <t>NTP is not properly implemented</t>
  </si>
  <si>
    <t>HAU12</t>
  </si>
  <si>
    <t>Audit records are not timestamped</t>
  </si>
  <si>
    <t>HAU13</t>
  </si>
  <si>
    <t>Audit records are not archived during VM rollback</t>
  </si>
  <si>
    <t>HAU14</t>
  </si>
  <si>
    <t>Remote access is not logged</t>
  </si>
  <si>
    <t>HAU15</t>
  </si>
  <si>
    <t>Verbose logging is not being performed on perimeter devices</t>
  </si>
  <si>
    <t>A centralized automated audit log analysis solution is not implemented</t>
  </si>
  <si>
    <t>Audit logs do not capture sufficient auditable events</t>
  </si>
  <si>
    <t>HAU18</t>
  </si>
  <si>
    <t>Audit logs are reviewed, but not per Pub 1075 requirements</t>
  </si>
  <si>
    <t>HAU19</t>
  </si>
  <si>
    <t>Audit log anomalies or findings are not reported and tracked</t>
  </si>
  <si>
    <t>HAU20</t>
  </si>
  <si>
    <t>Audit log data not sent from a consistently identified source</t>
  </si>
  <si>
    <t>HAU21</t>
  </si>
  <si>
    <t xml:space="preserve">System does not audit all attempts to gain access </t>
  </si>
  <si>
    <t>Content of audit records is not sufficient</t>
  </si>
  <si>
    <t>Audit storage capacity threshold has not been defined</t>
  </si>
  <si>
    <t>HAU24</t>
  </si>
  <si>
    <t>Administrators are not notified when audit storage threshold is reached</t>
  </si>
  <si>
    <t>HAU25</t>
  </si>
  <si>
    <t>Audit processing failures are not properly reported and responded to</t>
  </si>
  <si>
    <t>HAU26</t>
  </si>
  <si>
    <t xml:space="preserve">System/service provider is not held accountable to protect and share audit records with the agency </t>
  </si>
  <si>
    <t>HAU27</t>
  </si>
  <si>
    <t>Audit trail does not include access to FTI in pre-production</t>
  </si>
  <si>
    <t>HCA1</t>
  </si>
  <si>
    <t>Systems are not formally certified by management to process FTI</t>
  </si>
  <si>
    <t>HCA100</t>
  </si>
  <si>
    <t>HCA2</t>
  </si>
  <si>
    <t>Undocumented system interconnections exist</t>
  </si>
  <si>
    <t>Agency does not conduct routine assessments of security controls</t>
  </si>
  <si>
    <t>No third party verification of security assessments</t>
  </si>
  <si>
    <t>HCA5</t>
  </si>
  <si>
    <t>POA&amp;Ms are not used to track and mitigate potential weaknesses</t>
  </si>
  <si>
    <t>HCA6</t>
  </si>
  <si>
    <t>The agency's SSR does not address the current FTI environment</t>
  </si>
  <si>
    <t>HCA7</t>
  </si>
  <si>
    <t>SSR is not current with Pub 1075 reporting requirements</t>
  </si>
  <si>
    <t>HCA8</t>
  </si>
  <si>
    <t>Rules of behavior does not exist</t>
  </si>
  <si>
    <t>HCA9</t>
  </si>
  <si>
    <t>Rules of behavior is not sufficient</t>
  </si>
  <si>
    <t>HCA10</t>
  </si>
  <si>
    <t>Assessment results are not shared with designated agency officials</t>
  </si>
  <si>
    <t>HCA11</t>
  </si>
  <si>
    <t>Interconnection Security Agreements are not sufficient</t>
  </si>
  <si>
    <t>HCA12</t>
  </si>
  <si>
    <t>POA&amp;Ms are not reviewed in accordance with Pub 1075</t>
  </si>
  <si>
    <t>HCA13</t>
  </si>
  <si>
    <t xml:space="preserve">System authorizations are not updated in accordance with Pub 1075 </t>
  </si>
  <si>
    <t>HCA14</t>
  </si>
  <si>
    <t>A continuous monitoring program has not been established</t>
  </si>
  <si>
    <t>HCA15</t>
  </si>
  <si>
    <t xml:space="preserve">The continuous monitoring program is not sufficient </t>
  </si>
  <si>
    <t>HCA16</t>
  </si>
  <si>
    <t>Independent control assessments are not conducted at least annually</t>
  </si>
  <si>
    <t>HCA17</t>
  </si>
  <si>
    <t>Penetration testing assessments are not performed</t>
  </si>
  <si>
    <t>HCA18</t>
  </si>
  <si>
    <t>Penetration testing assessments do not generate corrective action plans</t>
  </si>
  <si>
    <t>HCA19</t>
  </si>
  <si>
    <t>Penetration testing assessments are not performed as frequently as required per Publication 1075</t>
  </si>
  <si>
    <t>HCA20</t>
  </si>
  <si>
    <t>Scope of penetration testing assessment is not sufficient</t>
  </si>
  <si>
    <t>HCM1</t>
  </si>
  <si>
    <t>Information system baseline is insufficient</t>
  </si>
  <si>
    <t>System has unneeded functionality installed</t>
  </si>
  <si>
    <t>HCM100</t>
  </si>
  <si>
    <t>HCM11</t>
  </si>
  <si>
    <t>SNMP is not implemented correctly</t>
  </si>
  <si>
    <t>HCM12</t>
  </si>
  <si>
    <t>Offline system configurations are not kept up-to-date</t>
  </si>
  <si>
    <t>HCM13</t>
  </si>
  <si>
    <t>System component inventories do not exist</t>
  </si>
  <si>
    <t>HCM14</t>
  </si>
  <si>
    <t>System component inventories are outdated</t>
  </si>
  <si>
    <t>HCM15</t>
  </si>
  <si>
    <t>Hardware asset inventory is not sufficient</t>
  </si>
  <si>
    <t>HCM16</t>
  </si>
  <si>
    <t>Software asset inventory is not sufficient</t>
  </si>
  <si>
    <t>HCM17</t>
  </si>
  <si>
    <t>Hardware asset inventory does not exist</t>
  </si>
  <si>
    <t>HCM18</t>
  </si>
  <si>
    <t>Software asset inventory does not exist</t>
  </si>
  <si>
    <t>HCM19</t>
  </si>
  <si>
    <t xml:space="preserve">Firewall rules are not reviewed or removed when no longer necessary </t>
  </si>
  <si>
    <t>HCM2</t>
  </si>
  <si>
    <t>FTI is not properly labeled on-screen</t>
  </si>
  <si>
    <t>HCM20</t>
  </si>
  <si>
    <t>Application interfaces are not separated from management functionality</t>
  </si>
  <si>
    <t>HCM21</t>
  </si>
  <si>
    <t>Permitted services have not been documented and approved</t>
  </si>
  <si>
    <t>HCM22</t>
  </si>
  <si>
    <t>Application code is not adequately separated from data sets</t>
  </si>
  <si>
    <t>HCM23</t>
  </si>
  <si>
    <t>System is not monitored for changes from baseline</t>
  </si>
  <si>
    <t>HCM24</t>
  </si>
  <si>
    <t>Agency network diagram is not complete</t>
  </si>
  <si>
    <t>HCM25</t>
  </si>
  <si>
    <t>Zoning has not been configured appropriately</t>
  </si>
  <si>
    <t>HCM26</t>
  </si>
  <si>
    <t>Static IP addresses are not used when needed</t>
  </si>
  <si>
    <t>HCM27</t>
  </si>
  <si>
    <t xml:space="preserve">Information system baseline does not exist </t>
  </si>
  <si>
    <t>HCM28</t>
  </si>
  <si>
    <t>Boundary devices are not scanned for open ports and services</t>
  </si>
  <si>
    <t>HCM29</t>
  </si>
  <si>
    <t>Application architecture does not properly separate user interface from data repository</t>
  </si>
  <si>
    <t>HCM3</t>
  </si>
  <si>
    <t>Operating system does not have vendor support</t>
  </si>
  <si>
    <t>HCM30</t>
  </si>
  <si>
    <t xml:space="preserve">System reset function leaves device in unsecure state </t>
  </si>
  <si>
    <t>HCM31</t>
  </si>
  <si>
    <t>Default SSID has not been changed</t>
  </si>
  <si>
    <t>HCM32</t>
  </si>
  <si>
    <t>The device is inappropriately used to serve multiple functions</t>
  </si>
  <si>
    <t>HCM33</t>
  </si>
  <si>
    <t>Significant changes are not reviewed for security impacts before being implemented</t>
  </si>
  <si>
    <t>HCM34</t>
  </si>
  <si>
    <t>Agency does not control significant changes to systems via an approval process</t>
  </si>
  <si>
    <t>HCM35</t>
  </si>
  <si>
    <t>Services are not configured to use the default/standard ports</t>
  </si>
  <si>
    <t>HCM36</t>
  </si>
  <si>
    <t xml:space="preserve">The required benchmark has not been applied </t>
  </si>
  <si>
    <t>HCM37</t>
  </si>
  <si>
    <t xml:space="preserve">Configuration settings and benchmarks have not been defined </t>
  </si>
  <si>
    <t>HCM38</t>
  </si>
  <si>
    <t>Agency does not adequately govern or control software usage</t>
  </si>
  <si>
    <t>HCM39</t>
  </si>
  <si>
    <t xml:space="preserve">RACF security settings are not properly configured </t>
  </si>
  <si>
    <t>HCM4</t>
  </si>
  <si>
    <t>Routine operational changes are not reviewed for security impacts before being implemented</t>
  </si>
  <si>
    <t>HCM40</t>
  </si>
  <si>
    <t>ACF security settings are not properly configured</t>
  </si>
  <si>
    <t>HCM41</t>
  </si>
  <si>
    <t>Top Secret security settings are not properly configured</t>
  </si>
  <si>
    <t>HCM42</t>
  </si>
  <si>
    <t>UNISYS security settings are not properly configured</t>
  </si>
  <si>
    <t>HCM43</t>
  </si>
  <si>
    <t>IBMi security settings are not properly configured</t>
  </si>
  <si>
    <t>HCM44</t>
  </si>
  <si>
    <t>Agency does not properly test changes prior to implementation</t>
  </si>
  <si>
    <t>System configuration provides additional attack surface</t>
  </si>
  <si>
    <t>HCM46</t>
  </si>
  <si>
    <t>Agency does not centrally manage mobile device configuration</t>
  </si>
  <si>
    <t>HCM47</t>
  </si>
  <si>
    <t>System error messages display system configuration information</t>
  </si>
  <si>
    <t>HCM48</t>
  </si>
  <si>
    <t>Low-risk operating system settings are not configured securely</t>
  </si>
  <si>
    <t>HCM49</t>
  </si>
  <si>
    <t>A tool is not used to block unauthorized software</t>
  </si>
  <si>
    <t>HCM5</t>
  </si>
  <si>
    <t>Web portal with FTI does not have three-tier architecture</t>
  </si>
  <si>
    <t>HCM6</t>
  </si>
  <si>
    <t>Agency does not control routine operational changes to systems via an approval process</t>
  </si>
  <si>
    <t>HCM7</t>
  </si>
  <si>
    <t>Configuration management procedures do not exist</t>
  </si>
  <si>
    <t>HCM8</t>
  </si>
  <si>
    <t>The ability to make changes is not properly limited</t>
  </si>
  <si>
    <t>HCM9</t>
  </si>
  <si>
    <t>Systems are not deployed using the concept of least privilege</t>
  </si>
  <si>
    <t>HCP1</t>
  </si>
  <si>
    <t>No contingency plan exists for FTI data</t>
  </si>
  <si>
    <t>HCP100</t>
  </si>
  <si>
    <t>HCP2</t>
  </si>
  <si>
    <t>Contingency plans are not tested annually</t>
  </si>
  <si>
    <t>HCP3</t>
  </si>
  <si>
    <t>Contingency plan does not exist for consolidated data center</t>
  </si>
  <si>
    <t>HCP4</t>
  </si>
  <si>
    <t>FTI is not encrypted in transit to the DR site</t>
  </si>
  <si>
    <t>HCP5</t>
  </si>
  <si>
    <t>Backup data is not adequately protected</t>
  </si>
  <si>
    <t>HCP6</t>
  </si>
  <si>
    <t>Contingency plan is not updated annually</t>
  </si>
  <si>
    <t>HCP7</t>
  </si>
  <si>
    <t>Contingency plan is not sufficient</t>
  </si>
  <si>
    <t>HCP8</t>
  </si>
  <si>
    <t>Contingency training is not conducted</t>
  </si>
  <si>
    <t>HCP9</t>
  </si>
  <si>
    <t xml:space="preserve">Contingency training is not sufficient </t>
  </si>
  <si>
    <t>HCP10</t>
  </si>
  <si>
    <t>Backup data is located on production systems</t>
  </si>
  <si>
    <t>HIR1</t>
  </si>
  <si>
    <t>Incident response program does not exist</t>
  </si>
  <si>
    <t>HIR100</t>
  </si>
  <si>
    <t>Incident response plan is not sufficient</t>
  </si>
  <si>
    <t>HIR3</t>
  </si>
  <si>
    <t>Agency does not perform incident response exercises in accordance with Pub 1075</t>
  </si>
  <si>
    <t>Agency does not provide support resource for assistance in handling and reporting security incidents</t>
  </si>
  <si>
    <t>HIR5</t>
  </si>
  <si>
    <t>Incident response plan does not exist</t>
  </si>
  <si>
    <t>HMA1</t>
  </si>
  <si>
    <t>External maintenance providers not escorted in the data center</t>
  </si>
  <si>
    <t>HMA100</t>
  </si>
  <si>
    <t>HMA2</t>
  </si>
  <si>
    <t>Maintenance not restricted to local access</t>
  </si>
  <si>
    <t>HMA3</t>
  </si>
  <si>
    <t>Maintenance tools are not approved / controlled</t>
  </si>
  <si>
    <t>HMA4</t>
  </si>
  <si>
    <t>Maintenance records are not sufficient</t>
  </si>
  <si>
    <t>HMA5</t>
  </si>
  <si>
    <t>Non local maintenance is not implemented securely</t>
  </si>
  <si>
    <t>HMT1</t>
  </si>
  <si>
    <t>Risk Assessment controls are not implemented properly</t>
  </si>
  <si>
    <t>HMT2</t>
  </si>
  <si>
    <t>Planning controls are not implemented properly</t>
  </si>
  <si>
    <t>HMT3</t>
  </si>
  <si>
    <t>Program management controls are not implemented properly</t>
  </si>
  <si>
    <t>HMT4</t>
  </si>
  <si>
    <t>System acquisition controls are not implemented properly</t>
  </si>
  <si>
    <t>HMT5</t>
  </si>
  <si>
    <t>SA&amp;A controls are not implemented properly</t>
  </si>
  <si>
    <t>HMT6</t>
  </si>
  <si>
    <t>Contingency planning controls are not implemented properly</t>
  </si>
  <si>
    <t>HMT7</t>
  </si>
  <si>
    <t>Configuration management controls are not implemented properly</t>
  </si>
  <si>
    <t>HMT8</t>
  </si>
  <si>
    <t>Maintenance controls are not implemented properly</t>
  </si>
  <si>
    <t>HMT9</t>
  </si>
  <si>
    <t>System and information integrity controls are not implemented properly</t>
  </si>
  <si>
    <t>HMT10</t>
  </si>
  <si>
    <t>Incident response controls are not implemented properly</t>
  </si>
  <si>
    <t>HMT11</t>
  </si>
  <si>
    <t>Awareness and training controls are not implemented properly</t>
  </si>
  <si>
    <t>HMT12</t>
  </si>
  <si>
    <t>Identification and authentication controls are not implemented properly</t>
  </si>
  <si>
    <t>HMT13</t>
  </si>
  <si>
    <t>Access controls are not implemented properly</t>
  </si>
  <si>
    <t>HMT14</t>
  </si>
  <si>
    <t>Audit and accountability are not implemented properly</t>
  </si>
  <si>
    <t>HMT15</t>
  </si>
  <si>
    <t>System and communications protection controls are not implemented properly</t>
  </si>
  <si>
    <t>Documentation does not exist</t>
  </si>
  <si>
    <t>HMT17</t>
  </si>
  <si>
    <t>Documentation is sufficient but outdated</t>
  </si>
  <si>
    <t>HMT18</t>
  </si>
  <si>
    <t>Documentation exists but is not sufficient</t>
  </si>
  <si>
    <t>HMT19</t>
  </si>
  <si>
    <t>Management Operational and Technical controls are not implemented properly</t>
  </si>
  <si>
    <t>HPW1</t>
  </si>
  <si>
    <t>No password is required to access an FTI system</t>
  </si>
  <si>
    <t>Password does not expire timely</t>
  </si>
  <si>
    <t>Minimum password length is too short</t>
  </si>
  <si>
    <t>HPW4</t>
  </si>
  <si>
    <t>Minimum password age does not exist</t>
  </si>
  <si>
    <t>HPW5</t>
  </si>
  <si>
    <t>Passwords are generated and distributed automatically</t>
  </si>
  <si>
    <t>Password history is insufficient</t>
  </si>
  <si>
    <t>HPW7</t>
  </si>
  <si>
    <t>Password change notification is not sufficient</t>
  </si>
  <si>
    <t>Passwords are displayed on screen when entered</t>
  </si>
  <si>
    <t>HPW9</t>
  </si>
  <si>
    <t>Password management processes are not documented</t>
  </si>
  <si>
    <t>HPW10</t>
  </si>
  <si>
    <t>Passwords are allowed to be stored</t>
  </si>
  <si>
    <t>HPW100</t>
  </si>
  <si>
    <t>HPW11</t>
  </si>
  <si>
    <t>Password transmission does not use strong cryptography</t>
  </si>
  <si>
    <t>Passwords do not meet complexity requirements</t>
  </si>
  <si>
    <t>HPW13</t>
  </si>
  <si>
    <t>Enabled secret passwords are not implemented correctly</t>
  </si>
  <si>
    <t>HPW14</t>
  </si>
  <si>
    <t>Authenticator feedback is labeled inappropriately</t>
  </si>
  <si>
    <t>HPW15</t>
  </si>
  <si>
    <t>Passwords are shared inappropriately</t>
  </si>
  <si>
    <t>HPW16</t>
  </si>
  <si>
    <t>Swipe-based passwords are allowed on mobile devices</t>
  </si>
  <si>
    <t>Default passwords have not been changed</t>
  </si>
  <si>
    <t>HPW18</t>
  </si>
  <si>
    <t xml:space="preserve">No password is required to remotely access an FTI system </t>
  </si>
  <si>
    <t>HPW19</t>
  </si>
  <si>
    <t>More than one Publication 1075 password requirement is not met</t>
  </si>
  <si>
    <t>HPW20</t>
  </si>
  <si>
    <t>User is not required to change password upon first use</t>
  </si>
  <si>
    <t>HPW21</t>
  </si>
  <si>
    <t>Passwords are allowed to be stored unencrypted in config files</t>
  </si>
  <si>
    <t>HPW22</t>
  </si>
  <si>
    <t>Administrators cannot override minimum password age for users, when required</t>
  </si>
  <si>
    <t>HPW23</t>
  </si>
  <si>
    <t>Passwords cannot be changed by users</t>
  </si>
  <si>
    <t>HRA1</t>
  </si>
  <si>
    <t>Risk assessments are not performed</t>
  </si>
  <si>
    <t>HRA100</t>
  </si>
  <si>
    <t>HRA2</t>
  </si>
  <si>
    <t>Vulnerability assessments are not performed</t>
  </si>
  <si>
    <t>HRA3</t>
  </si>
  <si>
    <t>Vulnerability assessments do not generate corrective action plans</t>
  </si>
  <si>
    <t>HRA4</t>
  </si>
  <si>
    <t>Vulnerability assessments are not performed as frequently as required per Publication 1075</t>
  </si>
  <si>
    <t>HRA5</t>
  </si>
  <si>
    <t>Vulnerabilities are not remediated in a timely manner</t>
  </si>
  <si>
    <t>HRA6</t>
  </si>
  <si>
    <t>Scope of vulnerability scanning is not sufficient</t>
  </si>
  <si>
    <t>HRA7</t>
  </si>
  <si>
    <t>Risk assessments are performed but not in accordance with Pub 1075 parameters</t>
  </si>
  <si>
    <t>HRA8</t>
  </si>
  <si>
    <t>Penetration test results are not included in agency POA&amp;Ms</t>
  </si>
  <si>
    <t>HRA9</t>
  </si>
  <si>
    <t>Application source code is not assessed for static vulnerabilities</t>
  </si>
  <si>
    <t>Multi-factor authentication is not required for external or remote access</t>
  </si>
  <si>
    <t>HRM10</t>
  </si>
  <si>
    <t>Client side cache cleaning utility has not been implemented</t>
  </si>
  <si>
    <t>HRM100</t>
  </si>
  <si>
    <t>HRM11</t>
  </si>
  <si>
    <t>Site to site connection does not terminate outside the firewall</t>
  </si>
  <si>
    <t>HRM12</t>
  </si>
  <si>
    <t>An FTI system is directly routable to the internet via unencrypted protocols</t>
  </si>
  <si>
    <t>HRM13</t>
  </si>
  <si>
    <t xml:space="preserve">The agency does not blacklist known malicious IPs </t>
  </si>
  <si>
    <t>HRM14</t>
  </si>
  <si>
    <t>The agency does not update blacklists of known malicious IPs</t>
  </si>
  <si>
    <t>HRM15</t>
  </si>
  <si>
    <t xml:space="preserve">Multi-factor authentication is not enforced for local device management </t>
  </si>
  <si>
    <t>HRM16</t>
  </si>
  <si>
    <t>VPN access points have not been limited</t>
  </si>
  <si>
    <t>HRM17</t>
  </si>
  <si>
    <t>SSH is not implemented correctly for device management</t>
  </si>
  <si>
    <t>HRM18</t>
  </si>
  <si>
    <t>Remote access policies are not sufficient</t>
  </si>
  <si>
    <t>HRM19</t>
  </si>
  <si>
    <t>Agency cannot remotely wipe lost mobile device</t>
  </si>
  <si>
    <t>HRM2</t>
  </si>
  <si>
    <t>Multi-factor authentication is not required to access FTI via personal devices</t>
  </si>
  <si>
    <t>HRM20</t>
  </si>
  <si>
    <t>Multi-factor authentication is not properly configured for external or remote access</t>
  </si>
  <si>
    <t>FTI access from personal devices</t>
  </si>
  <si>
    <t>FTI access from offshore</t>
  </si>
  <si>
    <t>User sessions do not terminate after the Publication 1075 period of inactivity</t>
  </si>
  <si>
    <t>HRM6</t>
  </si>
  <si>
    <t>The mainframe is directly routable to the internet via Port 23</t>
  </si>
  <si>
    <t>HRM7</t>
  </si>
  <si>
    <t>The agency does not adequately control remote access to its systems</t>
  </si>
  <si>
    <t>Direct root access is enabled on the system</t>
  </si>
  <si>
    <t>VPN technology does not perform host checking</t>
  </si>
  <si>
    <t>HSA1</t>
  </si>
  <si>
    <t>Live FTI data is used in test environments without approval</t>
  </si>
  <si>
    <t>HSA100</t>
  </si>
  <si>
    <t>HSA2</t>
  </si>
  <si>
    <t>Usage restrictions to open source software are not in place</t>
  </si>
  <si>
    <t>HSA3</t>
  </si>
  <si>
    <t>No agreement exists with 3rd party provider to host FTI</t>
  </si>
  <si>
    <t>HSA4</t>
  </si>
  <si>
    <t>Software installation rights are not limited to the technical staff</t>
  </si>
  <si>
    <t>HSA5</t>
  </si>
  <si>
    <t>Configuration changes are not controlled during all phases of the SDLC</t>
  </si>
  <si>
    <t>HSA6</t>
  </si>
  <si>
    <t>Security test and evaluations are not performed during system development</t>
  </si>
  <si>
    <t>HSA7</t>
  </si>
  <si>
    <t>The external facing system is no longer supported by the vendor</t>
  </si>
  <si>
    <t>HSA8</t>
  </si>
  <si>
    <t>The internally hosted operating system's major release is no longer supported by the vendor</t>
  </si>
  <si>
    <t>HSA9</t>
  </si>
  <si>
    <t>The internally hosted operating system's minor release is no longer supported by the vendor</t>
  </si>
  <si>
    <t>HSA10</t>
  </si>
  <si>
    <t>The internally hosted software's major release is no longer supported by the vendor</t>
  </si>
  <si>
    <t>HSA11</t>
  </si>
  <si>
    <t>The internally hosted software's minor release is no longer supported by the vendor</t>
  </si>
  <si>
    <t>HSA12</t>
  </si>
  <si>
    <t>Internal networking devices are no longer supported by the vendor</t>
  </si>
  <si>
    <t>HSA13</t>
  </si>
  <si>
    <t>IT security is not part of capital planning and the investment control process</t>
  </si>
  <si>
    <t>HSA14</t>
  </si>
  <si>
    <t xml:space="preserve">FTI systems are not included in a SDLC </t>
  </si>
  <si>
    <t>FTI contracts do not contain all security requirements</t>
  </si>
  <si>
    <t>HSA16</t>
  </si>
  <si>
    <t>Documentation is not properly protected</t>
  </si>
  <si>
    <t>HSA17</t>
  </si>
  <si>
    <t>Security is not a consideration in system design or upgrade</t>
  </si>
  <si>
    <t>Cloud vendor is not FedRAMP certified</t>
  </si>
  <si>
    <t>HSC1</t>
  </si>
  <si>
    <t>FTI is not encrypted in transit</t>
  </si>
  <si>
    <t>HSC2</t>
  </si>
  <si>
    <t>FTI is emailed outside of the agency</t>
  </si>
  <si>
    <t>HSC3</t>
  </si>
  <si>
    <t>FTI is emailed incorrectly inside the agency</t>
  </si>
  <si>
    <t>HSC4</t>
  </si>
  <si>
    <t>VOIP system not implemented correctly</t>
  </si>
  <si>
    <t>HSC5</t>
  </si>
  <si>
    <t>No DMZ exists for the network</t>
  </si>
  <si>
    <t>HSC6</t>
  </si>
  <si>
    <t>Not all connections to FTI systems are monitored</t>
  </si>
  <si>
    <t>HSC7</t>
  </si>
  <si>
    <t>NAT is not implemented for internal IP addresses</t>
  </si>
  <si>
    <t>HSC8</t>
  </si>
  <si>
    <t>Network architecture is flat</t>
  </si>
  <si>
    <t>HSC9</t>
  </si>
  <si>
    <t>Database listener is not properly configured</t>
  </si>
  <si>
    <t>HSC10</t>
  </si>
  <si>
    <t>FTI is not properly deleted / destroyed</t>
  </si>
  <si>
    <t>HSC100</t>
  </si>
  <si>
    <t>HSC11</t>
  </si>
  <si>
    <t>No backup plan exists to remove failed data loads in the data warehouse</t>
  </si>
  <si>
    <t>HSC12</t>
  </si>
  <si>
    <t>Original FTI extracts are not protected after ETL process</t>
  </si>
  <si>
    <t>HSC13</t>
  </si>
  <si>
    <t>FTI is transmitted incorrectly using an MFD</t>
  </si>
  <si>
    <t>HSC14</t>
  </si>
  <si>
    <t>VM to VM communication exists using VMCI</t>
  </si>
  <si>
    <t>HSC15</t>
  </si>
  <si>
    <t>Encryption capabilities do not meet FIPS 140-2 requirements</t>
  </si>
  <si>
    <t>HSC16</t>
  </si>
  <si>
    <t>System does not meet common criteria requirements</t>
  </si>
  <si>
    <t>HSC17</t>
  </si>
  <si>
    <t>Denial of Service protection settings are not configured</t>
  </si>
  <si>
    <t>HSC18</t>
  </si>
  <si>
    <t>System communication authenticity is not guaranteed</t>
  </si>
  <si>
    <t>Network perimeter devices do not properly restrict traffic</t>
  </si>
  <si>
    <t>Publicly available systems contain FTI</t>
  </si>
  <si>
    <t>HSC21</t>
  </si>
  <si>
    <t>Number of logon sessions are not managed appropriately</t>
  </si>
  <si>
    <t>HSC22</t>
  </si>
  <si>
    <t>VPN termination point is not sufficient</t>
  </si>
  <si>
    <t>HSC23</t>
  </si>
  <si>
    <t>Site survey has not been performed</t>
  </si>
  <si>
    <t>HSC24</t>
  </si>
  <si>
    <t>Digital Signatures or PKI certificates are expired or revoked</t>
  </si>
  <si>
    <t>HSC25</t>
  </si>
  <si>
    <t>Network sessions do not timeout per Publication 1075 requirements</t>
  </si>
  <si>
    <t>HSC26</t>
  </si>
  <si>
    <t>Email policy is not sufficient</t>
  </si>
  <si>
    <t>HSC27</t>
  </si>
  <si>
    <t>Traffic inspection is not sufficient</t>
  </si>
  <si>
    <t>HSC28</t>
  </si>
  <si>
    <t>The network is not properly segmented</t>
  </si>
  <si>
    <t xml:space="preserve">Cryptographic key pairs are not properly managed </t>
  </si>
  <si>
    <t>HSC30</t>
  </si>
  <si>
    <t>VLAN configurations do not utilize networking best practices</t>
  </si>
  <si>
    <t>HSC31</t>
  </si>
  <si>
    <t>Collaborative computing devices are not deployed securely</t>
  </si>
  <si>
    <t>PKI certificates are not issued from an approved authority</t>
  </si>
  <si>
    <t>HSC33</t>
  </si>
  <si>
    <t>Datawarehouse has insecure connections</t>
  </si>
  <si>
    <t>HSC34</t>
  </si>
  <si>
    <t>The production and development environments are not properly separated</t>
  </si>
  <si>
    <t>HSC35</t>
  </si>
  <si>
    <t>Procedures stored in the database are not encrypted</t>
  </si>
  <si>
    <t>HSC36</t>
  </si>
  <si>
    <t>System is configured to accept unwanted network connections</t>
  </si>
  <si>
    <t>Network connection to third party system is not properly configured</t>
  </si>
  <si>
    <t>HSC38</t>
  </si>
  <si>
    <t>SSL inspection has not been implemented</t>
  </si>
  <si>
    <t>HSC39</t>
  </si>
  <si>
    <t xml:space="preserve">The communications protocol is not NIST 800-52 compliant </t>
  </si>
  <si>
    <t>HSC40</t>
  </si>
  <si>
    <t>Unencrypted management sessions over the internal network</t>
  </si>
  <si>
    <t>HSC41</t>
  </si>
  <si>
    <t>Data at rest is not encrypted using the latest FIPS approved encryption</t>
  </si>
  <si>
    <t>Encryption capabilities do not meet the latest FIPS 140 requirements</t>
  </si>
  <si>
    <t>HSC43</t>
  </si>
  <si>
    <t>The version of TLS is not using the latest NIST 800-52 approved protocols</t>
  </si>
  <si>
    <t>HSC44</t>
  </si>
  <si>
    <t>DNSSEC has not been implemented</t>
  </si>
  <si>
    <t>HSC45</t>
  </si>
  <si>
    <t>DNSSEC has not been configured securely</t>
  </si>
  <si>
    <t>HSI1</t>
  </si>
  <si>
    <t>System configured to load or run removable media automatically</t>
  </si>
  <si>
    <t>HSI2</t>
  </si>
  <si>
    <t>System patch level is insufficient</t>
  </si>
  <si>
    <t>System is not monitored for threats</t>
  </si>
  <si>
    <t>HSI4</t>
  </si>
  <si>
    <t>No intrusion detection system exists</t>
  </si>
  <si>
    <t>HSI5</t>
  </si>
  <si>
    <t>OS files are not hashed to detect inappropriate changes</t>
  </si>
  <si>
    <t>HSI6</t>
  </si>
  <si>
    <t>Intrusion detection system not implemented correctly</t>
  </si>
  <si>
    <t>HSI7</t>
  </si>
  <si>
    <t>FTI can move via covert channels (e.g., VM isolation tools)</t>
  </si>
  <si>
    <t>HSI8</t>
  </si>
  <si>
    <t>All VM moves are being tracked in the virtual environment</t>
  </si>
  <si>
    <t>HSI9</t>
  </si>
  <si>
    <t>Network device configuration files are not kept offline</t>
  </si>
  <si>
    <t>HSI10</t>
  </si>
  <si>
    <t>Hash sums of ISO images are not maintained in the virtual environment</t>
  </si>
  <si>
    <t>HSI100</t>
  </si>
  <si>
    <t>HSI11</t>
  </si>
  <si>
    <t>Antivirus is not configured to automatically scan removable media</t>
  </si>
  <si>
    <t>HSI12</t>
  </si>
  <si>
    <t>No antivirus is configured on the system</t>
  </si>
  <si>
    <t>HSI13</t>
  </si>
  <si>
    <t>Antivirus does not exist on an internet-facing endpoint</t>
  </si>
  <si>
    <t>The system's automatic update feature is not configured appropriately</t>
  </si>
  <si>
    <t>HSI15</t>
  </si>
  <si>
    <t>Alerts are not acknowledged and/or logged</t>
  </si>
  <si>
    <t>HSI16</t>
  </si>
  <si>
    <t>Agency network not properly protected from spam email</t>
  </si>
  <si>
    <t>HSI17</t>
  </si>
  <si>
    <t>Antivirus is not configured appropriately</t>
  </si>
  <si>
    <t>HSI18</t>
  </si>
  <si>
    <t>VM rollbacks are conducted while connected to the network</t>
  </si>
  <si>
    <t>HSI19</t>
  </si>
  <si>
    <t>Data inputs are not being validated</t>
  </si>
  <si>
    <t xml:space="preserve">Agency does not receive security alerts, advisories, or directives </t>
  </si>
  <si>
    <t>HSI21</t>
  </si>
  <si>
    <t>FTI is inappropriately moved and shared with non-FTI virtual machines</t>
  </si>
  <si>
    <t>HSI22</t>
  </si>
  <si>
    <t>Data remanence is not properly handled</t>
  </si>
  <si>
    <t>HSI23</t>
  </si>
  <si>
    <t>Agency has not defined an authorized list of software</t>
  </si>
  <si>
    <t>HSI24</t>
  </si>
  <si>
    <t>Agency does not monitor for unauthorized software on the network</t>
  </si>
  <si>
    <t>HSI25</t>
  </si>
  <si>
    <t>Agency does not monitor for unauthorized hosts on the network</t>
  </si>
  <si>
    <t>HSI26</t>
  </si>
  <si>
    <t>No host intrusion detection/prevention system exists</t>
  </si>
  <si>
    <t>HSI27</t>
  </si>
  <si>
    <t xml:space="preserve">Critical security patches have not been applied </t>
  </si>
  <si>
    <t>Security alerts are not disseminated to agency personnel</t>
  </si>
  <si>
    <t>HSI29</t>
  </si>
  <si>
    <t>Data inputs are from external sources</t>
  </si>
  <si>
    <t>HSI30</t>
  </si>
  <si>
    <t>System output is not secured in accordance with Publication 1075</t>
  </si>
  <si>
    <t>HSI31</t>
  </si>
  <si>
    <t>Agency does not properly retire or remove unneeded source code from production</t>
  </si>
  <si>
    <t>HSI32</t>
  </si>
  <si>
    <t>Virtual Switch (Vswitch) security parameters are set incorrectly</t>
  </si>
  <si>
    <t>HSI33</t>
  </si>
  <si>
    <t>Memory protection mechanisms are not sufficient</t>
  </si>
  <si>
    <t>HSI34</t>
  </si>
  <si>
    <t>A file integrity checking mechanism does not exist</t>
  </si>
  <si>
    <t>HSI35</t>
  </si>
  <si>
    <t>Failover is not properly configured</t>
  </si>
  <si>
    <t>HSI36</t>
  </si>
  <si>
    <t>Malware analysis is not being performed</t>
  </si>
  <si>
    <t>HTW1</t>
  </si>
  <si>
    <t>Tumbleweed client is not configured properly</t>
  </si>
  <si>
    <t>HTW100</t>
  </si>
  <si>
    <t>HTW2</t>
  </si>
  <si>
    <t>Tumbleweed certificate is assigned to the wrong person</t>
  </si>
  <si>
    <t>HTW3</t>
  </si>
  <si>
    <t>No written procedures for using Tumbleweed</t>
  </si>
  <si>
    <t>HTW4</t>
  </si>
  <si>
    <t>FTI is left on the device running the Tumbleweed application</t>
  </si>
  <si>
    <t>HTW5</t>
  </si>
  <si>
    <t xml:space="preserve">Axway does not run on a dedicated platform </t>
  </si>
  <si>
    <t>HTW6</t>
  </si>
  <si>
    <t>The data transfer agreement is not in place</t>
  </si>
  <si>
    <t>Media sanitization is not sufficient</t>
  </si>
  <si>
    <t>HPE1</t>
  </si>
  <si>
    <t>Printer does not lock and prevent access to the hard drive</t>
  </si>
  <si>
    <t>HPM1</t>
  </si>
  <si>
    <t xml:space="preserve">A senior information officer does not exist </t>
  </si>
  <si>
    <t>HTC1</t>
  </si>
  <si>
    <t>The Windows 2000 server is unsupported</t>
  </si>
  <si>
    <t>HTC10</t>
  </si>
  <si>
    <t>The ASA firewall is not configured securely</t>
  </si>
  <si>
    <t>HTC100</t>
  </si>
  <si>
    <t>HTC101</t>
  </si>
  <si>
    <t>The Palo Alto 7.1 firewall is not configured securely</t>
  </si>
  <si>
    <t>HTC102</t>
  </si>
  <si>
    <t>The Palo Alto 8.0 firewall is not configured securely</t>
  </si>
  <si>
    <t>HTC103</t>
  </si>
  <si>
    <t>The Palo Alto 8.1 firewall is not configured securely</t>
  </si>
  <si>
    <t>HTC104</t>
  </si>
  <si>
    <t>The MacOS 10.12 operating system is not configured securely</t>
  </si>
  <si>
    <t>HTC105</t>
  </si>
  <si>
    <t>The MacOS 10.13 operating system is not configured securely</t>
  </si>
  <si>
    <t>HTC106</t>
  </si>
  <si>
    <t>The MacOS 10.14 operating system is not configured securely</t>
  </si>
  <si>
    <t>HTC107</t>
  </si>
  <si>
    <t>The Windows 2019 Server is not configured securely</t>
  </si>
  <si>
    <t>HTC108</t>
  </si>
  <si>
    <t>The SQL Server 2016 database is not configured securely</t>
  </si>
  <si>
    <t>HTC109</t>
  </si>
  <si>
    <t>The IBM z/OS version 2.3.x is not configured securely</t>
  </si>
  <si>
    <t>HTC11</t>
  </si>
  <si>
    <t>The RACF Mainframe is not configured securely</t>
  </si>
  <si>
    <t>HTC110</t>
  </si>
  <si>
    <t>The SQL Server 2017 database is not configured securely</t>
  </si>
  <si>
    <t>HTC111</t>
  </si>
  <si>
    <t>The VMware ESXi 6.7 Hypervisor is not configured securely</t>
  </si>
  <si>
    <t>HTC112</t>
  </si>
  <si>
    <t>The Google Cloud environment is not configured securely</t>
  </si>
  <si>
    <t>HTC113</t>
  </si>
  <si>
    <t>The Azure Cloud environment is not configured securely</t>
  </si>
  <si>
    <t>HTC114</t>
  </si>
  <si>
    <t>The AWS Foundations environment is not configured securely</t>
  </si>
  <si>
    <t>HTC115</t>
  </si>
  <si>
    <t>The Cisco IOS v16.x is not configured securely</t>
  </si>
  <si>
    <t>HTC116</t>
  </si>
  <si>
    <t>The Red Hat Enterprise Linux 8 operating system is not configured securely</t>
  </si>
  <si>
    <t>HTC117</t>
  </si>
  <si>
    <t>The Oracle Enterprise Linux 8 operating system is not configured securely</t>
  </si>
  <si>
    <t>HTC118</t>
  </si>
  <si>
    <t>The CentOS 8 server is not configured securely</t>
  </si>
  <si>
    <t>HTC119</t>
  </si>
  <si>
    <t>The SQL Server 2019 instance is not configured securely</t>
  </si>
  <si>
    <t>HTC12</t>
  </si>
  <si>
    <t>The ACF2 Mainframe is not configured securely</t>
  </si>
  <si>
    <t>HTC120</t>
  </si>
  <si>
    <t>The IBM z/OS version 2.4.x is not configured securely</t>
  </si>
  <si>
    <t>HTC121</t>
  </si>
  <si>
    <t>The Palo Alto 9 firewall is not configured securely</t>
  </si>
  <si>
    <t>HTC122</t>
  </si>
  <si>
    <t>The IIS 10 web server is not configured securely</t>
  </si>
  <si>
    <t>HTC123</t>
  </si>
  <si>
    <t>The Debian 9 operating system is not configured securely</t>
  </si>
  <si>
    <t>HTC124</t>
  </si>
  <si>
    <t>The Debian 10 operating system is not configured securely</t>
  </si>
  <si>
    <t>HTC125</t>
  </si>
  <si>
    <t>The MacOS 10.15 operating system is not configured securely</t>
  </si>
  <si>
    <t>HTC126</t>
  </si>
  <si>
    <t>The Juniper operating system is not configured securely</t>
  </si>
  <si>
    <t>HTC127</t>
  </si>
  <si>
    <t>The IBM i7 operating system is not configured securely</t>
  </si>
  <si>
    <t>HTC128</t>
  </si>
  <si>
    <t>The MongoDB 3.6 database is not configured securely</t>
  </si>
  <si>
    <t>HTC129</t>
  </si>
  <si>
    <t>The MacOS 11.0 operating system is not configured securely</t>
  </si>
  <si>
    <t>HTC13</t>
  </si>
  <si>
    <t>The Top Secret Mainframe is not configured securely</t>
  </si>
  <si>
    <t>HTC130</t>
  </si>
  <si>
    <t>The Oracle 18c database is not configured securely</t>
  </si>
  <si>
    <t>HTC131</t>
  </si>
  <si>
    <t>The MySQL 8 database is not configured securely</t>
  </si>
  <si>
    <t>HTC132</t>
  </si>
  <si>
    <t>The IBM i7.x operating system is not configured securely</t>
  </si>
  <si>
    <t>HTC133</t>
  </si>
  <si>
    <t>The VMWare ESXi 7.0 Hypervisor is not configured securely</t>
  </si>
  <si>
    <t>HTC134</t>
  </si>
  <si>
    <t>HTC135</t>
  </si>
  <si>
    <t>The Palo Alto 9.1 firewall is not configured securely</t>
  </si>
  <si>
    <t>HTC136</t>
  </si>
  <si>
    <t xml:space="preserve">The SuSE 15 server is not configured securely </t>
  </si>
  <si>
    <t>HTC137</t>
  </si>
  <si>
    <t>The NXOS Operating System is not configured securely</t>
  </si>
  <si>
    <t>HTC138</t>
  </si>
  <si>
    <t>The Checkpoint R81 firewall is not configured securely</t>
  </si>
  <si>
    <t>HTC139</t>
  </si>
  <si>
    <t>The Checkpoint R82 firewall is not configured securely</t>
  </si>
  <si>
    <t>HTC14</t>
  </si>
  <si>
    <t>The Unisys Mainframe is not configured securely</t>
  </si>
  <si>
    <t>HTC15</t>
  </si>
  <si>
    <t>The i5OS Mainframe is not configured securely</t>
  </si>
  <si>
    <t>HTC16</t>
  </si>
  <si>
    <t>The VPN concentrator is not configured securely</t>
  </si>
  <si>
    <t>HTC17</t>
  </si>
  <si>
    <t>The Citrix Access Gateway is not configured securely</t>
  </si>
  <si>
    <t>HTC18</t>
  </si>
  <si>
    <t>The Windows XP Workstation is not configured securely</t>
  </si>
  <si>
    <t>HTC19</t>
  </si>
  <si>
    <t>The Windows 7 Workstation is not configured securely</t>
  </si>
  <si>
    <t>HTC2</t>
  </si>
  <si>
    <t>The Windows 2003 Server is not configured securely</t>
  </si>
  <si>
    <t>HTC20</t>
  </si>
  <si>
    <t>The Windows 8 Workstation is not configured securely</t>
  </si>
  <si>
    <t>HTC21</t>
  </si>
  <si>
    <t>Network protection capabilities are not configured securely</t>
  </si>
  <si>
    <t>HTC22</t>
  </si>
  <si>
    <t>The MFD is not configured securely</t>
  </si>
  <si>
    <t>HTC23</t>
  </si>
  <si>
    <t>The GenTax application is not configured securely</t>
  </si>
  <si>
    <t>HTC24</t>
  </si>
  <si>
    <t>The data warehouse is not configured securely</t>
  </si>
  <si>
    <t>HTC25</t>
  </si>
  <si>
    <t>The RSI data warehouse is not configured securely</t>
  </si>
  <si>
    <t>HTC26</t>
  </si>
  <si>
    <t>The Teradata data warehouse is not configured securely</t>
  </si>
  <si>
    <t>HTC27</t>
  </si>
  <si>
    <t>The DB2 database is not configured securely</t>
  </si>
  <si>
    <t>HTC28</t>
  </si>
  <si>
    <t>The Oracle 9g database is not configured securely</t>
  </si>
  <si>
    <t>HTC29</t>
  </si>
  <si>
    <t>The Oracle 10g database is not configured securely</t>
  </si>
  <si>
    <t>HTC3</t>
  </si>
  <si>
    <t>The Windows 2008 Standard Server is not configured securely</t>
  </si>
  <si>
    <t>HTC30</t>
  </si>
  <si>
    <t>The Oracle 11g database is not configured securely</t>
  </si>
  <si>
    <t>HTC31</t>
  </si>
  <si>
    <t>The SQL Server 2000 installation is unsupported</t>
  </si>
  <si>
    <t>HTC32</t>
  </si>
  <si>
    <t>The SQL Server 2005 installation is not configured securely</t>
  </si>
  <si>
    <t>HTC33</t>
  </si>
  <si>
    <t>The SQL Server 2008 installation is not configured securely</t>
  </si>
  <si>
    <t>HTC34</t>
  </si>
  <si>
    <t>The SQL Server 2012 installation is not configured securely</t>
  </si>
  <si>
    <t>HTC35</t>
  </si>
  <si>
    <t>The VMWare Hypervisor is not configured securely</t>
  </si>
  <si>
    <t>HTC36</t>
  </si>
  <si>
    <t>The Tumbleweed client is not configured securely</t>
  </si>
  <si>
    <t>HTC37</t>
  </si>
  <si>
    <t>The internet browser is not configured securely</t>
  </si>
  <si>
    <t>HTC38</t>
  </si>
  <si>
    <t>The storage area network device is not configured securely</t>
  </si>
  <si>
    <t>HTC39</t>
  </si>
  <si>
    <t>The voice-over IP network is not configured securely</t>
  </si>
  <si>
    <t>HTC4</t>
  </si>
  <si>
    <t>The Windows 2012 Standard Server is not configured securely</t>
  </si>
  <si>
    <t>HTC40</t>
  </si>
  <si>
    <t>The wireless network is not configured securely</t>
  </si>
  <si>
    <t>HTC41</t>
  </si>
  <si>
    <t>The custom web application is not configured securely</t>
  </si>
  <si>
    <t>HTC42</t>
  </si>
  <si>
    <t>The IVR system is not configured securely</t>
  </si>
  <si>
    <t>HTC43</t>
  </si>
  <si>
    <t>The web server is not configured securely</t>
  </si>
  <si>
    <t>HTC44</t>
  </si>
  <si>
    <t>The cloud computing environment is not configured securely</t>
  </si>
  <si>
    <t>HTC45</t>
  </si>
  <si>
    <t>The Apple iOS device is not configured securely</t>
  </si>
  <si>
    <t>HTC46</t>
  </si>
  <si>
    <t>The Google Android device is not configured securely</t>
  </si>
  <si>
    <t>HTC47</t>
  </si>
  <si>
    <t>The Blackberry OS device is not configured securely</t>
  </si>
  <si>
    <t>HTC48</t>
  </si>
  <si>
    <t>The Microsoft Windows RT device is not configured securely</t>
  </si>
  <si>
    <t>HTC49</t>
  </si>
  <si>
    <t>The mobile device is not configured securely</t>
  </si>
  <si>
    <t>HTC5</t>
  </si>
  <si>
    <t>The Solaris server is not configured securely</t>
  </si>
  <si>
    <t>HTC50</t>
  </si>
  <si>
    <t>Agency has not notified IRS of this technology</t>
  </si>
  <si>
    <t>HTC51</t>
  </si>
  <si>
    <t>Technology is not properly sanitized after use</t>
  </si>
  <si>
    <t>HTC52</t>
  </si>
  <si>
    <t>The AIX server is not configured securely</t>
  </si>
  <si>
    <t>HTC53</t>
  </si>
  <si>
    <t>The custom application is not configured securely</t>
  </si>
  <si>
    <t>HTC54</t>
  </si>
  <si>
    <t>The SuSE Linux server is not configured securely</t>
  </si>
  <si>
    <t>HTC55</t>
  </si>
  <si>
    <t>The Adabas database is not configured securely</t>
  </si>
  <si>
    <t>HTC56</t>
  </si>
  <si>
    <t>The Windows 10 operating system is not configured securely</t>
  </si>
  <si>
    <t>HTC57</t>
  </si>
  <si>
    <t>The Oracle 12c database is not configured securely</t>
  </si>
  <si>
    <t>HTC58</t>
  </si>
  <si>
    <t>The Red Hat Enterprise Linux 6 operating system is not configured securely</t>
  </si>
  <si>
    <t>HTC59</t>
  </si>
  <si>
    <t>The Red Hat Enterprise Linux 7 operating system is not configured securely</t>
  </si>
  <si>
    <t>HTC60</t>
  </si>
  <si>
    <t>The Windows 2016 Server is not configured securely</t>
  </si>
  <si>
    <t>HTC61</t>
  </si>
  <si>
    <t>The Windows 2012 R2 Server is not configured securely</t>
  </si>
  <si>
    <t>HTC62</t>
  </si>
  <si>
    <t>The SQL Server 2014 database is not configured securely</t>
  </si>
  <si>
    <t>HTC63</t>
  </si>
  <si>
    <t>The Windows 2008 R2 Server is not configured securely</t>
  </si>
  <si>
    <t>HTC64</t>
  </si>
  <si>
    <t>The High Volume Printer is not configured securely</t>
  </si>
  <si>
    <t>HTC65</t>
  </si>
  <si>
    <t>The system was not assessed during the onsite review</t>
  </si>
  <si>
    <t>HTC66</t>
  </si>
  <si>
    <t>The VMWare ESXi 5.5 Hypervisor is not configured securely</t>
  </si>
  <si>
    <t>HTC67</t>
  </si>
  <si>
    <t>The VMWare ESXi 6.0 Hypervisor is not configured securely</t>
  </si>
  <si>
    <t>HTC68</t>
  </si>
  <si>
    <t>The IBM z/OS version 1.13.x is not configured securely</t>
  </si>
  <si>
    <t>HTC69</t>
  </si>
  <si>
    <t>The IBM z/OS version 2.1.x is not configured securely</t>
  </si>
  <si>
    <t>HTC70</t>
  </si>
  <si>
    <t>The IBM z/OS version 2.2.x is not configured securely</t>
  </si>
  <si>
    <t>HTC71</t>
  </si>
  <si>
    <t>The Checkpoint R76 firewall is not configured securely</t>
  </si>
  <si>
    <t>HTC72</t>
  </si>
  <si>
    <t>The Checkpoint R77 firewall is not configured securely</t>
  </si>
  <si>
    <t>HTC73</t>
  </si>
  <si>
    <t>The Checkpoint R80 firewall is not configured securely</t>
  </si>
  <si>
    <t>HTC74</t>
  </si>
  <si>
    <t>The Oracle 11.2.0.4 database is not configured securely</t>
  </si>
  <si>
    <t>HTC75</t>
  </si>
  <si>
    <t>The Cisco IOS v12.x is not configured securely</t>
  </si>
  <si>
    <t>HTC76</t>
  </si>
  <si>
    <t>The Cisco IOS v15.x is not configured securely</t>
  </si>
  <si>
    <t>HTC77</t>
  </si>
  <si>
    <t>The AIX 6 server is not configured securely</t>
  </si>
  <si>
    <t>HTC78</t>
  </si>
  <si>
    <t>The AIX 7 server is not configured securely</t>
  </si>
  <si>
    <t>HTC79</t>
  </si>
  <si>
    <t xml:space="preserve">The CentOS 6 server is not configured securely </t>
  </si>
  <si>
    <t>HTC80</t>
  </si>
  <si>
    <t xml:space="preserve">The CentOS 7 server is not configured securely </t>
  </si>
  <si>
    <t>HTC81</t>
  </si>
  <si>
    <t xml:space="preserve">The OEL 6 server is not configured securely </t>
  </si>
  <si>
    <t>HTC82</t>
  </si>
  <si>
    <t>The OEL 7 server is not configured securely</t>
  </si>
  <si>
    <t>HTC83</t>
  </si>
  <si>
    <t xml:space="preserve">The Solaris 10 server is not configured securely </t>
  </si>
  <si>
    <t>HTC84</t>
  </si>
  <si>
    <t xml:space="preserve">The Solaris 11 server is not configured securely </t>
  </si>
  <si>
    <t>HTC85</t>
  </si>
  <si>
    <t xml:space="preserve">The SuSE 11 server is not configured securely </t>
  </si>
  <si>
    <t>HTC86</t>
  </si>
  <si>
    <t xml:space="preserve">The SuSE 12 server is not configured securely </t>
  </si>
  <si>
    <t>HTC87</t>
  </si>
  <si>
    <t>The VMWare Horizon 6 VDI solution is not configured securely</t>
  </si>
  <si>
    <t>HTC88</t>
  </si>
  <si>
    <t xml:space="preserve">The VMWare Horizon 7 VDI solution is not configured securely </t>
  </si>
  <si>
    <t>HTC89</t>
  </si>
  <si>
    <t>The Apache 2.2 web server is not configured securely</t>
  </si>
  <si>
    <t>HTC6</t>
  </si>
  <si>
    <t>The Red Hat Linux server is not configured securely</t>
  </si>
  <si>
    <t>HTC7</t>
  </si>
  <si>
    <t>The CentOS server is not configured securely</t>
  </si>
  <si>
    <t>HTC8</t>
  </si>
  <si>
    <t>The Cisco networking device is not configured securely</t>
  </si>
  <si>
    <t>HTC9</t>
  </si>
  <si>
    <t>The Cisco pix firewall is not configured securely</t>
  </si>
  <si>
    <t>HTC90</t>
  </si>
  <si>
    <t>The Apache 2.4 web server is not configured securely</t>
  </si>
  <si>
    <t>HTC92</t>
  </si>
  <si>
    <t>The ESXi 6.5 hypervisor is not configured securely</t>
  </si>
  <si>
    <t>HTC93</t>
  </si>
  <si>
    <t>The IIS 7.0 web server is not configured securely</t>
  </si>
  <si>
    <t>HTC94</t>
  </si>
  <si>
    <t>The IIS 7.5 web server is not configured securely</t>
  </si>
  <si>
    <t>HTC95</t>
  </si>
  <si>
    <t>The IIS 8.0 web server is not configured securely</t>
  </si>
  <si>
    <t>HTC96</t>
  </si>
  <si>
    <t>The IIS 8.5 web server is not configured securely</t>
  </si>
  <si>
    <t>HTC97</t>
  </si>
  <si>
    <t>The IBM DB2 v11 on z/OS is not configured securely</t>
  </si>
  <si>
    <t>HTC98</t>
  </si>
  <si>
    <t>The IBM DB2 v12 on z/OS is not configured securely</t>
  </si>
  <si>
    <t>HTC99</t>
  </si>
  <si>
    <t>The Cisco ASA 9.x (FW or VPN) is not configured securely</t>
  </si>
  <si>
    <r>
      <t xml:space="preserve">Office 365 FedRAMP offering
1. Check contract and to validate that the agency is using Office 365 FedRAMP GCC or Multi-Tenant &amp; Supporting Service.
2. Check admin portal for validation.
</t>
    </r>
    <r>
      <rPr>
        <sz val="10"/>
        <color indexed="10"/>
        <rFont val="Arial"/>
        <family val="2"/>
      </rPr>
      <t>Note - This is a means for specifically testing this technology. It is already covered under Gen test cases and should only be tested once.</t>
    </r>
    <r>
      <rPr>
        <sz val="10"/>
        <rFont val="Arial"/>
        <family val="2"/>
      </rPr>
      <t xml:space="preserve">
</t>
    </r>
  </si>
  <si>
    <t>All cloud offerings (e.g., SaaS, PaaS, IaaS) used by the agency have undergone FedRAMP authorization.</t>
  </si>
  <si>
    <t>Configure the system accounts to lock after 3 unsuccessful login attempts.</t>
  </si>
  <si>
    <t>Disable guest access to SharePoint.</t>
  </si>
  <si>
    <t>To close this finding, please provide a screenshot showing an Antivirus is configured to enable host checking with the agency's CAP.</t>
  </si>
  <si>
    <t xml:space="preserve">Perform the following to determine if access keys are rotated as prescribed:
1. Login to the AWS Management Console
2. Click `Services` 
3. Click `IAM` 
4. Click on a User
5. Compare the user creation date to the key 1 creation date.
6. For any that match, the key was created during initial user setup.
- - Keys that were created at the same time as the user profile and do not have a last used date should be deleted.
 </t>
  </si>
  <si>
    <t xml:space="preserve">Using Azure Console perform the following:
1. Go to `Security Center`
2. Click on `Security Policy`
3. Click on each subscription
4. Click on `Data Collection`
5. Ensure that `Automatic provisioning of monitoring agent` is set to `On`
**Azure Command Line Interface 2.0**
Ensure the output of the below command is `On`
az account get-access-token --query "{subscripton:subscription,accessToken:accessToken}" --out tsv | xargs -L1 bash -c 'curl -X GET -H "Authorization: Bearer $1" -H "Content-Type: application/json" https://management.azure.com/subscriptions/$0/providers/microsoft.Security/policies?api-version=2015-06-01-preview' | jq '.|.value[] | select(.name=="default")'|jq '.properties.logCollection'
</t>
  </si>
  <si>
    <r>
      <t xml:space="preserve">1. Review the location of the cloud vendor's data center(s). Determine if FTI resides in offshore locations. 2. If the service has offshore location capability, determine whether or not geo-fencing has been employed to ensure that FTI cannot be stored, processed, or transmitted at non-US locations.
</t>
    </r>
    <r>
      <rPr>
        <b/>
        <sz val="10"/>
        <rFont val="Arial"/>
        <family val="2"/>
      </rPr>
      <t>NOTE:</t>
    </r>
    <r>
      <rPr>
        <sz val="10"/>
        <color rgb="FFFF0000"/>
        <rFont val="Arial"/>
        <family val="2"/>
      </rPr>
      <t xml:space="preserve"> Study which Cloud offering is being used and the agreement with the provider regarding off shore access.  FEDRAMP allows off shore access which conflicts with IRS Publication 1075.</t>
    </r>
  </si>
  <si>
    <t>To close this finding, please provide a screenshot showing object versioning enabled on log-buckets with the agency's CAP.</t>
  </si>
  <si>
    <t>To close this finding, please provide a screenshot showing log metric filter and alerts for Project Ownership assignments/changes exist with the agency's CAP.</t>
  </si>
  <si>
    <t>To close this finding, please provide screenshot evidence showing that Service Account has no admin privileges with the agency's CAP.</t>
  </si>
  <si>
    <t>To close this finding, please provide screenshot evidence  that the database server only accepts connections from trusted Networks and access from the world is restricted with the agency's CAP.</t>
  </si>
  <si>
    <t>Kubernetes web UI / Dashboard is not  disabled.</t>
  </si>
  <si>
    <t>1. Interview the SA to determine if Teams has been set up and if it is being used for communications where FTI is discussed. 
2. On the Team admin center Users page, view Users, then General options. Ensure "Record conversations and meetings" option is disabled.</t>
  </si>
  <si>
    <t>Recording of conversations and meetings for Teams is disabled.</t>
  </si>
  <si>
    <t>Recording of conversations and meetings for Teams is not  disabled.</t>
  </si>
  <si>
    <t>Ensure Recording of conversations and meetings for Teams is disabled.</t>
  </si>
  <si>
    <t xml:space="preserve">▪ IRS Publication 1075, Tax Information Security Guidelines for Federal, State and Local Agencies (Rev. 11-2021) </t>
  </si>
  <si>
    <t>▪ NIST SP 800-53 Rev. 5, Recommended Security Controls for Federal Information Systems and Organizations</t>
  </si>
  <si>
    <t xml:space="preserve"> ▪ SCSEM Version: 4.3</t>
  </si>
  <si>
    <t>Internal changes &amp; updates</t>
  </si>
  <si>
    <t>AWS-37</t>
  </si>
  <si>
    <t>AWS-38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</si>
</sst>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m/d/yyyy;@"/>
    <numFmt numFmtId="165" formatCode="[&lt;=9999999]###\-####;\(###\)\ ###\-####"/>
    <numFmt numFmtId="166" formatCode="0.0"/>
  </numFmts>
  <fonts count="28" x14ac:knownFonts="1">
    <font>
      <sz val="10"/>
      <name val="Arial"/>
    </font>
    <font>
      <sz val="11"/>
      <color indexed="8"/>
      <name val="Calibri"/>
      <family val="2"/>
    </font>
    <font>
      <sz val="8"/>
      <name val="Arial"/>
      <family val="2"/>
    </font>
    <font>
      <b/>
      <sz val="10"/>
      <name val="Arial"/>
      <family val="2"/>
    </font>
    <font>
      <b/>
      <sz val="12"/>
      <name val="Arial"/>
      <family val="2"/>
    </font>
    <font>
      <i/>
      <sz val="10"/>
      <name val="Arial"/>
      <family val="2"/>
    </font>
    <font>
      <sz val="10"/>
      <name val="Arial"/>
      <family val="2"/>
    </font>
    <font>
      <i/>
      <sz val="9"/>
      <name val="Arial"/>
      <family val="2"/>
    </font>
    <font>
      <sz val="12"/>
      <name val="Arial"/>
      <family val="2"/>
    </font>
    <font>
      <sz val="9"/>
      <name val="Arial"/>
      <family val="2"/>
    </font>
    <font>
      <b/>
      <i/>
      <sz val="10"/>
      <name val="Arial"/>
      <family val="2"/>
    </font>
    <font>
      <sz val="10"/>
      <color indexed="10"/>
      <name val="Arial"/>
      <family val="2"/>
    </font>
    <font>
      <sz val="10"/>
      <color indexed="8"/>
      <name val="Arial"/>
      <family val="2"/>
    </font>
    <font>
      <sz val="11"/>
      <color indexed="8"/>
      <name val="Arial"/>
      <family val="2"/>
    </font>
    <font>
      <b/>
      <u/>
      <sz val="10"/>
      <name val="Arial"/>
      <family val="2"/>
    </font>
    <font>
      <sz val="9"/>
      <color indexed="8"/>
      <name val="Helvetica"/>
    </font>
    <font>
      <sz val="1"/>
      <color indexed="8"/>
      <name val="Calibri"/>
      <family val="2"/>
    </font>
    <font>
      <sz val="11"/>
      <color theme="1"/>
      <name val="Calibri"/>
      <family val="2"/>
      <scheme val="minor"/>
    </font>
    <font>
      <u/>
      <sz val="10"/>
      <color theme="10"/>
      <name val="Arial"/>
      <family val="2"/>
    </font>
    <font>
      <b/>
      <sz val="11"/>
      <color theme="1"/>
      <name val="Calibri"/>
      <family val="2"/>
      <scheme val="minor"/>
    </font>
    <font>
      <sz val="10"/>
      <color rgb="FFAC0000"/>
      <name val="Arial"/>
      <family val="2"/>
    </font>
    <font>
      <sz val="10"/>
      <color rgb="FFFF0000"/>
      <name val="Arial"/>
      <family val="2"/>
    </font>
    <font>
      <sz val="10"/>
      <color theme="1"/>
      <name val="Arial"/>
      <family val="2"/>
    </font>
    <font>
      <b/>
      <sz val="10"/>
      <color theme="1"/>
      <name val="Arial"/>
      <family val="2"/>
    </font>
    <font>
      <sz val="10"/>
      <color rgb="FF000000"/>
      <name val="Arial"/>
      <family val="2"/>
    </font>
    <font>
      <sz val="10"/>
      <color theme="0"/>
      <name val="Arial"/>
      <family val="2"/>
    </font>
    <font>
      <b/>
      <sz val="10"/>
      <color rgb="FFFF0000"/>
      <name val="Arial"/>
      <family val="2"/>
    </font>
    <font>
      <sz val="12"/>
      <color theme="1"/>
      <name val="Calibri"/>
      <family val="2"/>
      <scheme val="minor"/>
    </font>
  </fonts>
  <fills count="14">
    <fill>
      <patternFill patternType="none"/>
    </fill>
    <fill>
      <patternFill patternType="gray125"/>
    </fill>
    <fill>
      <patternFill patternType="solid">
        <fgColor indexed="55"/>
        <bgColor indexed="64"/>
      </patternFill>
    </fill>
    <fill>
      <patternFill patternType="solid">
        <fgColor indexed="44"/>
        <bgColor indexed="64"/>
      </patternFill>
    </fill>
    <fill>
      <patternFill patternType="solid">
        <fgColor indexed="22"/>
        <bgColor indexed="64"/>
      </patternFill>
    </fill>
    <fill>
      <patternFill patternType="solid">
        <fgColor rgb="FFAFD7FF"/>
        <bgColor indexed="64"/>
      </patternFill>
    </fill>
    <fill>
      <patternFill patternType="solid">
        <fgColor rgb="FFB2B2B2"/>
        <bgColor indexed="64"/>
      </patternFill>
    </fill>
    <fill>
      <patternFill patternType="solid">
        <fgColor theme="0"/>
        <bgColor indexed="64"/>
      </patternFill>
    </fill>
    <fill>
      <patternFill patternType="solid">
        <fgColor theme="0" tint="-0.249977111117893"/>
        <bgColor indexed="64"/>
      </patternFill>
    </fill>
    <fill>
      <patternFill patternType="solid">
        <fgColor theme="2" tint="-9.9978637043366805E-2"/>
        <bgColor indexed="64"/>
      </patternFill>
    </fill>
    <fill>
      <patternFill patternType="solid">
        <fgColor theme="0" tint="-0.499984740745262"/>
        <bgColor indexed="64"/>
      </patternFill>
    </fill>
    <fill>
      <patternFill patternType="solid">
        <fgColor theme="0"/>
        <bgColor indexed="8"/>
      </patternFill>
    </fill>
    <fill>
      <patternFill patternType="solid">
        <fgColor theme="0" tint="-0.34998626667073579"/>
        <bgColor indexed="64"/>
      </patternFill>
    </fill>
    <fill>
      <patternFill patternType="solid">
        <fgColor rgb="FFFF0000"/>
        <bgColor indexed="64"/>
      </patternFill>
    </fill>
  </fills>
  <borders count="50">
    <border>
      <left/>
      <right/>
      <top/>
      <bottom/>
      <diagonal/>
    </border>
    <border>
      <left/>
      <right/>
      <top/>
      <bottom style="thin">
        <color indexed="63"/>
      </bottom>
      <diagonal/>
    </border>
    <border>
      <left style="thin">
        <color indexed="63"/>
      </left>
      <right/>
      <top/>
      <bottom/>
      <diagonal/>
    </border>
    <border>
      <left/>
      <right style="thin">
        <color indexed="63"/>
      </right>
      <top/>
      <bottom/>
      <diagonal/>
    </border>
    <border>
      <left/>
      <right style="thin">
        <color indexed="63"/>
      </right>
      <top/>
      <bottom style="thin">
        <color indexed="63"/>
      </bottom>
      <diagonal/>
    </border>
    <border>
      <left style="thin">
        <color indexed="63"/>
      </left>
      <right/>
      <top/>
      <bottom style="thin">
        <color indexed="63"/>
      </bottom>
      <diagonal/>
    </border>
    <border>
      <left/>
      <right style="thin">
        <color indexed="64"/>
      </right>
      <top/>
      <bottom/>
      <diagonal/>
    </border>
    <border>
      <left/>
      <right style="thin">
        <color indexed="64"/>
      </right>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3"/>
      </right>
      <top style="thin">
        <color indexed="64"/>
      </top>
      <bottom style="thin">
        <color indexed="64"/>
      </bottom>
      <diagonal/>
    </border>
    <border>
      <left style="thin">
        <color indexed="63"/>
      </left>
      <right style="thin">
        <color indexed="63"/>
      </right>
      <top style="thin">
        <color indexed="64"/>
      </top>
      <bottom style="thin">
        <color indexed="64"/>
      </bottom>
      <diagonal/>
    </border>
    <border>
      <left style="thin">
        <color indexed="63"/>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3"/>
      </left>
      <right style="thin">
        <color indexed="63"/>
      </right>
      <top/>
      <bottom/>
      <diagonal/>
    </border>
    <border>
      <left style="thin">
        <color indexed="64"/>
      </left>
      <right style="thin">
        <color indexed="64"/>
      </right>
      <top/>
      <bottom/>
      <diagonal/>
    </border>
    <border>
      <left style="thin">
        <color indexed="63"/>
      </left>
      <right style="thin">
        <color indexed="63"/>
      </right>
      <top/>
      <bottom style="thin">
        <color indexed="63"/>
      </bottom>
      <diagonal/>
    </border>
    <border>
      <left style="thin">
        <color theme="1" tint="0.24994659260841701"/>
      </left>
      <right/>
      <top style="thin">
        <color theme="1" tint="0.24994659260841701"/>
      </top>
      <bottom style="thin">
        <color theme="1" tint="0.24994659260841701"/>
      </bottom>
      <diagonal/>
    </border>
    <border>
      <left/>
      <right style="thin">
        <color indexed="64"/>
      </right>
      <top style="thin">
        <color indexed="64"/>
      </top>
      <bottom style="thin">
        <color indexed="64"/>
      </bottom>
      <diagonal/>
    </border>
    <border>
      <left style="thin">
        <color indexed="63"/>
      </left>
      <right/>
      <top style="thin">
        <color indexed="63"/>
      </top>
      <bottom/>
      <diagonal/>
    </border>
    <border>
      <left/>
      <right/>
      <top style="thin">
        <color indexed="63"/>
      </top>
      <bottom/>
      <diagonal/>
    </border>
    <border>
      <left/>
      <right style="thin">
        <color indexed="64"/>
      </right>
      <top style="thin">
        <color indexed="63"/>
      </top>
      <bottom/>
      <diagonal/>
    </border>
    <border>
      <left style="thin">
        <color indexed="63"/>
      </left>
      <right/>
      <top style="thin">
        <color indexed="63"/>
      </top>
      <bottom style="thin">
        <color indexed="63"/>
      </bottom>
      <diagonal/>
    </border>
    <border>
      <left/>
      <right/>
      <top style="thin">
        <color indexed="63"/>
      </top>
      <bottom style="thin">
        <color indexed="63"/>
      </bottom>
      <diagonal/>
    </border>
    <border>
      <left/>
      <right style="thin">
        <color indexed="64"/>
      </right>
      <top style="thin">
        <color indexed="63"/>
      </top>
      <bottom style="thin">
        <color indexed="63"/>
      </bottom>
      <diagonal/>
    </border>
    <border>
      <left/>
      <right style="thin">
        <color indexed="63"/>
      </right>
      <top style="thin">
        <color indexed="63"/>
      </top>
      <bottom style="thin">
        <color indexed="63"/>
      </bottom>
      <diagonal/>
    </border>
    <border>
      <left/>
      <right style="thin">
        <color indexed="63"/>
      </right>
      <top style="thin">
        <color indexed="63"/>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3"/>
      </bottom>
      <diagonal/>
    </border>
    <border>
      <left/>
      <right/>
      <top style="thin">
        <color indexed="64"/>
      </top>
      <bottom style="thin">
        <color indexed="63"/>
      </bottom>
      <diagonal/>
    </border>
    <border>
      <left/>
      <right style="thin">
        <color indexed="64"/>
      </right>
      <top style="thin">
        <color indexed="64"/>
      </top>
      <bottom style="thin">
        <color indexed="63"/>
      </bottom>
      <diagonal/>
    </border>
    <border>
      <left style="thin">
        <color indexed="64"/>
      </left>
      <right/>
      <top style="thin">
        <color indexed="63"/>
      </top>
      <bottom style="thin">
        <color indexed="63"/>
      </bottom>
      <diagonal/>
    </border>
    <border>
      <left style="thin">
        <color indexed="63"/>
      </left>
      <right style="thin">
        <color indexed="63"/>
      </right>
      <top style="thin">
        <color indexed="63"/>
      </top>
      <bottom style="thin">
        <color indexed="63"/>
      </bottom>
      <diagonal/>
    </border>
    <border>
      <left style="thin">
        <color indexed="63"/>
      </left>
      <right style="thin">
        <color indexed="64"/>
      </right>
      <top style="thin">
        <color indexed="63"/>
      </top>
      <bottom style="thin">
        <color indexed="63"/>
      </bottom>
      <diagonal/>
    </border>
    <border>
      <left style="thin">
        <color indexed="64"/>
      </left>
      <right/>
      <top style="thin">
        <color indexed="63"/>
      </top>
      <bottom style="thin">
        <color indexed="64"/>
      </bottom>
      <diagonal/>
    </border>
    <border>
      <left/>
      <right style="thin">
        <color indexed="63"/>
      </right>
      <top style="thin">
        <color indexed="63"/>
      </top>
      <bottom style="thin">
        <color indexed="64"/>
      </bottom>
      <diagonal/>
    </border>
    <border>
      <left style="thin">
        <color indexed="63"/>
      </left>
      <right style="thin">
        <color indexed="63"/>
      </right>
      <top style="thin">
        <color indexed="63"/>
      </top>
      <bottom style="thin">
        <color indexed="64"/>
      </bottom>
      <diagonal/>
    </border>
    <border>
      <left style="thin">
        <color indexed="63"/>
      </left>
      <right style="thin">
        <color indexed="64"/>
      </right>
      <top style="thin">
        <color indexed="63"/>
      </top>
      <bottom style="thin">
        <color indexed="64"/>
      </bottom>
      <diagonal/>
    </border>
    <border>
      <left/>
      <right/>
      <top style="thin">
        <color indexed="64"/>
      </top>
      <bottom style="thin">
        <color indexed="64"/>
      </bottom>
      <diagonal/>
    </border>
    <border>
      <left style="thin">
        <color indexed="63"/>
      </left>
      <right style="thin">
        <color indexed="63"/>
      </right>
      <top style="thin">
        <color indexed="63"/>
      </top>
      <bottom/>
      <diagonal/>
    </border>
    <border>
      <left style="thin">
        <color indexed="64"/>
      </left>
      <right style="thin">
        <color indexed="64"/>
      </right>
      <top style="thin">
        <color indexed="64"/>
      </top>
      <bottom/>
      <diagonal/>
    </border>
    <border>
      <left style="thin">
        <color indexed="64"/>
      </left>
      <right style="thin">
        <color indexed="64"/>
      </right>
      <top style="thin">
        <color indexed="63"/>
      </top>
      <bottom style="thin">
        <color indexed="64"/>
      </bottom>
      <diagonal/>
    </border>
    <border>
      <left style="thin">
        <color indexed="64"/>
      </left>
      <right style="thin">
        <color indexed="64"/>
      </right>
      <top style="thin">
        <color indexed="63"/>
      </top>
      <bottom/>
      <diagonal/>
    </border>
    <border>
      <left style="thin">
        <color auto="1"/>
      </left>
      <right style="thin">
        <color auto="1"/>
      </right>
      <top style="thin">
        <color auto="1"/>
      </top>
      <bottom style="thin">
        <color auto="1"/>
      </bottom>
      <diagonal/>
    </border>
  </borders>
  <cellStyleXfs count="9">
    <xf numFmtId="0" fontId="0" fillId="0" borderId="0"/>
    <xf numFmtId="0" fontId="18" fillId="0" borderId="0" applyNumberFormat="0" applyFill="0" applyBorder="0" applyAlignment="0" applyProtection="0"/>
    <xf numFmtId="0" fontId="6" fillId="0" borderId="0"/>
    <xf numFmtId="0" fontId="6" fillId="0" borderId="0"/>
    <xf numFmtId="0" fontId="17" fillId="0" borderId="0"/>
    <xf numFmtId="0" fontId="6" fillId="0" borderId="0"/>
    <xf numFmtId="0" fontId="16" fillId="0" borderId="0"/>
    <xf numFmtId="0" fontId="1" fillId="0" borderId="0" applyFill="0" applyProtection="0"/>
    <xf numFmtId="0" fontId="1" fillId="0" borderId="0"/>
  </cellStyleXfs>
  <cellXfs count="297">
    <xf numFmtId="0" fontId="0" fillId="0" borderId="0" xfId="0"/>
    <xf numFmtId="14" fontId="0" fillId="0" borderId="0" xfId="0" applyNumberFormat="1"/>
    <xf numFmtId="0" fontId="8" fillId="3" borderId="0" xfId="0" applyFont="1" applyFill="1"/>
    <xf numFmtId="0" fontId="6" fillId="3" borderId="0" xfId="0" applyFont="1" applyFill="1"/>
    <xf numFmtId="0" fontId="0" fillId="4" borderId="0" xfId="0" applyFill="1" applyAlignment="1">
      <alignment vertical="top"/>
    </xf>
    <xf numFmtId="0" fontId="0" fillId="4" borderId="1" xfId="0" applyFill="1" applyBorder="1" applyAlignment="1">
      <alignment vertical="top"/>
    </xf>
    <xf numFmtId="0" fontId="20" fillId="0" borderId="0" xfId="0" applyFont="1"/>
    <xf numFmtId="0" fontId="18" fillId="0" borderId="0" xfId="1" applyProtection="1"/>
    <xf numFmtId="0" fontId="6" fillId="0" borderId="2" xfId="0" applyFont="1" applyBorder="1" applyAlignment="1">
      <alignment vertical="top"/>
    </xf>
    <xf numFmtId="0" fontId="6" fillId="0" borderId="0" xfId="0" applyFont="1" applyAlignment="1">
      <alignment vertical="top"/>
    </xf>
    <xf numFmtId="0" fontId="6" fillId="0" borderId="3" xfId="0" applyFont="1" applyBorder="1" applyAlignment="1">
      <alignment vertical="top"/>
    </xf>
    <xf numFmtId="0" fontId="6" fillId="0" borderId="1" xfId="0" applyFont="1" applyBorder="1" applyAlignment="1">
      <alignment vertical="top"/>
    </xf>
    <xf numFmtId="0" fontId="6" fillId="0" borderId="4" xfId="0" applyFont="1" applyBorder="1" applyAlignment="1">
      <alignment vertical="top"/>
    </xf>
    <xf numFmtId="0" fontId="20" fillId="0" borderId="0" xfId="0" applyFont="1" applyAlignment="1">
      <alignment vertical="top"/>
    </xf>
    <xf numFmtId="0" fontId="20" fillId="0" borderId="3" xfId="0" applyFont="1" applyBorder="1" applyAlignment="1">
      <alignment vertical="top"/>
    </xf>
    <xf numFmtId="0" fontId="21" fillId="0" borderId="5" xfId="0" applyFont="1" applyBorder="1" applyAlignment="1">
      <alignment vertical="top"/>
    </xf>
    <xf numFmtId="0" fontId="21" fillId="0" borderId="1" xfId="0" applyFont="1" applyBorder="1" applyAlignment="1">
      <alignment vertical="top"/>
    </xf>
    <xf numFmtId="0" fontId="21" fillId="0" borderId="4" xfId="0" applyFont="1" applyBorder="1" applyAlignment="1">
      <alignment vertical="top"/>
    </xf>
    <xf numFmtId="0" fontId="3" fillId="6" borderId="5" xfId="0" applyFont="1" applyFill="1" applyBorder="1" applyAlignment="1">
      <alignment vertical="top"/>
    </xf>
    <xf numFmtId="0" fontId="3" fillId="6" borderId="1" xfId="0" applyFont="1" applyFill="1" applyBorder="1" applyAlignment="1">
      <alignment vertical="top"/>
    </xf>
    <xf numFmtId="0" fontId="3" fillId="6" borderId="4" xfId="0" applyFont="1" applyFill="1" applyBorder="1" applyAlignment="1">
      <alignment vertical="top"/>
    </xf>
    <xf numFmtId="0" fontId="6" fillId="0" borderId="5" xfId="0" applyFont="1" applyBorder="1" applyAlignment="1">
      <alignment vertical="top"/>
    </xf>
    <xf numFmtId="0" fontId="3" fillId="6" borderId="2" xfId="0" applyFont="1" applyFill="1" applyBorder="1" applyAlignment="1">
      <alignment vertical="top"/>
    </xf>
    <xf numFmtId="0" fontId="3" fillId="6" borderId="0" xfId="0" applyFont="1" applyFill="1" applyAlignment="1">
      <alignment vertical="top"/>
    </xf>
    <xf numFmtId="0" fontId="3" fillId="6" borderId="3" xfId="0" applyFont="1" applyFill="1" applyBorder="1" applyAlignment="1">
      <alignment vertical="top"/>
    </xf>
    <xf numFmtId="0" fontId="20" fillId="0" borderId="4" xfId="0" applyFont="1" applyBorder="1" applyAlignment="1">
      <alignment vertical="top"/>
    </xf>
    <xf numFmtId="0" fontId="6" fillId="4" borderId="2" xfId="0" applyFont="1" applyFill="1" applyBorder="1" applyAlignment="1">
      <alignment horizontal="left" vertical="top" indent="1"/>
    </xf>
    <xf numFmtId="0" fontId="4" fillId="3" borderId="2" xfId="0" applyFont="1" applyFill="1" applyBorder="1" applyAlignment="1">
      <alignment horizontal="left" indent="1"/>
    </xf>
    <xf numFmtId="0" fontId="9" fillId="0" borderId="0" xfId="0" applyFont="1" applyAlignment="1">
      <alignment horizontal="left" indent="1"/>
    </xf>
    <xf numFmtId="0" fontId="6" fillId="4" borderId="5" xfId="0" applyFont="1" applyFill="1" applyBorder="1" applyAlignment="1">
      <alignment horizontal="left" vertical="top" indent="1"/>
    </xf>
    <xf numFmtId="0" fontId="8" fillId="3" borderId="0" xfId="0" applyFont="1" applyFill="1" applyAlignment="1">
      <alignment vertical="top"/>
    </xf>
    <xf numFmtId="0" fontId="4" fillId="3" borderId="2" xfId="0" applyFont="1" applyFill="1" applyBorder="1" applyAlignment="1">
      <alignment horizontal="left" vertical="top" indent="1"/>
    </xf>
    <xf numFmtId="0" fontId="6" fillId="0" borderId="2" xfId="0" applyFont="1" applyBorder="1" applyAlignment="1">
      <alignment horizontal="left" vertical="top" indent="1"/>
    </xf>
    <xf numFmtId="0" fontId="3" fillId="0" borderId="2" xfId="0" applyFont="1" applyBorder="1" applyAlignment="1">
      <alignment horizontal="left" vertical="top" indent="1"/>
    </xf>
    <xf numFmtId="0" fontId="6" fillId="3" borderId="2" xfId="0" applyFont="1" applyFill="1" applyBorder="1" applyAlignment="1">
      <alignment horizontal="left" indent="1"/>
    </xf>
    <xf numFmtId="0" fontId="6" fillId="3" borderId="2" xfId="0" applyFont="1" applyFill="1" applyBorder="1" applyAlignment="1">
      <alignment horizontal="left" vertical="top" indent="1"/>
    </xf>
    <xf numFmtId="0" fontId="6" fillId="0" borderId="0" xfId="0" applyFont="1"/>
    <xf numFmtId="0" fontId="6" fillId="3" borderId="6" xfId="0" applyFont="1" applyFill="1" applyBorder="1"/>
    <xf numFmtId="0" fontId="8" fillId="3" borderId="6" xfId="0" applyFont="1" applyFill="1" applyBorder="1"/>
    <xf numFmtId="0" fontId="8" fillId="3" borderId="6" xfId="0" applyFont="1" applyFill="1" applyBorder="1" applyAlignment="1">
      <alignment vertical="top"/>
    </xf>
    <xf numFmtId="0" fontId="0" fillId="4" borderId="6" xfId="0" applyFill="1" applyBorder="1" applyAlignment="1">
      <alignment vertical="top"/>
    </xf>
    <xf numFmtId="0" fontId="0" fillId="4" borderId="7" xfId="0" applyFill="1" applyBorder="1" applyAlignment="1">
      <alignment vertical="top"/>
    </xf>
    <xf numFmtId="0" fontId="0" fillId="0" borderId="6" xfId="0" applyBorder="1"/>
    <xf numFmtId="0" fontId="3" fillId="5" borderId="8" xfId="0" applyFont="1" applyFill="1" applyBorder="1" applyAlignment="1" applyProtection="1">
      <alignment vertical="top" wrapText="1"/>
      <protection locked="0"/>
    </xf>
    <xf numFmtId="0" fontId="6" fillId="0" borderId="0" xfId="0" applyFont="1" applyProtection="1">
      <protection locked="0"/>
    </xf>
    <xf numFmtId="0" fontId="3" fillId="6" borderId="9" xfId="0" applyFont="1" applyFill="1" applyBorder="1" applyAlignment="1">
      <alignment vertical="top"/>
    </xf>
    <xf numFmtId="0" fontId="3" fillId="6" borderId="6" xfId="0" applyFont="1" applyFill="1" applyBorder="1" applyAlignment="1">
      <alignment vertical="top"/>
    </xf>
    <xf numFmtId="0" fontId="3" fillId="6" borderId="10" xfId="0" applyFont="1" applyFill="1" applyBorder="1" applyAlignment="1">
      <alignment vertical="top"/>
    </xf>
    <xf numFmtId="0" fontId="3" fillId="6" borderId="11" xfId="0" applyFont="1" applyFill="1" applyBorder="1" applyAlignment="1">
      <alignment vertical="top"/>
    </xf>
    <xf numFmtId="0" fontId="3" fillId="6" borderId="12" xfId="0" applyFont="1" applyFill="1" applyBorder="1" applyAlignment="1">
      <alignment vertical="top"/>
    </xf>
    <xf numFmtId="0" fontId="3" fillId="7" borderId="9" xfId="0" applyFont="1" applyFill="1" applyBorder="1"/>
    <xf numFmtId="0" fontId="0" fillId="7" borderId="9" xfId="0" applyFill="1" applyBorder="1"/>
    <xf numFmtId="0" fontId="7" fillId="5" borderId="13" xfId="0" applyFont="1" applyFill="1" applyBorder="1" applyAlignment="1">
      <alignment horizontal="center" vertical="center" wrapText="1"/>
    </xf>
    <xf numFmtId="0" fontId="7" fillId="5" borderId="14" xfId="0" applyFont="1" applyFill="1" applyBorder="1" applyAlignment="1">
      <alignment horizontal="center" vertical="center" wrapText="1"/>
    </xf>
    <xf numFmtId="0" fontId="7" fillId="5" borderId="15" xfId="0" applyFont="1" applyFill="1" applyBorder="1" applyAlignment="1">
      <alignment horizontal="center" vertical="center" wrapText="1"/>
    </xf>
    <xf numFmtId="0" fontId="5" fillId="7" borderId="9" xfId="0" applyFont="1" applyFill="1" applyBorder="1" applyAlignment="1">
      <alignment vertical="top"/>
    </xf>
    <xf numFmtId="0" fontId="5" fillId="0" borderId="8" xfId="0" applyFont="1" applyBorder="1" applyAlignment="1">
      <alignment horizontal="center" vertical="center"/>
    </xf>
    <xf numFmtId="0" fontId="7" fillId="5" borderId="16" xfId="0" applyFont="1" applyFill="1" applyBorder="1" applyAlignment="1">
      <alignment horizontal="center" vertical="center"/>
    </xf>
    <xf numFmtId="0" fontId="7" fillId="7" borderId="0" xfId="0" applyFont="1" applyFill="1" applyAlignment="1">
      <alignment horizontal="center" vertical="center"/>
    </xf>
    <xf numFmtId="0" fontId="6" fillId="0" borderId="8" xfId="0" applyFont="1" applyBorder="1" applyAlignment="1">
      <alignment horizontal="center" vertical="center"/>
    </xf>
    <xf numFmtId="0" fontId="10" fillId="0" borderId="8" xfId="0" applyFont="1" applyBorder="1" applyAlignment="1">
      <alignment horizontal="center" vertical="center"/>
    </xf>
    <xf numFmtId="9" fontId="10" fillId="0" borderId="8" xfId="0" applyNumberFormat="1" applyFont="1" applyBorder="1" applyAlignment="1">
      <alignment horizontal="center" vertical="center"/>
    </xf>
    <xf numFmtId="0" fontId="6" fillId="0" borderId="8" xfId="0" applyFont="1" applyBorder="1" applyAlignment="1" applyProtection="1">
      <alignment horizontal="left" vertical="top" wrapText="1"/>
      <protection locked="0"/>
    </xf>
    <xf numFmtId="0" fontId="6" fillId="0" borderId="8" xfId="0" applyFont="1" applyBorder="1" applyAlignment="1" applyProtection="1">
      <alignment vertical="top" wrapText="1"/>
      <protection locked="0"/>
    </xf>
    <xf numFmtId="0" fontId="6" fillId="0" borderId="8" xfId="2" applyBorder="1" applyAlignment="1">
      <alignment horizontal="left" vertical="top" wrapText="1"/>
    </xf>
    <xf numFmtId="0" fontId="6" fillId="0" borderId="8" xfId="5" applyBorder="1" applyAlignment="1">
      <alignment horizontal="left" vertical="top" wrapText="1"/>
    </xf>
    <xf numFmtId="0" fontId="6" fillId="0" borderId="8" xfId="0" applyFont="1" applyBorder="1"/>
    <xf numFmtId="0" fontId="6" fillId="0" borderId="8" xfId="0" applyFont="1" applyBorder="1" applyAlignment="1">
      <alignment vertical="top" wrapText="1"/>
    </xf>
    <xf numFmtId="0" fontId="6" fillId="0" borderId="8" xfId="2" applyBorder="1" applyAlignment="1" applyProtection="1">
      <alignment vertical="top" wrapText="1"/>
      <protection locked="0"/>
    </xf>
    <xf numFmtId="0" fontId="6" fillId="4" borderId="0" xfId="0" applyFont="1" applyFill="1"/>
    <xf numFmtId="0" fontId="6" fillId="4" borderId="3" xfId="0" applyFont="1" applyFill="1" applyBorder="1" applyAlignment="1">
      <alignment vertical="center"/>
    </xf>
    <xf numFmtId="0" fontId="0" fillId="0" borderId="0" xfId="0" applyAlignment="1">
      <alignment horizontal="left" vertical="top"/>
    </xf>
    <xf numFmtId="0" fontId="6" fillId="0" borderId="0" xfId="0" applyFont="1" applyAlignment="1">
      <alignment wrapText="1"/>
    </xf>
    <xf numFmtId="0" fontId="6" fillId="0" borderId="8" xfId="2" applyBorder="1" applyAlignment="1">
      <alignment horizontal="center" vertical="top"/>
    </xf>
    <xf numFmtId="0" fontId="12" fillId="4" borderId="0" xfId="0" applyFont="1" applyFill="1"/>
    <xf numFmtId="0" fontId="12" fillId="4" borderId="0" xfId="0" applyFont="1" applyFill="1" applyAlignment="1">
      <alignment vertical="center"/>
    </xf>
    <xf numFmtId="0" fontId="12" fillId="4" borderId="0" xfId="0" applyFont="1" applyFill="1" applyAlignment="1">
      <alignment horizontal="left" vertical="top"/>
    </xf>
    <xf numFmtId="0" fontId="0" fillId="0" borderId="0" xfId="0" applyProtection="1">
      <protection locked="0"/>
    </xf>
    <xf numFmtId="0" fontId="0" fillId="0" borderId="0" xfId="0" applyAlignment="1" applyProtection="1">
      <alignment horizontal="left" vertical="top"/>
      <protection locked="0"/>
    </xf>
    <xf numFmtId="0" fontId="0" fillId="7" borderId="0" xfId="0" applyFill="1"/>
    <xf numFmtId="0" fontId="6" fillId="7" borderId="2" xfId="0" applyFont="1" applyFill="1" applyBorder="1" applyAlignment="1">
      <alignment vertical="center"/>
    </xf>
    <xf numFmtId="0" fontId="6" fillId="7" borderId="0" xfId="0" applyFont="1" applyFill="1" applyAlignment="1">
      <alignment vertical="top"/>
    </xf>
    <xf numFmtId="0" fontId="6" fillId="7" borderId="3" xfId="0" applyFont="1" applyFill="1" applyBorder="1" applyAlignment="1">
      <alignment vertical="top"/>
    </xf>
    <xf numFmtId="0" fontId="6" fillId="7" borderId="5" xfId="0" applyFont="1" applyFill="1" applyBorder="1" applyAlignment="1">
      <alignment vertical="top"/>
    </xf>
    <xf numFmtId="0" fontId="6" fillId="7" borderId="1" xfId="0" applyFont="1" applyFill="1" applyBorder="1" applyAlignment="1">
      <alignment vertical="top"/>
    </xf>
    <xf numFmtId="0" fontId="6" fillId="7" borderId="4" xfId="0" applyFont="1" applyFill="1" applyBorder="1" applyAlignment="1">
      <alignment vertical="top"/>
    </xf>
    <xf numFmtId="0" fontId="13" fillId="7" borderId="0" xfId="0" applyFont="1" applyFill="1"/>
    <xf numFmtId="0" fontId="0" fillId="7" borderId="6" xfId="0" applyFill="1" applyBorder="1"/>
    <xf numFmtId="0" fontId="5" fillId="5" borderId="10" xfId="0" applyFont="1" applyFill="1" applyBorder="1" applyAlignment="1">
      <alignment vertical="center"/>
    </xf>
    <xf numFmtId="0" fontId="3" fillId="5" borderId="11" xfId="0" applyFont="1" applyFill="1" applyBorder="1" applyAlignment="1">
      <alignment vertical="center"/>
    </xf>
    <xf numFmtId="0" fontId="3" fillId="5" borderId="12" xfId="0" applyFont="1" applyFill="1" applyBorder="1" applyAlignment="1">
      <alignment vertical="center"/>
    </xf>
    <xf numFmtId="0" fontId="3" fillId="4" borderId="10" xfId="0" applyFont="1" applyFill="1" applyBorder="1" applyAlignment="1">
      <alignment vertical="center"/>
    </xf>
    <xf numFmtId="0" fontId="0" fillId="8" borderId="11" xfId="0" applyFill="1" applyBorder="1" applyAlignment="1">
      <alignment vertical="center"/>
    </xf>
    <xf numFmtId="0" fontId="3" fillId="4" borderId="11" xfId="0" applyFont="1" applyFill="1" applyBorder="1" applyAlignment="1">
      <alignment vertical="center"/>
    </xf>
    <xf numFmtId="0" fontId="0" fillId="8" borderId="12" xfId="0" applyFill="1" applyBorder="1" applyAlignment="1">
      <alignment vertical="center"/>
    </xf>
    <xf numFmtId="0" fontId="3" fillId="7" borderId="0" xfId="0" applyFont="1" applyFill="1"/>
    <xf numFmtId="0" fontId="5" fillId="7" borderId="0" xfId="0" applyFont="1" applyFill="1" applyAlignment="1">
      <alignment vertical="top"/>
    </xf>
    <xf numFmtId="0" fontId="3" fillId="4" borderId="17" xfId="0" applyFont="1" applyFill="1" applyBorder="1" applyAlignment="1">
      <alignment vertical="center"/>
    </xf>
    <xf numFmtId="0" fontId="5" fillId="7" borderId="0" xfId="0" applyFont="1" applyFill="1" applyAlignment="1">
      <alignment vertical="top" wrapText="1"/>
    </xf>
    <xf numFmtId="0" fontId="5" fillId="0" borderId="8" xfId="0" applyFont="1" applyBorder="1" applyAlignment="1">
      <alignment horizontal="center" vertical="center" wrapText="1"/>
    </xf>
    <xf numFmtId="0" fontId="6" fillId="0" borderId="8" xfId="0" applyFont="1" applyBorder="1" applyAlignment="1">
      <alignment horizontal="center" vertical="center" wrapText="1"/>
    </xf>
    <xf numFmtId="0" fontId="25" fillId="7" borderId="0" xfId="0" applyFont="1" applyFill="1"/>
    <xf numFmtId="0" fontId="26" fillId="7" borderId="0" xfId="0" applyFont="1" applyFill="1"/>
    <xf numFmtId="0" fontId="6" fillId="7" borderId="17" xfId="0" applyFont="1" applyFill="1" applyBorder="1" applyAlignment="1">
      <alignment vertical="center"/>
    </xf>
    <xf numFmtId="0" fontId="0" fillId="7" borderId="0" xfId="0" applyFill="1" applyAlignment="1">
      <alignment vertical="center"/>
    </xf>
    <xf numFmtId="0" fontId="0" fillId="7" borderId="10" xfId="0" applyFill="1" applyBorder="1"/>
    <xf numFmtId="0" fontId="0" fillId="7" borderId="11" xfId="0" applyFill="1" applyBorder="1"/>
    <xf numFmtId="0" fontId="5" fillId="7" borderId="11" xfId="0" applyFont="1" applyFill="1" applyBorder="1" applyAlignment="1">
      <alignment vertical="top" wrapText="1"/>
    </xf>
    <xf numFmtId="0" fontId="0" fillId="7" borderId="12" xfId="0" applyFill="1" applyBorder="1"/>
    <xf numFmtId="0" fontId="3" fillId="7" borderId="0" xfId="0" applyFont="1" applyFill="1" applyAlignment="1">
      <alignment vertical="center"/>
    </xf>
    <xf numFmtId="0" fontId="5" fillId="7" borderId="0" xfId="0" applyFont="1" applyFill="1" applyAlignment="1">
      <alignment vertical="center"/>
    </xf>
    <xf numFmtId="0" fontId="5" fillId="7" borderId="0" xfId="0" applyFont="1" applyFill="1" applyAlignment="1">
      <alignment vertical="center" wrapText="1"/>
    </xf>
    <xf numFmtId="0" fontId="6" fillId="0" borderId="8" xfId="0" applyFont="1" applyBorder="1" applyAlignment="1">
      <alignment horizontal="left" vertical="top" wrapText="1"/>
    </xf>
    <xf numFmtId="0" fontId="6" fillId="7" borderId="0" xfId="0" applyFont="1" applyFill="1"/>
    <xf numFmtId="0" fontId="6" fillId="7" borderId="0" xfId="2" applyFill="1" applyAlignment="1">
      <alignment horizontal="center" vertical="top"/>
    </xf>
    <xf numFmtId="0" fontId="6" fillId="0" borderId="0" xfId="0" applyFont="1" applyAlignment="1" applyProtection="1">
      <alignment horizontal="left" vertical="top" wrapText="1"/>
      <protection locked="0"/>
    </xf>
    <xf numFmtId="0" fontId="6" fillId="0" borderId="8" xfId="0" applyFont="1" applyBorder="1" applyAlignment="1">
      <alignment horizontal="left" vertical="top"/>
    </xf>
    <xf numFmtId="0" fontId="3" fillId="5" borderId="12" xfId="0" applyFont="1" applyFill="1" applyBorder="1" applyAlignment="1" applyProtection="1">
      <alignment vertical="top" wrapText="1"/>
      <protection locked="0"/>
    </xf>
    <xf numFmtId="0" fontId="3" fillId="5" borderId="16" xfId="0" applyFont="1" applyFill="1" applyBorder="1" applyAlignment="1" applyProtection="1">
      <alignment horizontal="left" vertical="top" wrapText="1"/>
      <protection locked="0"/>
    </xf>
    <xf numFmtId="0" fontId="3" fillId="2" borderId="11" xfId="0" applyFont="1" applyFill="1" applyBorder="1"/>
    <xf numFmtId="0" fontId="3" fillId="2" borderId="11" xfId="0" applyFont="1" applyFill="1" applyBorder="1" applyProtection="1">
      <protection locked="0"/>
    </xf>
    <xf numFmtId="0" fontId="3" fillId="2" borderId="11" xfId="0" applyFont="1" applyFill="1" applyBorder="1" applyAlignment="1" applyProtection="1">
      <alignment horizontal="left" vertical="top"/>
      <protection locked="0"/>
    </xf>
    <xf numFmtId="0" fontId="3" fillId="2" borderId="11" xfId="0" applyFont="1" applyFill="1" applyBorder="1" applyAlignment="1" applyProtection="1">
      <alignment horizontal="left" vertical="top" wrapText="1"/>
      <protection locked="0"/>
    </xf>
    <xf numFmtId="0" fontId="3" fillId="10" borderId="8" xfId="0" applyFont="1" applyFill="1" applyBorder="1" applyAlignment="1">
      <alignment horizontal="left" vertical="top" wrapText="1"/>
    </xf>
    <xf numFmtId="0" fontId="3" fillId="10" borderId="8" xfId="0" applyFont="1" applyFill="1" applyBorder="1" applyAlignment="1" applyProtection="1">
      <alignment horizontal="left" vertical="top" wrapText="1"/>
      <protection locked="0"/>
    </xf>
    <xf numFmtId="0" fontId="6" fillId="7" borderId="8" xfId="0" applyFont="1" applyFill="1" applyBorder="1" applyAlignment="1">
      <alignment horizontal="left" vertical="top" wrapText="1"/>
    </xf>
    <xf numFmtId="0" fontId="0" fillId="0" borderId="8" xfId="0" applyBorder="1" applyAlignment="1">
      <alignment horizontal="left" vertical="top" wrapText="1"/>
    </xf>
    <xf numFmtId="0" fontId="0" fillId="7" borderId="8" xfId="0" applyFill="1" applyBorder="1" applyAlignment="1">
      <alignment horizontal="left" vertical="top" wrapText="1"/>
    </xf>
    <xf numFmtId="0" fontId="15" fillId="11" borderId="8" xfId="0" applyFont="1" applyFill="1" applyBorder="1" applyAlignment="1">
      <alignment horizontal="left" vertical="top" wrapText="1"/>
    </xf>
    <xf numFmtId="2" fontId="15" fillId="11" borderId="8" xfId="0" applyNumberFormat="1" applyFont="1" applyFill="1" applyBorder="1" applyAlignment="1">
      <alignment horizontal="left" vertical="top" wrapText="1"/>
    </xf>
    <xf numFmtId="0" fontId="22" fillId="0" borderId="8" xfId="0" applyFont="1" applyBorder="1" applyAlignment="1">
      <alignment horizontal="left" vertical="top" wrapText="1"/>
    </xf>
    <xf numFmtId="0" fontId="12" fillId="0" borderId="8" xfId="0" applyFont="1" applyBorder="1" applyAlignment="1">
      <alignment horizontal="left" vertical="top" wrapText="1"/>
    </xf>
    <xf numFmtId="0" fontId="3" fillId="3" borderId="2" xfId="0" applyFont="1" applyFill="1" applyBorder="1" applyAlignment="1">
      <alignment horizontal="left" indent="1"/>
    </xf>
    <xf numFmtId="0" fontId="3" fillId="5" borderId="18" xfId="0" applyFont="1" applyFill="1" applyBorder="1" applyAlignment="1">
      <alignment horizontal="left" vertical="top" wrapText="1"/>
    </xf>
    <xf numFmtId="0" fontId="12" fillId="11" borderId="8" xfId="0" applyFont="1" applyFill="1" applyBorder="1" applyAlignment="1">
      <alignment horizontal="left" vertical="top" wrapText="1"/>
    </xf>
    <xf numFmtId="0" fontId="6" fillId="0" borderId="0" xfId="0" applyFont="1" applyAlignment="1">
      <alignment horizontal="left" vertical="top" wrapText="1"/>
    </xf>
    <xf numFmtId="0" fontId="13" fillId="0" borderId="0" xfId="0" applyFont="1" applyAlignment="1">
      <alignment horizontal="left" vertical="top" wrapText="1"/>
    </xf>
    <xf numFmtId="0" fontId="0" fillId="0" borderId="0" xfId="0" applyAlignment="1">
      <alignment horizontal="left" vertical="top" wrapText="1"/>
    </xf>
    <xf numFmtId="0" fontId="6" fillId="0" borderId="21" xfId="4" applyFont="1" applyBorder="1" applyAlignment="1">
      <alignment vertical="top" wrapText="1"/>
    </xf>
    <xf numFmtId="0" fontId="6" fillId="0" borderId="8" xfId="4" applyFont="1" applyBorder="1" applyAlignment="1">
      <alignment horizontal="left" vertical="top" wrapText="1"/>
    </xf>
    <xf numFmtId="0" fontId="6" fillId="0" borderId="8" xfId="6" applyFont="1" applyBorder="1" applyAlignment="1">
      <alignment horizontal="left" vertical="top" wrapText="1"/>
    </xf>
    <xf numFmtId="0" fontId="12" fillId="0" borderId="8" xfId="6" applyFont="1" applyBorder="1" applyAlignment="1">
      <alignment horizontal="left" vertical="top" wrapText="1"/>
    </xf>
    <xf numFmtId="0" fontId="22" fillId="0" borderId="8" xfId="6" applyFont="1" applyBorder="1" applyAlignment="1">
      <alignment horizontal="left" vertical="top" wrapText="1"/>
    </xf>
    <xf numFmtId="0" fontId="6" fillId="0" borderId="8" xfId="6" applyFont="1" applyBorder="1" applyAlignment="1" applyProtection="1">
      <alignment horizontal="left" vertical="top" wrapText="1"/>
      <protection locked="0"/>
    </xf>
    <xf numFmtId="0" fontId="6" fillId="0" borderId="8" xfId="7" applyFont="1" applyFill="1" applyBorder="1" applyAlignment="1" applyProtection="1">
      <alignment vertical="top" wrapText="1"/>
      <protection locked="0"/>
    </xf>
    <xf numFmtId="0" fontId="6" fillId="11" borderId="8" xfId="0" applyFont="1" applyFill="1" applyBorder="1" applyAlignment="1">
      <alignment horizontal="left" vertical="top" wrapText="1"/>
    </xf>
    <xf numFmtId="0" fontId="6" fillId="7" borderId="8" xfId="2" applyFill="1" applyBorder="1" applyAlignment="1" applyProtection="1">
      <alignment vertical="top" wrapText="1"/>
      <protection locked="0"/>
    </xf>
    <xf numFmtId="0" fontId="6" fillId="0" borderId="8" xfId="6" quotePrefix="1" applyFont="1" applyBorder="1" applyAlignment="1">
      <alignment horizontal="left" vertical="top" wrapText="1"/>
    </xf>
    <xf numFmtId="0" fontId="12" fillId="7" borderId="8" xfId="0" applyFont="1" applyFill="1" applyBorder="1" applyAlignment="1">
      <alignment horizontal="left" vertical="top" wrapText="1"/>
    </xf>
    <xf numFmtId="0" fontId="6" fillId="0" borderId="8" xfId="5" applyBorder="1" applyAlignment="1" applyProtection="1">
      <alignment horizontal="left" vertical="top" wrapText="1"/>
      <protection locked="0"/>
    </xf>
    <xf numFmtId="0" fontId="6" fillId="10" borderId="8" xfId="0" applyFont="1" applyFill="1" applyBorder="1" applyAlignment="1" applyProtection="1">
      <alignment horizontal="left" vertical="top" wrapText="1"/>
      <protection locked="0"/>
    </xf>
    <xf numFmtId="0" fontId="0" fillId="8" borderId="19" xfId="0" applyFill="1" applyBorder="1" applyAlignment="1">
      <alignment wrapText="1"/>
    </xf>
    <xf numFmtId="0" fontId="12" fillId="4" borderId="0" xfId="0" applyFont="1" applyFill="1" applyProtection="1">
      <protection locked="0"/>
    </xf>
    <xf numFmtId="0" fontId="0" fillId="7" borderId="0" xfId="0" applyFill="1" applyAlignment="1">
      <alignment wrapText="1"/>
    </xf>
    <xf numFmtId="0" fontId="0" fillId="0" borderId="0" xfId="0" applyAlignment="1">
      <alignment wrapText="1"/>
    </xf>
    <xf numFmtId="0" fontId="12" fillId="0" borderId="0" xfId="0" applyFont="1" applyProtection="1">
      <protection locked="0"/>
    </xf>
    <xf numFmtId="0" fontId="3" fillId="5" borderId="20" xfId="0" applyFont="1" applyFill="1" applyBorder="1" applyAlignment="1">
      <alignment horizontal="left" vertical="top" wrapText="1"/>
    </xf>
    <xf numFmtId="0" fontId="3" fillId="5" borderId="12" xfId="0" applyFont="1" applyFill="1" applyBorder="1" applyAlignment="1" applyProtection="1">
      <alignment horizontal="left" vertical="top" wrapText="1"/>
      <protection locked="0"/>
    </xf>
    <xf numFmtId="0" fontId="6" fillId="0" borderId="0" xfId="0" applyFont="1" applyAlignment="1">
      <alignment horizontal="left"/>
    </xf>
    <xf numFmtId="0" fontId="3" fillId="5" borderId="8" xfId="0" applyFont="1" applyFill="1" applyBorder="1" applyAlignment="1" applyProtection="1">
      <alignment horizontal="left" vertical="top" wrapText="1"/>
      <protection locked="0"/>
    </xf>
    <xf numFmtId="0" fontId="6" fillId="7" borderId="0" xfId="0" applyFont="1" applyFill="1" applyAlignment="1">
      <alignment horizontal="left"/>
    </xf>
    <xf numFmtId="0" fontId="3" fillId="2" borderId="11" xfId="0" applyFont="1" applyFill="1" applyBorder="1" applyAlignment="1">
      <alignment horizontal="left" vertical="top" wrapText="1"/>
    </xf>
    <xf numFmtId="0" fontId="6" fillId="4" borderId="0" xfId="0" applyFont="1" applyFill="1" applyAlignment="1">
      <alignment horizontal="left" vertical="top" wrapText="1"/>
    </xf>
    <xf numFmtId="0" fontId="6" fillId="0" borderId="8" xfId="2" applyBorder="1" applyAlignment="1" applyProtection="1">
      <alignment horizontal="left" vertical="top" wrapText="1"/>
      <protection locked="0"/>
    </xf>
    <xf numFmtId="10" fontId="6" fillId="0" borderId="8" xfId="0" applyNumberFormat="1" applyFont="1" applyBorder="1" applyAlignment="1">
      <alignment horizontal="left" vertical="top" wrapText="1"/>
    </xf>
    <xf numFmtId="0" fontId="6" fillId="0" borderId="8" xfId="7" applyFont="1" applyFill="1" applyBorder="1" applyAlignment="1" applyProtection="1">
      <alignment horizontal="left" vertical="top" wrapText="1"/>
    </xf>
    <xf numFmtId="10" fontId="6" fillId="0" borderId="8" xfId="7" applyNumberFormat="1" applyFont="1" applyFill="1" applyBorder="1" applyAlignment="1" applyProtection="1">
      <alignment horizontal="left" vertical="top" wrapText="1"/>
    </xf>
    <xf numFmtId="0" fontId="3" fillId="13" borderId="8" xfId="0" applyFont="1" applyFill="1" applyBorder="1" applyAlignment="1">
      <alignment horizontal="left" vertical="top" wrapText="1"/>
    </xf>
    <xf numFmtId="0" fontId="3" fillId="13" borderId="8" xfId="8" applyFont="1" applyFill="1" applyBorder="1" applyAlignment="1">
      <alignment horizontal="left" vertical="top" wrapText="1"/>
    </xf>
    <xf numFmtId="0" fontId="22" fillId="0" borderId="8" xfId="6" quotePrefix="1" applyFont="1" applyBorder="1" applyAlignment="1">
      <alignment horizontal="left" vertical="top" wrapText="1"/>
    </xf>
    <xf numFmtId="0" fontId="12" fillId="8" borderId="0" xfId="0" applyFont="1" applyFill="1" applyAlignment="1">
      <alignment vertical="top" wrapText="1"/>
    </xf>
    <xf numFmtId="0" fontId="22" fillId="0" borderId="0" xfId="0" applyFont="1" applyAlignment="1">
      <alignment horizontal="left" vertical="top" wrapText="1"/>
    </xf>
    <xf numFmtId="0" fontId="22" fillId="7" borderId="0" xfId="0" applyFont="1" applyFill="1" applyAlignment="1">
      <alignment horizontal="left" vertical="top" wrapText="1"/>
    </xf>
    <xf numFmtId="0" fontId="12" fillId="0" borderId="0" xfId="0" applyFont="1"/>
    <xf numFmtId="0" fontId="12" fillId="0" borderId="0" xfId="0" applyFont="1" applyAlignment="1">
      <alignment horizontal="left" vertical="top" wrapText="1"/>
    </xf>
    <xf numFmtId="0" fontId="3" fillId="4" borderId="23" xfId="0" applyFont="1" applyFill="1" applyBorder="1" applyAlignment="1">
      <alignment horizontal="left" indent="1"/>
    </xf>
    <xf numFmtId="0" fontId="3" fillId="4" borderId="24" xfId="0" applyFont="1" applyFill="1" applyBorder="1" applyAlignment="1">
      <alignment vertical="center"/>
    </xf>
    <xf numFmtId="0" fontId="3" fillId="4" borderId="25" xfId="0" applyFont="1" applyFill="1" applyBorder="1" applyAlignment="1">
      <alignment vertical="center"/>
    </xf>
    <xf numFmtId="0" fontId="3" fillId="2" borderId="26" xfId="0" applyFont="1" applyFill="1" applyBorder="1" applyAlignment="1">
      <alignment horizontal="left" vertical="center" indent="1"/>
    </xf>
    <xf numFmtId="0" fontId="3" fillId="2" borderId="27" xfId="0" applyFont="1" applyFill="1" applyBorder="1" applyAlignment="1">
      <alignment vertical="center"/>
    </xf>
    <xf numFmtId="0" fontId="3" fillId="2" borderId="28" xfId="0" applyFont="1" applyFill="1" applyBorder="1" applyAlignment="1">
      <alignment vertical="center"/>
    </xf>
    <xf numFmtId="0" fontId="3" fillId="0" borderId="26" xfId="0" applyFont="1" applyBorder="1" applyAlignment="1">
      <alignment horizontal="left" vertical="top" indent="1"/>
    </xf>
    <xf numFmtId="0" fontId="22" fillId="0" borderId="29" xfId="0" applyFont="1" applyBorder="1" applyAlignment="1">
      <alignment horizontal="left" vertical="top"/>
    </xf>
    <xf numFmtId="0" fontId="6" fillId="0" borderId="28" xfId="0" applyFont="1" applyBorder="1" applyAlignment="1" applyProtection="1">
      <alignment horizontal="left" vertical="top" wrapText="1"/>
      <protection locked="0"/>
    </xf>
    <xf numFmtId="164" fontId="22" fillId="0" borderId="29" xfId="0" applyNumberFormat="1" applyFont="1" applyBorder="1" applyAlignment="1">
      <alignment horizontal="left" vertical="top"/>
    </xf>
    <xf numFmtId="164" fontId="6" fillId="0" borderId="28" xfId="0" applyNumberFormat="1" applyFont="1" applyBorder="1" applyAlignment="1" applyProtection="1">
      <alignment horizontal="left" vertical="top" wrapText="1"/>
      <protection locked="0"/>
    </xf>
    <xf numFmtId="14" fontId="6" fillId="0" borderId="28" xfId="0" applyNumberFormat="1" applyFont="1" applyBorder="1" applyAlignment="1" applyProtection="1">
      <alignment horizontal="left" vertical="top" wrapText="1"/>
      <protection locked="0"/>
    </xf>
    <xf numFmtId="0" fontId="20" fillId="0" borderId="29" xfId="0" applyFont="1" applyBorder="1" applyAlignment="1">
      <alignment horizontal="left" vertical="top"/>
    </xf>
    <xf numFmtId="0" fontId="22" fillId="0" borderId="29" xfId="0" applyFont="1" applyBorder="1" applyAlignment="1">
      <alignment horizontal="left" vertical="top" wrapText="1"/>
    </xf>
    <xf numFmtId="165" fontId="22" fillId="0" borderId="29" xfId="0" applyNumberFormat="1" applyFont="1" applyBorder="1" applyAlignment="1">
      <alignment horizontal="left" vertical="top" wrapText="1"/>
    </xf>
    <xf numFmtId="165" fontId="6" fillId="0" borderId="28" xfId="0" applyNumberFormat="1" applyFont="1" applyBorder="1" applyAlignment="1" applyProtection="1">
      <alignment horizontal="left" vertical="top" wrapText="1"/>
      <protection locked="0"/>
    </xf>
    <xf numFmtId="0" fontId="18" fillId="0" borderId="28" xfId="1" applyBorder="1" applyAlignment="1" applyProtection="1">
      <alignment horizontal="left" vertical="top"/>
      <protection locked="0"/>
    </xf>
    <xf numFmtId="0" fontId="0" fillId="5" borderId="26" xfId="0" applyFill="1" applyBorder="1" applyAlignment="1">
      <alignment vertical="center"/>
    </xf>
    <xf numFmtId="0" fontId="0" fillId="5" borderId="27" xfId="0" applyFill="1" applyBorder="1" applyAlignment="1">
      <alignment vertical="center"/>
    </xf>
    <xf numFmtId="0" fontId="0" fillId="5" borderId="28" xfId="0" applyFill="1" applyBorder="1" applyAlignment="1">
      <alignment vertical="center"/>
    </xf>
    <xf numFmtId="0" fontId="22" fillId="0" borderId="29" xfId="0" applyFont="1" applyBorder="1" applyAlignment="1">
      <alignment vertical="top" wrapText="1"/>
    </xf>
    <xf numFmtId="165" fontId="22" fillId="0" borderId="29" xfId="0" applyNumberFormat="1" applyFont="1" applyBorder="1" applyAlignment="1">
      <alignment vertical="top" wrapText="1"/>
    </xf>
    <xf numFmtId="0" fontId="3" fillId="2" borderId="27" xfId="0" applyFont="1" applyFill="1" applyBorder="1"/>
    <xf numFmtId="0" fontId="3" fillId="2" borderId="28" xfId="0" applyFont="1" applyFill="1" applyBorder="1"/>
    <xf numFmtId="0" fontId="3" fillId="7" borderId="23" xfId="0" applyFont="1" applyFill="1" applyBorder="1" applyAlignment="1">
      <alignment vertical="center"/>
    </xf>
    <xf numFmtId="0" fontId="3" fillId="7" borderId="24" xfId="0" applyFont="1" applyFill="1" applyBorder="1" applyAlignment="1">
      <alignment vertical="center"/>
    </xf>
    <xf numFmtId="0" fontId="3" fillId="7" borderId="30" xfId="0" applyFont="1" applyFill="1" applyBorder="1" applyAlignment="1">
      <alignment vertical="center"/>
    </xf>
    <xf numFmtId="0" fontId="0" fillId="7" borderId="31" xfId="0" applyFill="1" applyBorder="1"/>
    <xf numFmtId="0" fontId="0" fillId="7" borderId="32" xfId="0" applyFill="1" applyBorder="1"/>
    <xf numFmtId="0" fontId="0" fillId="7" borderId="33" xfId="0" applyFill="1" applyBorder="1"/>
    <xf numFmtId="0" fontId="3" fillId="5" borderId="31" xfId="0" applyFont="1" applyFill="1" applyBorder="1" applyAlignment="1">
      <alignment vertical="center"/>
    </xf>
    <xf numFmtId="0" fontId="3" fillId="5" borderId="32" xfId="0" applyFont="1" applyFill="1" applyBorder="1" applyAlignment="1">
      <alignment vertical="center"/>
    </xf>
    <xf numFmtId="0" fontId="3" fillId="5" borderId="33" xfId="0" applyFont="1" applyFill="1" applyBorder="1" applyAlignment="1">
      <alignment vertical="center"/>
    </xf>
    <xf numFmtId="0" fontId="3" fillId="4" borderId="34" xfId="0" applyFont="1" applyFill="1" applyBorder="1" applyAlignment="1">
      <alignment vertical="center"/>
    </xf>
    <xf numFmtId="0" fontId="3" fillId="4" borderId="35" xfId="0" applyFont="1" applyFill="1" applyBorder="1" applyAlignment="1">
      <alignment vertical="center"/>
    </xf>
    <xf numFmtId="0" fontId="3" fillId="4" borderId="36" xfId="0" applyFont="1" applyFill="1" applyBorder="1" applyAlignment="1">
      <alignment vertical="center"/>
    </xf>
    <xf numFmtId="0" fontId="6" fillId="5" borderId="37" xfId="0" applyFont="1" applyFill="1" applyBorder="1" applyAlignment="1">
      <alignment vertical="center"/>
    </xf>
    <xf numFmtId="0" fontId="0" fillId="5" borderId="29" xfId="0" applyFill="1" applyBorder="1" applyAlignment="1">
      <alignment vertical="center"/>
    </xf>
    <xf numFmtId="0" fontId="7" fillId="5" borderId="38" xfId="0" applyFont="1" applyFill="1" applyBorder="1" applyAlignment="1">
      <alignment horizontal="center" vertical="center"/>
    </xf>
    <xf numFmtId="0" fontId="7" fillId="5" borderId="39" xfId="0" applyFont="1" applyFill="1" applyBorder="1" applyAlignment="1">
      <alignment horizontal="center" vertical="center"/>
    </xf>
    <xf numFmtId="0" fontId="3" fillId="7" borderId="40" xfId="0" applyFont="1" applyFill="1" applyBorder="1" applyAlignment="1">
      <alignment vertical="center"/>
    </xf>
    <xf numFmtId="0" fontId="3" fillId="7" borderId="41" xfId="0" applyFont="1" applyFill="1" applyBorder="1" applyAlignment="1">
      <alignment vertical="center"/>
    </xf>
    <xf numFmtId="0" fontId="6" fillId="0" borderId="42" xfId="0" applyFont="1" applyBorder="1" applyAlignment="1">
      <alignment horizontal="center" vertical="center"/>
    </xf>
    <xf numFmtId="0" fontId="6" fillId="0" borderId="43" xfId="0" applyFont="1" applyBorder="1" applyAlignment="1">
      <alignment horizontal="center" vertical="center"/>
    </xf>
    <xf numFmtId="0" fontId="3" fillId="4" borderId="44" xfId="0" applyFont="1" applyFill="1" applyBorder="1" applyAlignment="1">
      <alignment vertical="center"/>
    </xf>
    <xf numFmtId="0" fontId="3" fillId="4" borderId="22" xfId="0" applyFont="1" applyFill="1" applyBorder="1" applyAlignment="1">
      <alignment vertical="center"/>
    </xf>
    <xf numFmtId="0" fontId="6" fillId="7" borderId="44" xfId="0" applyFont="1" applyFill="1" applyBorder="1" applyAlignment="1">
      <alignment vertical="center"/>
    </xf>
    <xf numFmtId="2" fontId="3" fillId="0" borderId="22" xfId="0" applyNumberFormat="1" applyFont="1" applyBorder="1" applyAlignment="1">
      <alignment horizontal="center" vertical="center"/>
    </xf>
    <xf numFmtId="0" fontId="3" fillId="2" borderId="26" xfId="0" applyFont="1" applyFill="1" applyBorder="1"/>
    <xf numFmtId="0" fontId="3" fillId="2" borderId="29" xfId="0" applyFont="1" applyFill="1" applyBorder="1"/>
    <xf numFmtId="0" fontId="3" fillId="5" borderId="26" xfId="0" applyFont="1" applyFill="1" applyBorder="1" applyAlignment="1">
      <alignment horizontal="left" vertical="center" indent="1"/>
    </xf>
    <xf numFmtId="0" fontId="3" fillId="5" borderId="27" xfId="0" applyFont="1" applyFill="1" applyBorder="1" applyAlignment="1">
      <alignment vertical="center"/>
    </xf>
    <xf numFmtId="0" fontId="3" fillId="5" borderId="29" xfId="0" applyFont="1" applyFill="1" applyBorder="1" applyAlignment="1">
      <alignment vertical="center"/>
    </xf>
    <xf numFmtId="0" fontId="6" fillId="0" borderId="23" xfId="0" applyFont="1" applyBorder="1" applyAlignment="1">
      <alignment horizontal="left" vertical="top" indent="1"/>
    </xf>
    <xf numFmtId="0" fontId="20" fillId="0" borderId="24" xfId="0" applyFont="1" applyBorder="1" applyAlignment="1">
      <alignment vertical="top"/>
    </xf>
    <xf numFmtId="0" fontId="20" fillId="0" borderId="30" xfId="0" applyFont="1" applyBorder="1" applyAlignment="1">
      <alignment vertical="top"/>
    </xf>
    <xf numFmtId="0" fontId="3" fillId="5" borderId="26" xfId="0" applyFont="1" applyFill="1" applyBorder="1" applyAlignment="1">
      <alignment vertical="center"/>
    </xf>
    <xf numFmtId="0" fontId="3" fillId="6" borderId="23" xfId="0" applyFont="1" applyFill="1" applyBorder="1" applyAlignment="1">
      <alignment vertical="top"/>
    </xf>
    <xf numFmtId="0" fontId="3" fillId="6" borderId="24" xfId="0" applyFont="1" applyFill="1" applyBorder="1" applyAlignment="1">
      <alignment vertical="top"/>
    </xf>
    <xf numFmtId="0" fontId="3" fillId="6" borderId="30" xfId="0" applyFont="1" applyFill="1" applyBorder="1" applyAlignment="1">
      <alignment vertical="top"/>
    </xf>
    <xf numFmtId="0" fontId="6" fillId="0" borderId="23" xfId="0" applyFont="1" applyBorder="1" applyAlignment="1">
      <alignment vertical="top"/>
    </xf>
    <xf numFmtId="0" fontId="6" fillId="0" borderId="24" xfId="0" applyFont="1" applyBorder="1" applyAlignment="1">
      <alignment vertical="top"/>
    </xf>
    <xf numFmtId="0" fontId="6" fillId="0" borderId="30" xfId="0" applyFont="1" applyBorder="1" applyAlignment="1">
      <alignment vertical="top"/>
    </xf>
    <xf numFmtId="0" fontId="3" fillId="6" borderId="26" xfId="0" applyFont="1" applyFill="1" applyBorder="1" applyAlignment="1">
      <alignment vertical="top"/>
    </xf>
    <xf numFmtId="0" fontId="3" fillId="6" borderId="27" xfId="0" applyFont="1" applyFill="1" applyBorder="1" applyAlignment="1">
      <alignment vertical="top"/>
    </xf>
    <xf numFmtId="0" fontId="3" fillId="6" borderId="29" xfId="0" applyFont="1" applyFill="1" applyBorder="1" applyAlignment="1">
      <alignment vertical="top"/>
    </xf>
    <xf numFmtId="0" fontId="6" fillId="0" borderId="26" xfId="0" applyFont="1" applyBorder="1" applyAlignment="1">
      <alignment vertical="top"/>
    </xf>
    <xf numFmtId="0" fontId="6" fillId="0" borderId="27" xfId="0" applyFont="1" applyBorder="1" applyAlignment="1">
      <alignment vertical="top"/>
    </xf>
    <xf numFmtId="0" fontId="6" fillId="0" borderId="29" xfId="0" applyFont="1" applyBorder="1" applyAlignment="1">
      <alignment vertical="top"/>
    </xf>
    <xf numFmtId="0" fontId="23" fillId="6" borderId="31" xfId="0" applyFont="1" applyFill="1" applyBorder="1" applyAlignment="1">
      <alignment vertical="top"/>
    </xf>
    <xf numFmtId="0" fontId="3" fillId="6" borderId="32" xfId="0" applyFont="1" applyFill="1" applyBorder="1" applyAlignment="1">
      <alignment vertical="top"/>
    </xf>
    <xf numFmtId="0" fontId="3" fillId="6" borderId="33" xfId="0" applyFont="1" applyFill="1" applyBorder="1" applyAlignment="1">
      <alignment vertical="top"/>
    </xf>
    <xf numFmtId="0" fontId="3" fillId="2" borderId="22" xfId="0" applyFont="1" applyFill="1" applyBorder="1" applyProtection="1">
      <protection locked="0"/>
    </xf>
    <xf numFmtId="0" fontId="3" fillId="5" borderId="38" xfId="0" applyFont="1" applyFill="1" applyBorder="1" applyAlignment="1">
      <alignment vertical="top" wrapText="1"/>
    </xf>
    <xf numFmtId="0" fontId="3" fillId="13" borderId="45" xfId="0" applyFont="1" applyFill="1" applyBorder="1" applyAlignment="1">
      <alignment vertical="top" wrapText="1"/>
    </xf>
    <xf numFmtId="0" fontId="3" fillId="5" borderId="46" xfId="0" applyFont="1" applyFill="1" applyBorder="1" applyAlignment="1" applyProtection="1">
      <alignment horizontal="left" vertical="top" wrapText="1"/>
      <protection locked="0"/>
    </xf>
    <xf numFmtId="0" fontId="6" fillId="0" borderId="38" xfId="0" applyFont="1" applyBorder="1" applyAlignment="1" applyProtection="1">
      <alignment horizontal="left" vertical="top" wrapText="1"/>
      <protection locked="0"/>
    </xf>
    <xf numFmtId="0" fontId="6" fillId="0" borderId="38" xfId="0" applyFont="1" applyBorder="1" applyAlignment="1" applyProtection="1">
      <alignment vertical="top" wrapText="1"/>
      <protection locked="0"/>
    </xf>
    <xf numFmtId="0" fontId="6" fillId="0" borderId="47" xfId="0" applyFont="1" applyBorder="1" applyAlignment="1" applyProtection="1">
      <alignment horizontal="left" vertical="top" wrapText="1"/>
      <protection locked="0"/>
    </xf>
    <xf numFmtId="0" fontId="6" fillId="0" borderId="26" xfId="0" applyFont="1" applyBorder="1" applyAlignment="1" applyProtection="1">
      <alignment horizontal="left" vertical="top" wrapText="1"/>
      <protection locked="0"/>
    </xf>
    <xf numFmtId="0" fontId="6" fillId="7" borderId="38" xfId="0" applyFont="1" applyFill="1" applyBorder="1" applyAlignment="1">
      <alignment horizontal="left" vertical="top" wrapText="1"/>
    </xf>
    <xf numFmtId="0" fontId="24" fillId="0" borderId="38" xfId="0" applyFont="1" applyBorder="1" applyAlignment="1">
      <alignment vertical="top" wrapText="1"/>
    </xf>
    <xf numFmtId="0" fontId="22" fillId="0" borderId="38" xfId="0" applyFont="1" applyBorder="1" applyAlignment="1">
      <alignment vertical="top" wrapText="1"/>
    </xf>
    <xf numFmtId="0" fontId="6" fillId="0" borderId="38" xfId="0" applyFont="1" applyBorder="1" applyAlignment="1">
      <alignment vertical="top" wrapText="1"/>
    </xf>
    <xf numFmtId="0" fontId="6" fillId="7" borderId="38" xfId="5" applyFill="1" applyBorder="1" applyAlignment="1">
      <alignment vertical="top" wrapText="1"/>
    </xf>
    <xf numFmtId="0" fontId="12" fillId="4" borderId="30" xfId="0" applyFont="1" applyFill="1" applyBorder="1" applyAlignment="1">
      <alignment vertical="center"/>
    </xf>
    <xf numFmtId="0" fontId="3" fillId="13" borderId="45" xfId="0" applyFont="1" applyFill="1" applyBorder="1" applyAlignment="1">
      <alignment horizontal="left" vertical="top" wrapText="1"/>
    </xf>
    <xf numFmtId="0" fontId="6" fillId="0" borderId="24" xfId="0" applyFont="1" applyBorder="1" applyAlignment="1" applyProtection="1">
      <alignment horizontal="left" vertical="top" wrapText="1"/>
      <protection locked="0"/>
    </xf>
    <xf numFmtId="0" fontId="6" fillId="0" borderId="38" xfId="5" applyBorder="1" applyAlignment="1" applyProtection="1">
      <alignment vertical="top" wrapText="1"/>
      <protection locked="0"/>
    </xf>
    <xf numFmtId="0" fontId="6" fillId="0" borderId="38" xfId="5" applyBorder="1" applyAlignment="1" applyProtection="1">
      <alignment horizontal="left" vertical="top" wrapText="1"/>
      <protection locked="0"/>
    </xf>
    <xf numFmtId="0" fontId="6" fillId="0" borderId="45" xfId="0" applyFont="1" applyBorder="1" applyAlignment="1" applyProtection="1">
      <alignment horizontal="left" vertical="top" wrapText="1"/>
      <protection locked="0"/>
    </xf>
    <xf numFmtId="0" fontId="6" fillId="7" borderId="45" xfId="0" applyFont="1" applyFill="1" applyBorder="1" applyAlignment="1">
      <alignment horizontal="left" vertical="top" wrapText="1"/>
    </xf>
    <xf numFmtId="0" fontId="6" fillId="0" borderId="48" xfId="0" applyFont="1" applyBorder="1" applyAlignment="1" applyProtection="1">
      <alignment horizontal="left" vertical="top" wrapText="1"/>
      <protection locked="0"/>
    </xf>
    <xf numFmtId="0" fontId="6" fillId="0" borderId="38" xfId="2" applyBorder="1" applyAlignment="1" applyProtection="1">
      <alignment horizontal="left" vertical="top" wrapText="1"/>
      <protection locked="0"/>
    </xf>
    <xf numFmtId="0" fontId="3" fillId="2" borderId="24" xfId="0" applyFont="1" applyFill="1" applyBorder="1" applyProtection="1">
      <protection locked="0"/>
    </xf>
    <xf numFmtId="0" fontId="3" fillId="5" borderId="45" xfId="0" applyFont="1" applyFill="1" applyBorder="1" applyAlignment="1">
      <alignment vertical="top" wrapText="1"/>
    </xf>
    <xf numFmtId="0" fontId="6" fillId="12" borderId="46" xfId="0" applyFont="1" applyFill="1" applyBorder="1" applyAlignment="1" applyProtection="1">
      <alignment horizontal="left" vertical="top" wrapText="1"/>
      <protection locked="0"/>
    </xf>
    <xf numFmtId="0" fontId="0" fillId="12" borderId="46" xfId="0" applyFill="1" applyBorder="1" applyAlignment="1">
      <alignment horizontal="left" vertical="top" wrapText="1"/>
    </xf>
    <xf numFmtId="0" fontId="6" fillId="12" borderId="46" xfId="0" applyFont="1" applyFill="1" applyBorder="1" applyAlignment="1">
      <alignment horizontal="left" vertical="top" wrapText="1"/>
    </xf>
    <xf numFmtId="0" fontId="3" fillId="5" borderId="38" xfId="0" applyFont="1" applyFill="1" applyBorder="1" applyAlignment="1">
      <alignment horizontal="left" vertical="center" wrapText="1"/>
    </xf>
    <xf numFmtId="166" fontId="0" fillId="0" borderId="38" xfId="0" applyNumberFormat="1" applyBorder="1" applyAlignment="1">
      <alignment horizontal="left" vertical="top"/>
    </xf>
    <xf numFmtId="14" fontId="0" fillId="0" borderId="26" xfId="0" applyNumberFormat="1" applyBorder="1" applyAlignment="1">
      <alignment horizontal="left" vertical="top"/>
    </xf>
    <xf numFmtId="49" fontId="6" fillId="0" borderId="38" xfId="0" applyNumberFormat="1" applyFont="1" applyBorder="1" applyAlignment="1">
      <alignment horizontal="left" vertical="top"/>
    </xf>
    <xf numFmtId="0" fontId="6" fillId="0" borderId="38" xfId="0" applyFont="1" applyBorder="1" applyAlignment="1">
      <alignment horizontal="left" vertical="top"/>
    </xf>
    <xf numFmtId="14" fontId="0" fillId="0" borderId="38" xfId="0" applyNumberFormat="1" applyBorder="1" applyAlignment="1">
      <alignment horizontal="left" vertical="top"/>
    </xf>
    <xf numFmtId="0" fontId="0" fillId="0" borderId="38" xfId="0" applyBorder="1" applyAlignment="1">
      <alignment horizontal="left" vertical="top" wrapText="1"/>
    </xf>
    <xf numFmtId="0" fontId="0" fillId="0" borderId="38" xfId="0" applyBorder="1" applyAlignment="1">
      <alignment horizontal="left" vertical="top"/>
    </xf>
    <xf numFmtId="49" fontId="0" fillId="0" borderId="38" xfId="0" applyNumberFormat="1" applyBorder="1" applyAlignment="1">
      <alignment horizontal="left" vertical="top"/>
    </xf>
    <xf numFmtId="0" fontId="19" fillId="9" borderId="49" xfId="0" applyFont="1" applyFill="1" applyBorder="1" applyAlignment="1">
      <alignment wrapText="1"/>
    </xf>
    <xf numFmtId="0" fontId="27" fillId="7" borderId="49" xfId="0" applyFont="1" applyFill="1" applyBorder="1" applyAlignment="1">
      <alignment horizontal="left" vertical="center" wrapText="1"/>
    </xf>
    <xf numFmtId="0" fontId="27" fillId="7" borderId="49" xfId="0" applyFont="1" applyFill="1" applyBorder="1" applyAlignment="1">
      <alignment horizontal="center" wrapText="1"/>
    </xf>
    <xf numFmtId="0" fontId="0" fillId="0" borderId="49" xfId="0" applyBorder="1" applyAlignment="1">
      <alignment horizontal="center" vertical="center" wrapText="1"/>
    </xf>
    <xf numFmtId="0" fontId="5" fillId="7" borderId="19" xfId="0" applyFont="1" applyFill="1" applyBorder="1" applyAlignment="1">
      <alignment horizontal="left" vertical="top" wrapText="1"/>
    </xf>
    <xf numFmtId="0" fontId="6" fillId="0" borderId="31" xfId="0" applyFont="1" applyBorder="1" applyAlignment="1">
      <alignment horizontal="left" vertical="top" wrapText="1"/>
    </xf>
    <xf numFmtId="0" fontId="6" fillId="0" borderId="32" xfId="0" applyFont="1" applyBorder="1" applyAlignment="1">
      <alignment horizontal="left" vertical="top" wrapText="1"/>
    </xf>
    <xf numFmtId="0" fontId="6" fillId="0" borderId="33" xfId="0" applyFont="1" applyBorder="1" applyAlignment="1">
      <alignment horizontal="left" vertical="top" wrapText="1"/>
    </xf>
    <xf numFmtId="0" fontId="6" fillId="0" borderId="9" xfId="0" applyFont="1" applyBorder="1" applyAlignment="1">
      <alignment horizontal="left" vertical="top" wrapText="1"/>
    </xf>
    <xf numFmtId="0" fontId="6" fillId="0" borderId="0" xfId="0" applyFont="1" applyAlignment="1">
      <alignment horizontal="left" vertical="top" wrapText="1"/>
    </xf>
    <xf numFmtId="0" fontId="6" fillId="0" borderId="6" xfId="0" applyFont="1" applyBorder="1" applyAlignment="1">
      <alignment horizontal="left" vertical="top" wrapText="1"/>
    </xf>
    <xf numFmtId="0" fontId="6" fillId="0" borderId="10" xfId="0" applyFont="1" applyBorder="1" applyAlignment="1">
      <alignment horizontal="left" vertical="top" wrapText="1"/>
    </xf>
    <xf numFmtId="0" fontId="6" fillId="0" borderId="11" xfId="0" applyFont="1" applyBorder="1" applyAlignment="1">
      <alignment horizontal="left" vertical="top" wrapText="1"/>
    </xf>
    <xf numFmtId="0" fontId="6" fillId="0" borderId="12" xfId="0" applyFont="1" applyBorder="1" applyAlignment="1">
      <alignment horizontal="left" vertical="top" wrapText="1"/>
    </xf>
  </cellXfs>
  <cellStyles count="9">
    <cellStyle name="Hyperlink" xfId="1" builtinId="8"/>
    <cellStyle name="Normal" xfId="0" builtinId="0"/>
    <cellStyle name="Normal 2" xfId="2" xr:uid="{00000000-0005-0000-0000-000002000000}"/>
    <cellStyle name="Normal 2 2" xfId="3" xr:uid="{00000000-0005-0000-0000-000003000000}"/>
    <cellStyle name="Normal 257" xfId="4" xr:uid="{00000000-0005-0000-0000-000004000000}"/>
    <cellStyle name="Normal 3" xfId="5" xr:uid="{00000000-0005-0000-0000-000005000000}"/>
    <cellStyle name="Normal 4" xfId="6" xr:uid="{00000000-0005-0000-0000-000006000000}"/>
    <cellStyle name="Normal 5" xfId="7" xr:uid="{00000000-0005-0000-0000-000007000000}"/>
    <cellStyle name="Normal 6" xfId="8" xr:uid="{700193E7-3B56-45FC-A951-7D1F4AD3B4EB}"/>
  </cellStyles>
  <dxfs count="64">
    <dxf>
      <font>
        <b/>
        <i val="0"/>
        <color rgb="FFFF0000"/>
      </font>
      <fill>
        <patternFill>
          <bgColor rgb="FFFFFF00"/>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b/>
        <i val="0"/>
        <color rgb="FFFF0000"/>
      </font>
      <fill>
        <patternFill>
          <bgColor rgb="FFFFFF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0"/>
      </font>
      <fill>
        <patternFill>
          <bgColor indexed="43"/>
        </patternFill>
      </fill>
    </dxf>
    <dxf>
      <fill>
        <patternFill>
          <bgColor rgb="FFFFFF00"/>
        </patternFill>
      </fill>
    </dxf>
    <dxf>
      <font>
        <color theme="0"/>
      </font>
    </dxf>
    <dxf>
      <font>
        <color theme="0"/>
      </font>
    </dxf>
    <dxf>
      <font>
        <condense val="0"/>
        <extend val="0"/>
        <color indexed="10"/>
      </font>
      <fill>
        <patternFill>
          <bgColor indexed="43"/>
        </patternFill>
      </fill>
    </dxf>
    <dxf>
      <fill>
        <patternFill>
          <bgColor rgb="FFFFFF00"/>
        </patternFill>
      </fill>
    </dxf>
    <dxf>
      <font>
        <color theme="0"/>
      </font>
    </dxf>
    <dxf>
      <font>
        <color theme="0"/>
      </font>
    </dxf>
    <dxf>
      <font>
        <condense val="0"/>
        <extend val="0"/>
        <color indexed="10"/>
      </font>
      <fill>
        <patternFill>
          <bgColor indexed="43"/>
        </patternFill>
      </fill>
    </dxf>
    <dxf>
      <fill>
        <patternFill>
          <bgColor rgb="FFFFFF00"/>
        </patternFill>
      </fill>
    </dxf>
    <dxf>
      <font>
        <color theme="0"/>
      </font>
    </dxf>
    <dxf>
      <font>
        <color theme="0"/>
      </font>
    </dxf>
    <dxf>
      <font>
        <condense val="0"/>
        <extend val="0"/>
        <color indexed="10"/>
      </font>
      <fill>
        <patternFill>
          <bgColor indexed="43"/>
        </patternFill>
      </fill>
    </dxf>
    <dxf>
      <fill>
        <patternFill>
          <bgColor rgb="FFFFFF00"/>
        </patternFill>
      </fill>
    </dxf>
    <dxf>
      <font>
        <color theme="0"/>
      </font>
    </dxf>
    <dxf>
      <font>
        <color theme="0"/>
      </font>
    </dxf>
    <dxf>
      <font>
        <color theme="0"/>
      </font>
    </dxf>
    <dxf>
      <font>
        <color theme="0"/>
      </font>
    </dxf>
    <dxf>
      <font>
        <condense val="0"/>
        <extend val="0"/>
        <color indexed="10"/>
      </font>
      <fill>
        <patternFill>
          <bgColor indexed="43"/>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3</xdr:col>
      <xdr:colOff>2722</xdr:colOff>
      <xdr:row>1</xdr:row>
      <xdr:rowOff>0</xdr:rowOff>
    </xdr:from>
    <xdr:to>
      <xdr:col>3</xdr:col>
      <xdr:colOff>2722</xdr:colOff>
      <xdr:row>7</xdr:row>
      <xdr:rowOff>2769</xdr:rowOff>
    </xdr:to>
    <xdr:pic>
      <xdr:nvPicPr>
        <xdr:cNvPr id="1058" name="Picture 1" descr="The official logo of the IRS" title="IRS Logo">
          <a:extLst>
            <a:ext uri="{FF2B5EF4-FFF2-40B4-BE49-F238E27FC236}">
              <a16:creationId xmlns:a16="http://schemas.microsoft.com/office/drawing/2014/main" id="{161CC1C9-6D96-4B7F-93B6-384E5A3F907B}"/>
            </a:ext>
          </a:extLst>
        </xdr:cNvPr>
        <xdr:cNvPicPr>
          <a:picLocks noChangeAspect="1"/>
        </xdr:cNvPicPr>
      </xdr:nvPicPr>
      <xdr:blipFill>
        <a:blip xmlns:r="http://schemas.openxmlformats.org/officeDocument/2006/relationships" r:embed="rId1"/>
        <a:srcRect/>
        <a:stretch>
          <a:fillRect/>
        </a:stretch>
      </xdr:blipFill>
      <xdr:spPr bwMode="auto">
        <a:xfrm>
          <a:off x="7515225" y="76200"/>
          <a:ext cx="1038225" cy="1038225"/>
        </a:xfrm>
        <a:prstGeom prst="rect">
          <a:avLst/>
        </a:prstGeom>
        <a:noFill/>
        <a:ln>
          <a:noFill/>
        </a:ln>
      </xdr:spPr>
    </xdr:pic>
    <xdr:clientData/>
  </xdr:twoCellAnchor>
  <xdr:twoCellAnchor editAs="oneCell">
    <xdr:from>
      <xdr:col>3</xdr:col>
      <xdr:colOff>0</xdr:colOff>
      <xdr:row>0</xdr:row>
      <xdr:rowOff>149225</xdr:rowOff>
    </xdr:from>
    <xdr:to>
      <xdr:col>3</xdr:col>
      <xdr:colOff>0</xdr:colOff>
      <xdr:row>7</xdr:row>
      <xdr:rowOff>29678</xdr:rowOff>
    </xdr:to>
    <xdr:pic>
      <xdr:nvPicPr>
        <xdr:cNvPr id="3" name="Picture 2" descr="The official logo of the IRS" title="IRS Logo">
          <a:extLst>
            <a:ext uri="{FF2B5EF4-FFF2-40B4-BE49-F238E27FC236}">
              <a16:creationId xmlns:a16="http://schemas.microsoft.com/office/drawing/2014/main" id="{14B41E86-123A-4CD9-A73D-750B13377BFC}"/>
            </a:ext>
          </a:extLst>
        </xdr:cNvPr>
        <xdr:cNvPicPr/>
      </xdr:nvPicPr>
      <xdr:blipFill>
        <a:blip xmlns:r="http://schemas.openxmlformats.org/officeDocument/2006/relationships" r:embed="rId1"/>
        <a:srcRect/>
        <a:stretch>
          <a:fillRect/>
        </a:stretch>
      </xdr:blipFill>
      <xdr:spPr bwMode="auto">
        <a:xfrm>
          <a:off x="7315200" y="28575"/>
          <a:ext cx="1186815" cy="1156970"/>
        </a:xfrm>
        <a:prstGeom prst="rect">
          <a:avLst/>
        </a:prstGeom>
        <a:noFill/>
        <a:ln>
          <a:noFill/>
        </a:ln>
      </xdr:spPr>
    </xdr:pic>
    <xdr:clientData/>
  </xdr:twoCellAnchor>
  <xdr:twoCellAnchor editAs="oneCell">
    <xdr:from>
      <xdr:col>3</xdr:col>
      <xdr:colOff>0</xdr:colOff>
      <xdr:row>0</xdr:row>
      <xdr:rowOff>57150</xdr:rowOff>
    </xdr:from>
    <xdr:to>
      <xdr:col>3</xdr:col>
      <xdr:colOff>0</xdr:colOff>
      <xdr:row>7</xdr:row>
      <xdr:rowOff>29933</xdr:rowOff>
    </xdr:to>
    <xdr:pic>
      <xdr:nvPicPr>
        <xdr:cNvPr id="4" name="Picture 3" descr="The official logo of the IRS" title="IRS Logo">
          <a:extLst>
            <a:ext uri="{FF2B5EF4-FFF2-40B4-BE49-F238E27FC236}">
              <a16:creationId xmlns:a16="http://schemas.microsoft.com/office/drawing/2014/main" id="{3CC5963E-C6C4-4B97-8EAA-F87AE8941AC3}"/>
            </a:ext>
          </a:extLst>
        </xdr:cNvPr>
        <xdr:cNvPicPr/>
      </xdr:nvPicPr>
      <xdr:blipFill>
        <a:blip xmlns:r="http://schemas.openxmlformats.org/officeDocument/2006/relationships" r:embed="rId1"/>
        <a:srcRect/>
        <a:stretch>
          <a:fillRect/>
        </a:stretch>
      </xdr:blipFill>
      <xdr:spPr bwMode="auto">
        <a:xfrm>
          <a:off x="7362825" y="19050"/>
          <a:ext cx="1193053" cy="1166453"/>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7</xdr:col>
      <xdr:colOff>388844</xdr:colOff>
      <xdr:row>7</xdr:row>
      <xdr:rowOff>118409</xdr:rowOff>
    </xdr:from>
    <xdr:to>
      <xdr:col>14</xdr:col>
      <xdr:colOff>84046</xdr:colOff>
      <xdr:row>22</xdr:row>
      <xdr:rowOff>112059</xdr:rowOff>
    </xdr:to>
    <xdr:pic>
      <xdr:nvPicPr>
        <xdr:cNvPr id="11054" name="Picture 1">
          <a:extLst>
            <a:ext uri="{FF2B5EF4-FFF2-40B4-BE49-F238E27FC236}">
              <a16:creationId xmlns:a16="http://schemas.microsoft.com/office/drawing/2014/main" id="{72DE3707-2452-41CF-999B-DFEA801F0D1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637741" y="1238997"/>
          <a:ext cx="3981452" cy="23842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Dashboard">
    <pageSetUpPr fitToPage="1"/>
  </sheetPr>
  <dimension ref="A1:J41"/>
  <sheetViews>
    <sheetView showGridLines="0" tabSelected="1" zoomScale="89" zoomScaleNormal="89" zoomScaleSheetLayoutView="100" workbookViewId="0">
      <selection activeCell="F31" sqref="F31"/>
    </sheetView>
  </sheetViews>
  <sheetFormatPr defaultRowHeight="12.5" x14ac:dyDescent="0.25"/>
  <cols>
    <col min="2" max="2" width="16.1796875" customWidth="1"/>
    <col min="3" max="3" width="105.7265625" customWidth="1"/>
  </cols>
  <sheetData>
    <row r="1" spans="1:10" s="36" customFormat="1" ht="14.65" customHeight="1" x14ac:dyDescent="0.3">
      <c r="A1" s="132" t="s">
        <v>0</v>
      </c>
      <c r="B1" s="3"/>
      <c r="C1" s="37"/>
    </row>
    <row r="2" spans="1:10" ht="15.5" x14ac:dyDescent="0.35">
      <c r="A2" s="27" t="s">
        <v>1</v>
      </c>
      <c r="B2" s="2"/>
      <c r="C2" s="38"/>
    </row>
    <row r="3" spans="1:10" ht="14.65" customHeight="1" x14ac:dyDescent="0.25">
      <c r="A3" s="31" t="s">
        <v>2</v>
      </c>
      <c r="B3" s="30"/>
      <c r="C3" s="39"/>
    </row>
    <row r="4" spans="1:10" x14ac:dyDescent="0.25">
      <c r="A4" s="34" t="s">
        <v>3</v>
      </c>
      <c r="B4" s="3"/>
      <c r="C4" s="37"/>
    </row>
    <row r="5" spans="1:10" x14ac:dyDescent="0.25">
      <c r="A5" s="34" t="s">
        <v>4</v>
      </c>
      <c r="B5" s="3"/>
      <c r="C5" s="37"/>
    </row>
    <row r="6" spans="1:10" x14ac:dyDescent="0.25">
      <c r="A6" s="34" t="s">
        <v>3591</v>
      </c>
      <c r="B6" s="3"/>
      <c r="C6" s="37"/>
    </row>
    <row r="7" spans="1:10" ht="13.75" customHeight="1" x14ac:dyDescent="0.25">
      <c r="A7" s="35" t="s">
        <v>5</v>
      </c>
      <c r="B7" s="3"/>
      <c r="C7" s="37"/>
    </row>
    <row r="8" spans="1:10" ht="19.75" customHeight="1" x14ac:dyDescent="0.3">
      <c r="A8" s="175" t="s">
        <v>6</v>
      </c>
      <c r="B8" s="176"/>
      <c r="C8" s="177"/>
    </row>
    <row r="9" spans="1:10" ht="12.75" customHeight="1" x14ac:dyDescent="0.25">
      <c r="A9" s="26" t="s">
        <v>7</v>
      </c>
      <c r="B9" s="4"/>
      <c r="C9" s="40"/>
    </row>
    <row r="10" spans="1:10" x14ac:dyDescent="0.25">
      <c r="A10" s="26" t="s">
        <v>8</v>
      </c>
      <c r="B10" s="4"/>
      <c r="C10" s="40"/>
    </row>
    <row r="11" spans="1:10" x14ac:dyDescent="0.25">
      <c r="A11" s="26" t="s">
        <v>9</v>
      </c>
      <c r="B11" s="4"/>
      <c r="C11" s="40"/>
    </row>
    <row r="12" spans="1:10" x14ac:dyDescent="0.25">
      <c r="A12" s="26" t="s">
        <v>10</v>
      </c>
      <c r="B12" s="4"/>
      <c r="C12" s="40"/>
    </row>
    <row r="13" spans="1:10" ht="19.75" customHeight="1" x14ac:dyDescent="0.25">
      <c r="A13" s="29" t="s">
        <v>11</v>
      </c>
      <c r="B13" s="5"/>
      <c r="C13" s="41"/>
    </row>
    <row r="14" spans="1:10" x14ac:dyDescent="0.25">
      <c r="C14" s="42"/>
      <c r="J14" s="286"/>
    </row>
    <row r="15" spans="1:10" ht="13" x14ac:dyDescent="0.25">
      <c r="A15" s="178" t="s">
        <v>12</v>
      </c>
      <c r="B15" s="179"/>
      <c r="C15" s="180"/>
    </row>
    <row r="16" spans="1:10" ht="13" x14ac:dyDescent="0.25">
      <c r="A16" s="181" t="s">
        <v>13</v>
      </c>
      <c r="B16" s="182"/>
      <c r="C16" s="183"/>
    </row>
    <row r="17" spans="1:3" ht="13" x14ac:dyDescent="0.25">
      <c r="A17" s="181" t="s">
        <v>14</v>
      </c>
      <c r="B17" s="182"/>
      <c r="C17" s="183"/>
    </row>
    <row r="18" spans="1:3" ht="13" x14ac:dyDescent="0.25">
      <c r="A18" s="181" t="s">
        <v>15</v>
      </c>
      <c r="B18" s="184"/>
      <c r="C18" s="185"/>
    </row>
    <row r="19" spans="1:3" ht="13" x14ac:dyDescent="0.25">
      <c r="A19" s="181" t="s">
        <v>16</v>
      </c>
      <c r="B19" s="182"/>
      <c r="C19" s="186"/>
    </row>
    <row r="20" spans="1:3" ht="13" x14ac:dyDescent="0.25">
      <c r="A20" s="181" t="s">
        <v>17</v>
      </c>
      <c r="B20" s="182"/>
      <c r="C20" s="186"/>
    </row>
    <row r="21" spans="1:3" ht="13" x14ac:dyDescent="0.25">
      <c r="A21" s="181" t="s">
        <v>18</v>
      </c>
      <c r="B21" s="182"/>
      <c r="C21" s="183"/>
    </row>
    <row r="22" spans="1:3" ht="13" x14ac:dyDescent="0.25">
      <c r="A22" s="181" t="s">
        <v>19</v>
      </c>
      <c r="B22" s="182"/>
      <c r="C22" s="183"/>
    </row>
    <row r="23" spans="1:3" ht="13" x14ac:dyDescent="0.25">
      <c r="A23" s="181" t="s">
        <v>20</v>
      </c>
      <c r="B23" s="182"/>
      <c r="C23" s="183"/>
    </row>
    <row r="24" spans="1:3" s="6" customFormat="1" ht="13" x14ac:dyDescent="0.25">
      <c r="A24" s="181" t="s">
        <v>21</v>
      </c>
      <c r="B24" s="187"/>
      <c r="C24" s="183"/>
    </row>
    <row r="25" spans="1:3" x14ac:dyDescent="0.25">
      <c r="C25" s="42"/>
    </row>
    <row r="26" spans="1:3" ht="13" x14ac:dyDescent="0.25">
      <c r="A26" s="178" t="s">
        <v>22</v>
      </c>
      <c r="B26" s="179"/>
      <c r="C26" s="180"/>
    </row>
    <row r="27" spans="1:3" ht="13" x14ac:dyDescent="0.25">
      <c r="A27" s="181" t="s">
        <v>23</v>
      </c>
      <c r="B27" s="188"/>
      <c r="C27" s="183"/>
    </row>
    <row r="28" spans="1:3" ht="13" x14ac:dyDescent="0.25">
      <c r="A28" s="181" t="s">
        <v>24</v>
      </c>
      <c r="B28" s="188"/>
      <c r="C28" s="183"/>
    </row>
    <row r="29" spans="1:3" ht="12.75" customHeight="1" x14ac:dyDescent="0.25">
      <c r="A29" s="181" t="s">
        <v>25</v>
      </c>
      <c r="B29" s="188"/>
      <c r="C29" s="183"/>
    </row>
    <row r="30" spans="1:3" ht="12.75" customHeight="1" x14ac:dyDescent="0.25">
      <c r="A30" s="181" t="s">
        <v>26</v>
      </c>
      <c r="B30" s="189"/>
      <c r="C30" s="190"/>
    </row>
    <row r="31" spans="1:3" ht="13" x14ac:dyDescent="0.25">
      <c r="A31" s="181" t="s">
        <v>27</v>
      </c>
      <c r="B31" s="188"/>
      <c r="C31" s="191"/>
    </row>
    <row r="32" spans="1:3" x14ac:dyDescent="0.25">
      <c r="A32" s="192"/>
      <c r="B32" s="193"/>
      <c r="C32" s="194"/>
    </row>
    <row r="33" spans="1:3" ht="13" x14ac:dyDescent="0.25">
      <c r="A33" s="181" t="s">
        <v>23</v>
      </c>
      <c r="B33" s="195"/>
      <c r="C33" s="183"/>
    </row>
    <row r="34" spans="1:3" ht="13" x14ac:dyDescent="0.25">
      <c r="A34" s="181" t="s">
        <v>24</v>
      </c>
      <c r="B34" s="195"/>
      <c r="C34" s="183"/>
    </row>
    <row r="35" spans="1:3" ht="13" x14ac:dyDescent="0.25">
      <c r="A35" s="181" t="s">
        <v>25</v>
      </c>
      <c r="B35" s="195"/>
      <c r="C35" s="183"/>
    </row>
    <row r="36" spans="1:3" ht="13" x14ac:dyDescent="0.25">
      <c r="A36" s="181" t="s">
        <v>26</v>
      </c>
      <c r="B36" s="196"/>
      <c r="C36" s="190"/>
    </row>
    <row r="37" spans="1:3" ht="13" x14ac:dyDescent="0.25">
      <c r="A37" s="181" t="s">
        <v>27</v>
      </c>
      <c r="B37" s="195"/>
      <c r="C37" s="183"/>
    </row>
    <row r="39" spans="1:3" x14ac:dyDescent="0.25">
      <c r="A39" s="28" t="s">
        <v>28</v>
      </c>
    </row>
    <row r="40" spans="1:3" x14ac:dyDescent="0.25">
      <c r="A40" s="28" t="s">
        <v>29</v>
      </c>
    </row>
    <row r="41" spans="1:3" x14ac:dyDescent="0.25">
      <c r="A41" s="28" t="s">
        <v>30</v>
      </c>
      <c r="C41" s="7"/>
    </row>
  </sheetData>
  <sheetProtection sort="0" autoFilter="0"/>
  <phoneticPr fontId="2" type="noConversion"/>
  <printOptions horizontalCentered="1"/>
  <pageMargins left="0.25" right="0.25" top="0.5" bottom="0.5" header="0.25" footer="0.25"/>
  <pageSetup scale="97" orientation="landscape" horizontalDpi="1200" verticalDpi="1200" r:id="rId1"/>
  <headerFooter alignWithMargins="0">
    <oddHeader>&amp;CIRS Office of Safeguards SCSEM</oddHeader>
    <oddFooter>&amp;L&amp;F&amp;RPage &amp;P of &amp;N</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4"/>
  <dimension ref="A1:D527"/>
  <sheetViews>
    <sheetView zoomScale="80" zoomScaleNormal="80" workbookViewId="0"/>
  </sheetViews>
  <sheetFormatPr defaultRowHeight="12.5" x14ac:dyDescent="0.25"/>
  <cols>
    <col min="1" max="1" width="9.453125" customWidth="1"/>
    <col min="2" max="2" width="71.453125" customWidth="1"/>
    <col min="4" max="4" width="10" customWidth="1"/>
  </cols>
  <sheetData>
    <row r="1" spans="1:4" ht="29" x14ac:dyDescent="0.35">
      <c r="A1" s="283" t="s">
        <v>836</v>
      </c>
      <c r="B1" s="283" t="s">
        <v>833</v>
      </c>
      <c r="C1" s="283" t="s">
        <v>57</v>
      </c>
      <c r="D1" s="1">
        <v>44469</v>
      </c>
    </row>
    <row r="2" spans="1:4" ht="15.5" x14ac:dyDescent="0.35">
      <c r="A2" s="284" t="s">
        <v>2599</v>
      </c>
      <c r="B2" s="284" t="s">
        <v>2600</v>
      </c>
      <c r="C2" s="285">
        <v>6</v>
      </c>
    </row>
    <row r="3" spans="1:4" ht="15.5" x14ac:dyDescent="0.35">
      <c r="A3" s="284" t="s">
        <v>423</v>
      </c>
      <c r="B3" s="284" t="s">
        <v>2601</v>
      </c>
      <c r="C3" s="285">
        <v>4</v>
      </c>
    </row>
    <row r="4" spans="1:4" ht="15.5" x14ac:dyDescent="0.35">
      <c r="A4" s="284" t="s">
        <v>2602</v>
      </c>
      <c r="B4" s="284" t="s">
        <v>2603</v>
      </c>
      <c r="C4" s="285">
        <v>1</v>
      </c>
    </row>
    <row r="5" spans="1:4" ht="15.5" x14ac:dyDescent="0.35">
      <c r="A5" s="284" t="s">
        <v>2604</v>
      </c>
      <c r="B5" s="284" t="s">
        <v>2605</v>
      </c>
      <c r="C5" s="285">
        <v>2</v>
      </c>
    </row>
    <row r="6" spans="1:4" ht="15.5" x14ac:dyDescent="0.35">
      <c r="A6" s="284" t="s">
        <v>2606</v>
      </c>
      <c r="B6" s="284" t="s">
        <v>2607</v>
      </c>
      <c r="C6" s="285">
        <v>2</v>
      </c>
    </row>
    <row r="7" spans="1:4" ht="15.5" x14ac:dyDescent="0.35">
      <c r="A7" s="284" t="s">
        <v>2608</v>
      </c>
      <c r="B7" s="284" t="s">
        <v>2609</v>
      </c>
      <c r="C7" s="285">
        <v>4</v>
      </c>
    </row>
    <row r="8" spans="1:4" ht="15.5" x14ac:dyDescent="0.35">
      <c r="A8" s="284" t="s">
        <v>2610</v>
      </c>
      <c r="B8" s="284" t="s">
        <v>2611</v>
      </c>
      <c r="C8" s="285">
        <v>2</v>
      </c>
    </row>
    <row r="9" spans="1:4" ht="15.5" x14ac:dyDescent="0.35">
      <c r="A9" s="284" t="s">
        <v>2612</v>
      </c>
      <c r="B9" s="284" t="s">
        <v>2613</v>
      </c>
      <c r="C9" s="285">
        <v>5</v>
      </c>
    </row>
    <row r="10" spans="1:4" ht="15.5" x14ac:dyDescent="0.35">
      <c r="A10" s="284" t="s">
        <v>358</v>
      </c>
      <c r="B10" s="284" t="s">
        <v>2614</v>
      </c>
      <c r="C10" s="285">
        <v>5</v>
      </c>
    </row>
    <row r="11" spans="1:4" ht="15.5" x14ac:dyDescent="0.35">
      <c r="A11" s="284" t="s">
        <v>342</v>
      </c>
      <c r="B11" s="284" t="s">
        <v>2615</v>
      </c>
      <c r="C11" s="285">
        <v>5</v>
      </c>
    </row>
    <row r="12" spans="1:4" ht="15.5" x14ac:dyDescent="0.35">
      <c r="A12" s="284" t="s">
        <v>982</v>
      </c>
      <c r="B12" s="284" t="s">
        <v>2616</v>
      </c>
      <c r="C12" s="285">
        <v>2</v>
      </c>
    </row>
    <row r="13" spans="1:4" ht="15.5" x14ac:dyDescent="0.35">
      <c r="A13" s="284" t="s">
        <v>390</v>
      </c>
      <c r="B13" s="284" t="s">
        <v>2617</v>
      </c>
      <c r="C13" s="285">
        <v>5</v>
      </c>
    </row>
    <row r="14" spans="1:4" ht="15.5" x14ac:dyDescent="0.35">
      <c r="A14" s="284" t="s">
        <v>380</v>
      </c>
      <c r="B14" s="284" t="s">
        <v>2618</v>
      </c>
      <c r="C14" s="285">
        <v>4</v>
      </c>
    </row>
    <row r="15" spans="1:4" ht="15.5" x14ac:dyDescent="0.35">
      <c r="A15" s="284" t="s">
        <v>2619</v>
      </c>
      <c r="B15" s="284" t="s">
        <v>2620</v>
      </c>
      <c r="C15" s="285">
        <v>4</v>
      </c>
    </row>
    <row r="16" spans="1:4" ht="15.5" x14ac:dyDescent="0.35">
      <c r="A16" s="284" t="s">
        <v>2621</v>
      </c>
      <c r="B16" s="284" t="s">
        <v>2622</v>
      </c>
      <c r="C16" s="285">
        <v>1</v>
      </c>
    </row>
    <row r="17" spans="1:3" ht="15.5" x14ac:dyDescent="0.35">
      <c r="A17" s="284" t="s">
        <v>401</v>
      </c>
      <c r="B17" s="284" t="s">
        <v>2623</v>
      </c>
      <c r="C17" s="285">
        <v>5</v>
      </c>
    </row>
    <row r="18" spans="1:3" ht="15.5" x14ac:dyDescent="0.35">
      <c r="A18" s="284" t="s">
        <v>2624</v>
      </c>
      <c r="B18" s="284" t="s">
        <v>2625</v>
      </c>
      <c r="C18" s="285">
        <v>8</v>
      </c>
    </row>
    <row r="19" spans="1:3" ht="15.5" x14ac:dyDescent="0.35">
      <c r="A19" s="284" t="s">
        <v>2626</v>
      </c>
      <c r="B19" s="284" t="s">
        <v>2627</v>
      </c>
      <c r="C19" s="285">
        <v>1</v>
      </c>
    </row>
    <row r="20" spans="1:3" ht="15.5" x14ac:dyDescent="0.35">
      <c r="A20" s="284" t="s">
        <v>2628</v>
      </c>
      <c r="B20" s="284" t="s">
        <v>2629</v>
      </c>
      <c r="C20" s="285">
        <v>8</v>
      </c>
    </row>
    <row r="21" spans="1:3" ht="15.5" x14ac:dyDescent="0.35">
      <c r="A21" s="284" t="s">
        <v>2630</v>
      </c>
      <c r="B21" s="284" t="s">
        <v>2631</v>
      </c>
      <c r="C21" s="285">
        <v>6</v>
      </c>
    </row>
    <row r="22" spans="1:3" ht="15.5" x14ac:dyDescent="0.35">
      <c r="A22" s="284" t="s">
        <v>2632</v>
      </c>
      <c r="B22" s="284" t="s">
        <v>2633</v>
      </c>
      <c r="C22" s="285">
        <v>7</v>
      </c>
    </row>
    <row r="23" spans="1:3" ht="15.5" x14ac:dyDescent="0.35">
      <c r="A23" s="284" t="s">
        <v>2634</v>
      </c>
      <c r="B23" s="284" t="s">
        <v>2635</v>
      </c>
      <c r="C23" s="285">
        <v>7</v>
      </c>
    </row>
    <row r="24" spans="1:3" ht="15.5" x14ac:dyDescent="0.35">
      <c r="A24" s="284" t="s">
        <v>2636</v>
      </c>
      <c r="B24" s="284" t="s">
        <v>2637</v>
      </c>
      <c r="C24" s="285">
        <v>7</v>
      </c>
    </row>
    <row r="25" spans="1:3" ht="15.5" x14ac:dyDescent="0.35">
      <c r="A25" s="284" t="s">
        <v>2638</v>
      </c>
      <c r="B25" s="284" t="s">
        <v>2639</v>
      </c>
      <c r="C25" s="285">
        <v>5</v>
      </c>
    </row>
    <row r="26" spans="1:3" ht="15.5" x14ac:dyDescent="0.35">
      <c r="A26" s="284" t="s">
        <v>2640</v>
      </c>
      <c r="B26" s="284" t="s">
        <v>2641</v>
      </c>
      <c r="C26" s="285">
        <v>5</v>
      </c>
    </row>
    <row r="27" spans="1:3" ht="15.5" x14ac:dyDescent="0.35">
      <c r="A27" s="284" t="s">
        <v>2642</v>
      </c>
      <c r="B27" s="284" t="s">
        <v>2643</v>
      </c>
      <c r="C27" s="285">
        <v>5</v>
      </c>
    </row>
    <row r="28" spans="1:3" ht="15.5" x14ac:dyDescent="0.35">
      <c r="A28" s="284" t="s">
        <v>2644</v>
      </c>
      <c r="B28" s="284" t="s">
        <v>2645</v>
      </c>
      <c r="C28" s="285">
        <v>6</v>
      </c>
    </row>
    <row r="29" spans="1:3" ht="15.5" x14ac:dyDescent="0.35">
      <c r="A29" s="284" t="s">
        <v>1514</v>
      </c>
      <c r="B29" s="284" t="s">
        <v>2646</v>
      </c>
      <c r="C29" s="285">
        <v>6</v>
      </c>
    </row>
    <row r="30" spans="1:3" ht="15.5" x14ac:dyDescent="0.35">
      <c r="A30" s="284" t="s">
        <v>2647</v>
      </c>
      <c r="B30" s="284" t="s">
        <v>2648</v>
      </c>
      <c r="C30" s="285">
        <v>4</v>
      </c>
    </row>
    <row r="31" spans="1:3" ht="15.5" x14ac:dyDescent="0.35">
      <c r="A31" s="284" t="s">
        <v>2649</v>
      </c>
      <c r="B31" s="284" t="s">
        <v>2650</v>
      </c>
      <c r="C31" s="285">
        <v>7</v>
      </c>
    </row>
    <row r="32" spans="1:3" ht="15.5" x14ac:dyDescent="0.35">
      <c r="A32" s="284" t="s">
        <v>2651</v>
      </c>
      <c r="B32" s="284" t="s">
        <v>2652</v>
      </c>
      <c r="C32" s="285">
        <v>5</v>
      </c>
    </row>
    <row r="33" spans="1:3" ht="15.5" x14ac:dyDescent="0.35">
      <c r="A33" s="284" t="s">
        <v>2653</v>
      </c>
      <c r="B33" s="284" t="s">
        <v>2654</v>
      </c>
      <c r="C33" s="285">
        <v>5</v>
      </c>
    </row>
    <row r="34" spans="1:3" ht="15.5" x14ac:dyDescent="0.35">
      <c r="A34" s="284" t="s">
        <v>2655</v>
      </c>
      <c r="B34" s="284" t="s">
        <v>2656</v>
      </c>
      <c r="C34" s="285">
        <v>8</v>
      </c>
    </row>
    <row r="35" spans="1:3" ht="15.5" x14ac:dyDescent="0.35">
      <c r="A35" s="284" t="s">
        <v>2657</v>
      </c>
      <c r="B35" s="284" t="s">
        <v>2658</v>
      </c>
      <c r="C35" s="285">
        <v>1</v>
      </c>
    </row>
    <row r="36" spans="1:3" ht="15.5" x14ac:dyDescent="0.35">
      <c r="A36" s="284" t="s">
        <v>2659</v>
      </c>
      <c r="B36" s="284" t="s">
        <v>2660</v>
      </c>
      <c r="C36" s="285">
        <v>5</v>
      </c>
    </row>
    <row r="37" spans="1:3" ht="15.5" x14ac:dyDescent="0.35">
      <c r="A37" s="284" t="s">
        <v>1073</v>
      </c>
      <c r="B37" s="284" t="s">
        <v>2661</v>
      </c>
      <c r="C37" s="285">
        <v>8</v>
      </c>
    </row>
    <row r="38" spans="1:3" ht="15.5" x14ac:dyDescent="0.35">
      <c r="A38" s="284" t="s">
        <v>2662</v>
      </c>
      <c r="B38" s="284" t="s">
        <v>2663</v>
      </c>
      <c r="C38" s="285">
        <v>5</v>
      </c>
    </row>
    <row r="39" spans="1:3" ht="15.5" x14ac:dyDescent="0.35">
      <c r="A39" s="284" t="s">
        <v>615</v>
      </c>
      <c r="B39" s="284" t="s">
        <v>2664</v>
      </c>
      <c r="C39" s="285">
        <v>5</v>
      </c>
    </row>
    <row r="40" spans="1:3" ht="15.5" x14ac:dyDescent="0.35">
      <c r="A40" s="284" t="s">
        <v>2665</v>
      </c>
      <c r="B40" s="284" t="s">
        <v>2666</v>
      </c>
      <c r="C40" s="285">
        <v>2</v>
      </c>
    </row>
    <row r="41" spans="1:3" ht="15.5" x14ac:dyDescent="0.35">
      <c r="A41" s="284" t="s">
        <v>2667</v>
      </c>
      <c r="B41" s="284" t="s">
        <v>2668</v>
      </c>
      <c r="C41" s="285">
        <v>4</v>
      </c>
    </row>
    <row r="42" spans="1:3" ht="15.5" x14ac:dyDescent="0.35">
      <c r="A42" s="284" t="s">
        <v>1206</v>
      </c>
      <c r="B42" s="284" t="s">
        <v>2669</v>
      </c>
      <c r="C42" s="285">
        <v>5</v>
      </c>
    </row>
    <row r="43" spans="1:3" ht="15.5" x14ac:dyDescent="0.35">
      <c r="A43" s="284" t="s">
        <v>871</v>
      </c>
      <c r="B43" s="284" t="s">
        <v>2670</v>
      </c>
      <c r="C43" s="285">
        <v>5</v>
      </c>
    </row>
    <row r="44" spans="1:3" ht="15.5" x14ac:dyDescent="0.35">
      <c r="A44" s="284" t="s">
        <v>2671</v>
      </c>
      <c r="B44" s="284" t="s">
        <v>2672</v>
      </c>
      <c r="C44" s="285">
        <v>6</v>
      </c>
    </row>
    <row r="45" spans="1:3" ht="15.5" x14ac:dyDescent="0.35">
      <c r="A45" s="284" t="s">
        <v>1693</v>
      </c>
      <c r="B45" s="284" t="s">
        <v>2673</v>
      </c>
      <c r="C45" s="285">
        <v>5</v>
      </c>
    </row>
    <row r="46" spans="1:3" ht="15.5" x14ac:dyDescent="0.35">
      <c r="A46" s="284" t="s">
        <v>2674</v>
      </c>
      <c r="B46" s="284" t="s">
        <v>2675</v>
      </c>
      <c r="C46" s="285">
        <v>4</v>
      </c>
    </row>
    <row r="47" spans="1:3" ht="15.5" x14ac:dyDescent="0.35">
      <c r="A47" s="284" t="s">
        <v>2676</v>
      </c>
      <c r="B47" s="284" t="s">
        <v>2677</v>
      </c>
      <c r="C47" s="285">
        <v>5</v>
      </c>
    </row>
    <row r="48" spans="1:3" ht="15.5" x14ac:dyDescent="0.35">
      <c r="A48" s="284" t="s">
        <v>2678</v>
      </c>
      <c r="B48" s="284" t="s">
        <v>2679</v>
      </c>
      <c r="C48" s="285">
        <v>6</v>
      </c>
    </row>
    <row r="49" spans="1:3" ht="15.5" x14ac:dyDescent="0.35">
      <c r="A49" s="284" t="s">
        <v>2680</v>
      </c>
      <c r="B49" s="284" t="s">
        <v>2681</v>
      </c>
      <c r="C49" s="285">
        <v>7</v>
      </c>
    </row>
    <row r="50" spans="1:3" ht="15.5" x14ac:dyDescent="0.35">
      <c r="A50" s="284" t="s">
        <v>2682</v>
      </c>
      <c r="B50" s="284" t="s">
        <v>2683</v>
      </c>
      <c r="C50" s="285">
        <v>3</v>
      </c>
    </row>
    <row r="51" spans="1:3" ht="15.5" x14ac:dyDescent="0.35">
      <c r="A51" s="284" t="s">
        <v>2684</v>
      </c>
      <c r="B51" s="284" t="s">
        <v>2685</v>
      </c>
      <c r="C51" s="285">
        <v>6</v>
      </c>
    </row>
    <row r="52" spans="1:3" ht="15.5" x14ac:dyDescent="0.35">
      <c r="A52" s="284" t="s">
        <v>2686</v>
      </c>
      <c r="B52" s="284" t="s">
        <v>2687</v>
      </c>
      <c r="C52" s="285">
        <v>4</v>
      </c>
    </row>
    <row r="53" spans="1:3" ht="15.5" x14ac:dyDescent="0.35">
      <c r="A53" s="284" t="s">
        <v>2688</v>
      </c>
      <c r="B53" s="284" t="s">
        <v>2689</v>
      </c>
      <c r="C53" s="285">
        <v>5</v>
      </c>
    </row>
    <row r="54" spans="1:3" ht="15.5" x14ac:dyDescent="0.35">
      <c r="A54" s="284" t="s">
        <v>2690</v>
      </c>
      <c r="B54" s="284" t="s">
        <v>2691</v>
      </c>
      <c r="C54" s="285">
        <v>2</v>
      </c>
    </row>
    <row r="55" spans="1:3" ht="15.5" x14ac:dyDescent="0.35">
      <c r="A55" s="284" t="s">
        <v>2692</v>
      </c>
      <c r="B55" s="284" t="s">
        <v>2693</v>
      </c>
      <c r="C55" s="285">
        <v>2</v>
      </c>
    </row>
    <row r="56" spans="1:3" ht="15.5" x14ac:dyDescent="0.35">
      <c r="A56" s="284" t="s">
        <v>211</v>
      </c>
      <c r="B56" s="284" t="s">
        <v>2694</v>
      </c>
      <c r="C56" s="285">
        <v>5</v>
      </c>
    </row>
    <row r="57" spans="1:3" ht="15.5" x14ac:dyDescent="0.35">
      <c r="A57" s="284" t="s">
        <v>369</v>
      </c>
      <c r="B57" s="284" t="s">
        <v>2695</v>
      </c>
      <c r="C57" s="285">
        <v>5</v>
      </c>
    </row>
    <row r="58" spans="1:3" ht="31" x14ac:dyDescent="0.35">
      <c r="A58" s="284" t="s">
        <v>2696</v>
      </c>
      <c r="B58" s="284" t="s">
        <v>2697</v>
      </c>
      <c r="C58" s="285">
        <v>5</v>
      </c>
    </row>
    <row r="59" spans="1:3" ht="15.5" x14ac:dyDescent="0.35">
      <c r="A59" s="284" t="s">
        <v>2698</v>
      </c>
      <c r="B59" s="284" t="s">
        <v>2699</v>
      </c>
      <c r="C59" s="285">
        <v>5</v>
      </c>
    </row>
    <row r="60" spans="1:3" ht="15.5" x14ac:dyDescent="0.35">
      <c r="A60" s="284" t="s">
        <v>2700</v>
      </c>
      <c r="B60" s="284" t="s">
        <v>2701</v>
      </c>
      <c r="C60" s="285">
        <v>3</v>
      </c>
    </row>
    <row r="61" spans="1:3" ht="15.5" x14ac:dyDescent="0.35">
      <c r="A61" s="284" t="s">
        <v>2702</v>
      </c>
      <c r="B61" s="284" t="s">
        <v>2703</v>
      </c>
      <c r="C61" s="285">
        <v>6</v>
      </c>
    </row>
    <row r="62" spans="1:3" ht="15.5" x14ac:dyDescent="0.35">
      <c r="A62" s="284" t="s">
        <v>334</v>
      </c>
      <c r="B62" s="284" t="s">
        <v>2704</v>
      </c>
      <c r="C62" s="285">
        <v>3</v>
      </c>
    </row>
    <row r="63" spans="1:3" ht="15.5" x14ac:dyDescent="0.35">
      <c r="A63" s="284" t="s">
        <v>2705</v>
      </c>
      <c r="B63" s="284" t="s">
        <v>2706</v>
      </c>
      <c r="C63" s="285">
        <v>4</v>
      </c>
    </row>
    <row r="64" spans="1:3" ht="31" x14ac:dyDescent="0.35">
      <c r="A64" s="284" t="s">
        <v>2707</v>
      </c>
      <c r="B64" s="284" t="s">
        <v>2708</v>
      </c>
      <c r="C64" s="285">
        <v>3</v>
      </c>
    </row>
    <row r="65" spans="1:3" ht="15.5" x14ac:dyDescent="0.35">
      <c r="A65" s="284" t="s">
        <v>2709</v>
      </c>
      <c r="B65" s="284" t="s">
        <v>2710</v>
      </c>
      <c r="C65" s="285">
        <v>3</v>
      </c>
    </row>
    <row r="66" spans="1:3" ht="31" x14ac:dyDescent="0.35">
      <c r="A66" s="284" t="s">
        <v>2711</v>
      </c>
      <c r="B66" s="284" t="s">
        <v>2712</v>
      </c>
      <c r="C66" s="285">
        <v>6</v>
      </c>
    </row>
    <row r="67" spans="1:3" ht="15.5" x14ac:dyDescent="0.35">
      <c r="A67" s="284" t="s">
        <v>2713</v>
      </c>
      <c r="B67" s="284" t="s">
        <v>2714</v>
      </c>
      <c r="C67" s="285">
        <v>6</v>
      </c>
    </row>
    <row r="68" spans="1:3" ht="15.5" x14ac:dyDescent="0.35">
      <c r="A68" s="284" t="s">
        <v>2715</v>
      </c>
      <c r="B68" s="284" t="s">
        <v>2716</v>
      </c>
      <c r="C68" s="285">
        <v>5</v>
      </c>
    </row>
    <row r="69" spans="1:3" ht="15.5" x14ac:dyDescent="0.35">
      <c r="A69" s="284" t="s">
        <v>2717</v>
      </c>
      <c r="B69" s="284" t="s">
        <v>2718</v>
      </c>
      <c r="C69" s="285">
        <v>3</v>
      </c>
    </row>
    <row r="70" spans="1:3" ht="15.5" x14ac:dyDescent="0.35">
      <c r="A70" s="284" t="s">
        <v>2719</v>
      </c>
      <c r="B70" s="284" t="s">
        <v>2616</v>
      </c>
      <c r="C70" s="285">
        <v>2</v>
      </c>
    </row>
    <row r="71" spans="1:3" ht="15.5" x14ac:dyDescent="0.35">
      <c r="A71" s="284" t="s">
        <v>2720</v>
      </c>
      <c r="B71" s="284" t="s">
        <v>2721</v>
      </c>
      <c r="C71" s="285">
        <v>3</v>
      </c>
    </row>
    <row r="72" spans="1:3" ht="15.5" x14ac:dyDescent="0.35">
      <c r="A72" s="284" t="s">
        <v>2722</v>
      </c>
      <c r="B72" s="284" t="s">
        <v>2723</v>
      </c>
      <c r="C72" s="285">
        <v>3</v>
      </c>
    </row>
    <row r="73" spans="1:3" ht="15.5" x14ac:dyDescent="0.35">
      <c r="A73" s="284" t="s">
        <v>691</v>
      </c>
      <c r="B73" s="284" t="s">
        <v>2724</v>
      </c>
      <c r="C73" s="285">
        <v>3</v>
      </c>
    </row>
    <row r="74" spans="1:3" ht="15.5" x14ac:dyDescent="0.35">
      <c r="A74" s="284" t="s">
        <v>2725</v>
      </c>
      <c r="B74" s="284" t="s">
        <v>2726</v>
      </c>
      <c r="C74" s="285">
        <v>5</v>
      </c>
    </row>
    <row r="75" spans="1:3" ht="15.5" x14ac:dyDescent="0.35">
      <c r="A75" s="284" t="s">
        <v>2727</v>
      </c>
      <c r="B75" s="284" t="s">
        <v>2728</v>
      </c>
      <c r="C75" s="285">
        <v>3</v>
      </c>
    </row>
    <row r="76" spans="1:3" ht="15.5" x14ac:dyDescent="0.35">
      <c r="A76" s="284" t="s">
        <v>2253</v>
      </c>
      <c r="B76" s="284" t="s">
        <v>2729</v>
      </c>
      <c r="C76" s="285">
        <v>6</v>
      </c>
    </row>
    <row r="77" spans="1:3" ht="15.5" x14ac:dyDescent="0.35">
      <c r="A77" s="284" t="s">
        <v>2730</v>
      </c>
      <c r="B77" s="284" t="s">
        <v>2731</v>
      </c>
      <c r="C77" s="285">
        <v>5</v>
      </c>
    </row>
    <row r="78" spans="1:3" ht="15.5" x14ac:dyDescent="0.35">
      <c r="A78" s="284" t="s">
        <v>1751</v>
      </c>
      <c r="B78" s="284" t="s">
        <v>2732</v>
      </c>
      <c r="C78" s="285">
        <v>4</v>
      </c>
    </row>
    <row r="79" spans="1:3" ht="15.5" x14ac:dyDescent="0.35">
      <c r="A79" s="284" t="s">
        <v>2733</v>
      </c>
      <c r="B79" s="284" t="s">
        <v>2734</v>
      </c>
      <c r="C79" s="285">
        <v>4</v>
      </c>
    </row>
    <row r="80" spans="1:3" ht="15.5" x14ac:dyDescent="0.35">
      <c r="A80" s="284" t="s">
        <v>2735</v>
      </c>
      <c r="B80" s="284" t="s">
        <v>2736</v>
      </c>
      <c r="C80" s="285">
        <v>4</v>
      </c>
    </row>
    <row r="81" spans="1:3" ht="15.5" x14ac:dyDescent="0.35">
      <c r="A81" s="284" t="s">
        <v>2737</v>
      </c>
      <c r="B81" s="284" t="s">
        <v>2738</v>
      </c>
      <c r="C81" s="285">
        <v>7</v>
      </c>
    </row>
    <row r="82" spans="1:3" ht="15.5" x14ac:dyDescent="0.35">
      <c r="A82" s="284" t="s">
        <v>1361</v>
      </c>
      <c r="B82" s="284" t="s">
        <v>2739</v>
      </c>
      <c r="C82" s="285">
        <v>6</v>
      </c>
    </row>
    <row r="83" spans="1:3" ht="15.5" x14ac:dyDescent="0.35">
      <c r="A83" s="284" t="s">
        <v>2740</v>
      </c>
      <c r="B83" s="284" t="s">
        <v>2741</v>
      </c>
      <c r="C83" s="285">
        <v>5</v>
      </c>
    </row>
    <row r="84" spans="1:3" ht="15.5" x14ac:dyDescent="0.35">
      <c r="A84" s="284" t="s">
        <v>2742</v>
      </c>
      <c r="B84" s="284" t="s">
        <v>2743</v>
      </c>
      <c r="C84" s="285">
        <v>3</v>
      </c>
    </row>
    <row r="85" spans="1:3" ht="15.5" x14ac:dyDescent="0.35">
      <c r="A85" s="284" t="s">
        <v>2744</v>
      </c>
      <c r="B85" s="284" t="s">
        <v>2745</v>
      </c>
      <c r="C85" s="285">
        <v>5</v>
      </c>
    </row>
    <row r="86" spans="1:3" ht="15.5" x14ac:dyDescent="0.35">
      <c r="A86" s="284" t="s">
        <v>350</v>
      </c>
      <c r="B86" s="284" t="s">
        <v>2746</v>
      </c>
      <c r="C86" s="285">
        <v>4</v>
      </c>
    </row>
    <row r="87" spans="1:3" ht="15.5" x14ac:dyDescent="0.35">
      <c r="A87" s="284" t="s">
        <v>492</v>
      </c>
      <c r="B87" s="284" t="s">
        <v>2747</v>
      </c>
      <c r="C87" s="285">
        <v>2</v>
      </c>
    </row>
    <row r="88" spans="1:3" ht="15.5" x14ac:dyDescent="0.35">
      <c r="A88" s="284" t="s">
        <v>2748</v>
      </c>
      <c r="B88" s="284" t="s">
        <v>2749</v>
      </c>
      <c r="C88" s="285">
        <v>4</v>
      </c>
    </row>
    <row r="89" spans="1:3" ht="15.5" x14ac:dyDescent="0.35">
      <c r="A89" s="284" t="s">
        <v>463</v>
      </c>
      <c r="B89" s="284" t="s">
        <v>2750</v>
      </c>
      <c r="C89" s="285">
        <v>4</v>
      </c>
    </row>
    <row r="90" spans="1:3" ht="15.5" x14ac:dyDescent="0.35">
      <c r="A90" s="284" t="s">
        <v>521</v>
      </c>
      <c r="B90" s="284" t="s">
        <v>2751</v>
      </c>
      <c r="C90" s="285">
        <v>4</v>
      </c>
    </row>
    <row r="91" spans="1:3" ht="15.5" x14ac:dyDescent="0.35">
      <c r="A91" s="284" t="s">
        <v>2752</v>
      </c>
      <c r="B91" s="284" t="s">
        <v>2616</v>
      </c>
      <c r="C91" s="285">
        <v>2</v>
      </c>
    </row>
    <row r="92" spans="1:3" ht="15.5" x14ac:dyDescent="0.35">
      <c r="A92" s="284" t="s">
        <v>742</v>
      </c>
      <c r="B92" s="284" t="s">
        <v>2753</v>
      </c>
      <c r="C92" s="285">
        <v>3</v>
      </c>
    </row>
    <row r="93" spans="1:3" ht="15.5" x14ac:dyDescent="0.35">
      <c r="A93" s="284" t="s">
        <v>2754</v>
      </c>
      <c r="B93" s="284" t="s">
        <v>2755</v>
      </c>
      <c r="C93" s="285">
        <v>6</v>
      </c>
    </row>
    <row r="94" spans="1:3" ht="15.5" x14ac:dyDescent="0.35">
      <c r="A94" s="284" t="s">
        <v>2756</v>
      </c>
      <c r="B94" s="284" t="s">
        <v>2757</v>
      </c>
      <c r="C94" s="285">
        <v>3</v>
      </c>
    </row>
    <row r="95" spans="1:3" ht="15.5" x14ac:dyDescent="0.35">
      <c r="A95" s="284" t="s">
        <v>2758</v>
      </c>
      <c r="B95" s="284" t="s">
        <v>2759</v>
      </c>
      <c r="C95" s="285">
        <v>6</v>
      </c>
    </row>
    <row r="96" spans="1:3" ht="15.5" x14ac:dyDescent="0.35">
      <c r="A96" s="284" t="s">
        <v>2760</v>
      </c>
      <c r="B96" s="284" t="s">
        <v>2761</v>
      </c>
      <c r="C96" s="285">
        <v>5</v>
      </c>
    </row>
    <row r="97" spans="1:3" ht="15.5" x14ac:dyDescent="0.35">
      <c r="A97" s="284" t="s">
        <v>1095</v>
      </c>
      <c r="B97" s="284" t="s">
        <v>2762</v>
      </c>
      <c r="C97" s="285">
        <v>5</v>
      </c>
    </row>
    <row r="98" spans="1:3" ht="15.5" x14ac:dyDescent="0.35">
      <c r="A98" s="284" t="s">
        <v>625</v>
      </c>
      <c r="B98" s="284" t="s">
        <v>2763</v>
      </c>
      <c r="C98" s="285">
        <v>5</v>
      </c>
    </row>
    <row r="99" spans="1:3" ht="15.5" x14ac:dyDescent="0.35">
      <c r="A99" s="284" t="s">
        <v>2764</v>
      </c>
      <c r="B99" s="284" t="s">
        <v>2765</v>
      </c>
      <c r="C99" s="285">
        <v>3</v>
      </c>
    </row>
    <row r="100" spans="1:3" ht="15.5" x14ac:dyDescent="0.35">
      <c r="A100" s="284" t="s">
        <v>2766</v>
      </c>
      <c r="B100" s="284" t="s">
        <v>2767</v>
      </c>
      <c r="C100" s="285">
        <v>5</v>
      </c>
    </row>
    <row r="101" spans="1:3" ht="15.5" x14ac:dyDescent="0.35">
      <c r="A101" s="284" t="s">
        <v>2768</v>
      </c>
      <c r="B101" s="284" t="s">
        <v>2769</v>
      </c>
      <c r="C101" s="285">
        <v>2</v>
      </c>
    </row>
    <row r="102" spans="1:3" ht="15.5" x14ac:dyDescent="0.35">
      <c r="A102" s="284" t="s">
        <v>2770</v>
      </c>
      <c r="B102" s="284" t="s">
        <v>2771</v>
      </c>
      <c r="C102" s="285">
        <v>5</v>
      </c>
    </row>
    <row r="103" spans="1:3" ht="15.5" x14ac:dyDescent="0.35">
      <c r="A103" s="284" t="s">
        <v>482</v>
      </c>
      <c r="B103" s="284" t="s">
        <v>2772</v>
      </c>
      <c r="C103" s="285">
        <v>4</v>
      </c>
    </row>
    <row r="104" spans="1:3" ht="15.5" x14ac:dyDescent="0.35">
      <c r="A104" s="284" t="s">
        <v>710</v>
      </c>
      <c r="B104" s="284" t="s">
        <v>2773</v>
      </c>
      <c r="C104" s="285">
        <v>2</v>
      </c>
    </row>
    <row r="105" spans="1:3" ht="15.5" x14ac:dyDescent="0.35">
      <c r="A105" s="284" t="s">
        <v>2774</v>
      </c>
      <c r="B105" s="284" t="s">
        <v>2775</v>
      </c>
      <c r="C105" s="285">
        <v>2</v>
      </c>
    </row>
    <row r="106" spans="1:3" ht="15.5" x14ac:dyDescent="0.35">
      <c r="A106" s="284" t="s">
        <v>2776</v>
      </c>
      <c r="B106" s="284" t="s">
        <v>2777</v>
      </c>
      <c r="C106" s="285">
        <v>4</v>
      </c>
    </row>
    <row r="107" spans="1:3" ht="31" x14ac:dyDescent="0.35">
      <c r="A107" s="284" t="s">
        <v>2778</v>
      </c>
      <c r="B107" s="284" t="s">
        <v>2779</v>
      </c>
      <c r="C107" s="285">
        <v>5</v>
      </c>
    </row>
    <row r="108" spans="1:3" ht="15.5" x14ac:dyDescent="0.35">
      <c r="A108" s="284" t="s">
        <v>2780</v>
      </c>
      <c r="B108" s="284" t="s">
        <v>2781</v>
      </c>
      <c r="C108" s="285">
        <v>4</v>
      </c>
    </row>
    <row r="109" spans="1:3" ht="15.5" x14ac:dyDescent="0.35">
      <c r="A109" s="284" t="s">
        <v>2782</v>
      </c>
      <c r="B109" s="284" t="s">
        <v>2783</v>
      </c>
      <c r="C109" s="285">
        <v>4</v>
      </c>
    </row>
    <row r="110" spans="1:3" ht="15.5" x14ac:dyDescent="0.35">
      <c r="A110" s="284" t="s">
        <v>2784</v>
      </c>
      <c r="B110" s="284" t="s">
        <v>2616</v>
      </c>
      <c r="C110" s="285">
        <v>2</v>
      </c>
    </row>
    <row r="111" spans="1:3" ht="15.5" x14ac:dyDescent="0.35">
      <c r="A111" s="284" t="s">
        <v>2785</v>
      </c>
      <c r="B111" s="284" t="s">
        <v>2786</v>
      </c>
      <c r="C111" s="285">
        <v>4</v>
      </c>
    </row>
    <row r="112" spans="1:3" ht="15.5" x14ac:dyDescent="0.35">
      <c r="A112" s="284" t="s">
        <v>2005</v>
      </c>
      <c r="B112" s="284" t="s">
        <v>2787</v>
      </c>
      <c r="C112" s="285">
        <v>5</v>
      </c>
    </row>
    <row r="113" spans="1:3" ht="15.5" x14ac:dyDescent="0.35">
      <c r="A113" s="284" t="s">
        <v>254</v>
      </c>
      <c r="B113" s="284" t="s">
        <v>2788</v>
      </c>
      <c r="C113" s="285">
        <v>2</v>
      </c>
    </row>
    <row r="114" spans="1:3" ht="15.5" x14ac:dyDescent="0.35">
      <c r="A114" s="284" t="s">
        <v>2789</v>
      </c>
      <c r="B114" s="284" t="s">
        <v>2790</v>
      </c>
      <c r="C114" s="285">
        <v>5</v>
      </c>
    </row>
    <row r="115" spans="1:3" ht="15.5" x14ac:dyDescent="0.35">
      <c r="A115" s="284" t="s">
        <v>2791</v>
      </c>
      <c r="B115" s="284" t="s">
        <v>2792</v>
      </c>
      <c r="C115" s="285">
        <v>6</v>
      </c>
    </row>
    <row r="116" spans="1:3" ht="15.5" x14ac:dyDescent="0.35">
      <c r="A116" s="284" t="s">
        <v>2793</v>
      </c>
      <c r="B116" s="284" t="s">
        <v>2794</v>
      </c>
      <c r="C116" s="285">
        <v>4</v>
      </c>
    </row>
    <row r="117" spans="1:3" ht="15.5" x14ac:dyDescent="0.35">
      <c r="A117" s="284" t="s">
        <v>2795</v>
      </c>
      <c r="B117" s="284" t="s">
        <v>2796</v>
      </c>
      <c r="C117" s="285">
        <v>5</v>
      </c>
    </row>
    <row r="118" spans="1:3" ht="15.5" x14ac:dyDescent="0.35">
      <c r="A118" s="284" t="s">
        <v>2797</v>
      </c>
      <c r="B118" s="284" t="s">
        <v>2798</v>
      </c>
      <c r="C118" s="285">
        <v>4</v>
      </c>
    </row>
    <row r="119" spans="1:3" ht="15.5" x14ac:dyDescent="0.35">
      <c r="A119" s="284" t="s">
        <v>2799</v>
      </c>
      <c r="B119" s="284" t="s">
        <v>2800</v>
      </c>
      <c r="C119" s="285">
        <v>2</v>
      </c>
    </row>
    <row r="120" spans="1:3" ht="15.5" x14ac:dyDescent="0.35">
      <c r="A120" s="284" t="s">
        <v>2801</v>
      </c>
      <c r="B120" s="284" t="s">
        <v>2802</v>
      </c>
      <c r="C120" s="285">
        <v>2</v>
      </c>
    </row>
    <row r="121" spans="1:3" ht="15.5" x14ac:dyDescent="0.35">
      <c r="A121" s="284" t="s">
        <v>2803</v>
      </c>
      <c r="B121" s="284" t="s">
        <v>2804</v>
      </c>
      <c r="C121" s="285">
        <v>3</v>
      </c>
    </row>
    <row r="122" spans="1:3" ht="15.5" x14ac:dyDescent="0.35">
      <c r="A122" s="284" t="s">
        <v>2805</v>
      </c>
      <c r="B122" s="284" t="s">
        <v>2806</v>
      </c>
      <c r="C122" s="285">
        <v>3</v>
      </c>
    </row>
    <row r="123" spans="1:3" ht="15.5" x14ac:dyDescent="0.35">
      <c r="A123" s="284" t="s">
        <v>2807</v>
      </c>
      <c r="B123" s="284" t="s">
        <v>2808</v>
      </c>
      <c r="C123" s="285">
        <v>5</v>
      </c>
    </row>
    <row r="124" spans="1:3" ht="15.5" x14ac:dyDescent="0.35">
      <c r="A124" s="284" t="s">
        <v>2809</v>
      </c>
      <c r="B124" s="284" t="s">
        <v>2810</v>
      </c>
      <c r="C124" s="285">
        <v>4</v>
      </c>
    </row>
    <row r="125" spans="1:3" ht="15.5" x14ac:dyDescent="0.35">
      <c r="A125" s="284" t="s">
        <v>2811</v>
      </c>
      <c r="B125" s="284" t="s">
        <v>2812</v>
      </c>
      <c r="C125" s="285">
        <v>6</v>
      </c>
    </row>
    <row r="126" spans="1:3" ht="15.5" x14ac:dyDescent="0.35">
      <c r="A126" s="284" t="s">
        <v>2813</v>
      </c>
      <c r="B126" s="284" t="s">
        <v>2814</v>
      </c>
      <c r="C126" s="285">
        <v>6</v>
      </c>
    </row>
    <row r="127" spans="1:3" ht="15.5" x14ac:dyDescent="0.35">
      <c r="A127" s="284" t="s">
        <v>2815</v>
      </c>
      <c r="B127" s="284" t="s">
        <v>2816</v>
      </c>
      <c r="C127" s="285">
        <v>6</v>
      </c>
    </row>
    <row r="128" spans="1:3" ht="31" x14ac:dyDescent="0.35">
      <c r="A128" s="284" t="s">
        <v>2817</v>
      </c>
      <c r="B128" s="284" t="s">
        <v>2818</v>
      </c>
      <c r="C128" s="285">
        <v>5</v>
      </c>
    </row>
    <row r="129" spans="1:3" ht="15.5" x14ac:dyDescent="0.35">
      <c r="A129" s="284" t="s">
        <v>2819</v>
      </c>
      <c r="B129" s="284" t="s">
        <v>2820</v>
      </c>
      <c r="C129" s="285">
        <v>5</v>
      </c>
    </row>
    <row r="130" spans="1:3" ht="15.5" x14ac:dyDescent="0.35">
      <c r="A130" s="284" t="s">
        <v>2821</v>
      </c>
      <c r="B130" s="284" t="s">
        <v>2822</v>
      </c>
      <c r="C130" s="285">
        <v>3</v>
      </c>
    </row>
    <row r="131" spans="1:3" ht="15.5" x14ac:dyDescent="0.35">
      <c r="A131" s="284" t="s">
        <v>565</v>
      </c>
      <c r="B131" s="284" t="s">
        <v>2823</v>
      </c>
      <c r="C131" s="285">
        <v>5</v>
      </c>
    </row>
    <row r="132" spans="1:3" ht="15.5" x14ac:dyDescent="0.35">
      <c r="A132" s="284" t="s">
        <v>2824</v>
      </c>
      <c r="B132" s="284" t="s">
        <v>2616</v>
      </c>
      <c r="C132" s="285">
        <v>2</v>
      </c>
    </row>
    <row r="133" spans="1:3" ht="15.5" x14ac:dyDescent="0.35">
      <c r="A133" s="284" t="s">
        <v>2825</v>
      </c>
      <c r="B133" s="284" t="s">
        <v>2826</v>
      </c>
      <c r="C133" s="285">
        <v>4</v>
      </c>
    </row>
    <row r="134" spans="1:3" ht="15.5" x14ac:dyDescent="0.35">
      <c r="A134" s="284" t="s">
        <v>2827</v>
      </c>
      <c r="B134" s="284" t="s">
        <v>2828</v>
      </c>
      <c r="C134" s="285">
        <v>1</v>
      </c>
    </row>
    <row r="135" spans="1:3" ht="15.5" x14ac:dyDescent="0.35">
      <c r="A135" s="284" t="s">
        <v>2829</v>
      </c>
      <c r="B135" s="284" t="s">
        <v>2830</v>
      </c>
      <c r="C135" s="285">
        <v>6</v>
      </c>
    </row>
    <row r="136" spans="1:3" ht="15.5" x14ac:dyDescent="0.35">
      <c r="A136" s="284" t="s">
        <v>2831</v>
      </c>
      <c r="B136" s="284" t="s">
        <v>2832</v>
      </c>
      <c r="C136" s="285">
        <v>5</v>
      </c>
    </row>
    <row r="137" spans="1:3" ht="15.5" x14ac:dyDescent="0.35">
      <c r="A137" s="284" t="s">
        <v>2833</v>
      </c>
      <c r="B137" s="284" t="s">
        <v>2834</v>
      </c>
      <c r="C137" s="285">
        <v>3</v>
      </c>
    </row>
    <row r="138" spans="1:3" ht="15.5" x14ac:dyDescent="0.35">
      <c r="A138" s="284" t="s">
        <v>2835</v>
      </c>
      <c r="B138" s="284" t="s">
        <v>2836</v>
      </c>
      <c r="C138" s="285">
        <v>3</v>
      </c>
    </row>
    <row r="139" spans="1:3" ht="15.5" x14ac:dyDescent="0.35">
      <c r="A139" s="284" t="s">
        <v>2837</v>
      </c>
      <c r="B139" s="284" t="s">
        <v>2838</v>
      </c>
      <c r="C139" s="285">
        <v>4</v>
      </c>
    </row>
    <row r="140" spans="1:3" ht="16.5" customHeight="1" x14ac:dyDescent="0.35">
      <c r="A140" s="284" t="s">
        <v>2839</v>
      </c>
      <c r="B140" s="284" t="s">
        <v>2840</v>
      </c>
      <c r="C140" s="285">
        <v>4</v>
      </c>
    </row>
    <row r="141" spans="1:3" ht="15.5" x14ac:dyDescent="0.35">
      <c r="A141" s="284" t="s">
        <v>2841</v>
      </c>
      <c r="B141" s="284" t="s">
        <v>2842</v>
      </c>
      <c r="C141" s="285">
        <v>6</v>
      </c>
    </row>
    <row r="142" spans="1:3" ht="15.5" x14ac:dyDescent="0.35">
      <c r="A142" s="284" t="s">
        <v>2843</v>
      </c>
      <c r="B142" s="284" t="s">
        <v>2844</v>
      </c>
      <c r="C142" s="285">
        <v>3</v>
      </c>
    </row>
    <row r="143" spans="1:3" ht="15.5" x14ac:dyDescent="0.35">
      <c r="A143" s="284" t="s">
        <v>2845</v>
      </c>
      <c r="B143" s="284" t="s">
        <v>2846</v>
      </c>
      <c r="C143" s="285">
        <v>5</v>
      </c>
    </row>
    <row r="144" spans="1:3" ht="15.5" x14ac:dyDescent="0.35">
      <c r="A144" s="284" t="s">
        <v>2847</v>
      </c>
      <c r="B144" s="284" t="s">
        <v>2848</v>
      </c>
      <c r="C144" s="285">
        <v>6</v>
      </c>
    </row>
    <row r="145" spans="1:3" ht="15.5" x14ac:dyDescent="0.35">
      <c r="A145" s="284" t="s">
        <v>2849</v>
      </c>
      <c r="B145" s="284" t="s">
        <v>2850</v>
      </c>
      <c r="C145" s="285">
        <v>4</v>
      </c>
    </row>
    <row r="146" spans="1:3" ht="15.5" x14ac:dyDescent="0.35">
      <c r="A146" s="284" t="s">
        <v>2851</v>
      </c>
      <c r="B146" s="284" t="s">
        <v>2852</v>
      </c>
      <c r="C146" s="285">
        <v>5</v>
      </c>
    </row>
    <row r="147" spans="1:3" ht="15.5" x14ac:dyDescent="0.35">
      <c r="A147" s="284" t="s">
        <v>2853</v>
      </c>
      <c r="B147" s="284" t="s">
        <v>2854</v>
      </c>
      <c r="C147" s="285">
        <v>4</v>
      </c>
    </row>
    <row r="148" spans="1:3" ht="15.5" x14ac:dyDescent="0.35">
      <c r="A148" s="284" t="s">
        <v>2855</v>
      </c>
      <c r="B148" s="284" t="s">
        <v>2856</v>
      </c>
      <c r="C148" s="285">
        <v>4</v>
      </c>
    </row>
    <row r="149" spans="1:3" ht="15.5" x14ac:dyDescent="0.35">
      <c r="A149" s="284" t="s">
        <v>2857</v>
      </c>
      <c r="B149" s="284" t="s">
        <v>2858</v>
      </c>
      <c r="C149" s="285">
        <v>4</v>
      </c>
    </row>
    <row r="150" spans="1:3" ht="15.5" x14ac:dyDescent="0.35">
      <c r="A150" s="284" t="s">
        <v>2859</v>
      </c>
      <c r="B150" s="284" t="s">
        <v>2860</v>
      </c>
      <c r="C150" s="285">
        <v>5</v>
      </c>
    </row>
    <row r="151" spans="1:3" ht="15.5" x14ac:dyDescent="0.35">
      <c r="A151" s="284" t="s">
        <v>2861</v>
      </c>
      <c r="B151" s="284" t="s">
        <v>2862</v>
      </c>
      <c r="C151" s="285">
        <v>6</v>
      </c>
    </row>
    <row r="152" spans="1:3" ht="31" x14ac:dyDescent="0.35">
      <c r="A152" s="284" t="s">
        <v>2863</v>
      </c>
      <c r="B152" s="284" t="s">
        <v>2864</v>
      </c>
      <c r="C152" s="285">
        <v>5</v>
      </c>
    </row>
    <row r="153" spans="1:3" ht="15.5" x14ac:dyDescent="0.35">
      <c r="A153" s="284" t="s">
        <v>2865</v>
      </c>
      <c r="B153" s="284" t="s">
        <v>2866</v>
      </c>
      <c r="C153" s="285">
        <v>7</v>
      </c>
    </row>
    <row r="154" spans="1:3" ht="15.5" x14ac:dyDescent="0.35">
      <c r="A154" s="284" t="s">
        <v>2867</v>
      </c>
      <c r="B154" s="284" t="s">
        <v>2868</v>
      </c>
      <c r="C154" s="285">
        <v>6</v>
      </c>
    </row>
    <row r="155" spans="1:3" ht="15.5" x14ac:dyDescent="0.35">
      <c r="A155" s="284" t="s">
        <v>2869</v>
      </c>
      <c r="B155" s="284" t="s">
        <v>2870</v>
      </c>
      <c r="C155" s="285">
        <v>1</v>
      </c>
    </row>
    <row r="156" spans="1:3" ht="15.5" x14ac:dyDescent="0.35">
      <c r="A156" s="284" t="s">
        <v>2871</v>
      </c>
      <c r="B156" s="284" t="s">
        <v>2872</v>
      </c>
      <c r="C156" s="285">
        <v>6</v>
      </c>
    </row>
    <row r="157" spans="1:3" ht="31" x14ac:dyDescent="0.35">
      <c r="A157" s="284" t="s">
        <v>2873</v>
      </c>
      <c r="B157" s="284" t="s">
        <v>2874</v>
      </c>
      <c r="C157" s="285">
        <v>6</v>
      </c>
    </row>
    <row r="158" spans="1:3" ht="31" x14ac:dyDescent="0.35">
      <c r="A158" s="284" t="s">
        <v>2875</v>
      </c>
      <c r="B158" s="284" t="s">
        <v>2876</v>
      </c>
      <c r="C158" s="285">
        <v>6</v>
      </c>
    </row>
    <row r="159" spans="1:3" ht="15.5" x14ac:dyDescent="0.35">
      <c r="A159" s="284" t="s">
        <v>2877</v>
      </c>
      <c r="B159" s="284" t="s">
        <v>2878</v>
      </c>
      <c r="C159" s="285">
        <v>4</v>
      </c>
    </row>
    <row r="160" spans="1:3" ht="15.5" x14ac:dyDescent="0.35">
      <c r="A160" s="284" t="s">
        <v>2879</v>
      </c>
      <c r="B160" s="284" t="s">
        <v>2880</v>
      </c>
      <c r="C160" s="285">
        <v>6</v>
      </c>
    </row>
    <row r="161" spans="1:3" ht="15.5" x14ac:dyDescent="0.35">
      <c r="A161" s="284" t="s">
        <v>2881</v>
      </c>
      <c r="B161" s="284" t="s">
        <v>2882</v>
      </c>
      <c r="C161" s="285">
        <v>3</v>
      </c>
    </row>
    <row r="162" spans="1:3" ht="15.5" x14ac:dyDescent="0.35">
      <c r="A162" s="284" t="s">
        <v>2883</v>
      </c>
      <c r="B162" s="284" t="s">
        <v>2884</v>
      </c>
      <c r="C162" s="285">
        <v>4</v>
      </c>
    </row>
    <row r="163" spans="1:3" ht="15.5" x14ac:dyDescent="0.35">
      <c r="A163" s="284" t="s">
        <v>2885</v>
      </c>
      <c r="B163" s="284" t="s">
        <v>2886</v>
      </c>
      <c r="C163" s="285">
        <v>5</v>
      </c>
    </row>
    <row r="164" spans="1:3" ht="31" x14ac:dyDescent="0.35">
      <c r="A164" s="284" t="s">
        <v>2887</v>
      </c>
      <c r="B164" s="284" t="s">
        <v>2888</v>
      </c>
      <c r="C164" s="285">
        <v>3</v>
      </c>
    </row>
    <row r="165" spans="1:3" ht="15.5" x14ac:dyDescent="0.35">
      <c r="A165" s="284" t="s">
        <v>2889</v>
      </c>
      <c r="B165" s="284" t="s">
        <v>2890</v>
      </c>
      <c r="C165" s="285">
        <v>5</v>
      </c>
    </row>
    <row r="166" spans="1:3" ht="15.5" x14ac:dyDescent="0.35">
      <c r="A166" s="284" t="s">
        <v>2891</v>
      </c>
      <c r="B166" s="284" t="s">
        <v>2892</v>
      </c>
      <c r="C166" s="285">
        <v>5</v>
      </c>
    </row>
    <row r="167" spans="1:3" ht="15.5" x14ac:dyDescent="0.35">
      <c r="A167" s="284" t="s">
        <v>2893</v>
      </c>
      <c r="B167" s="284" t="s">
        <v>2894</v>
      </c>
      <c r="C167" s="285">
        <v>5</v>
      </c>
    </row>
    <row r="168" spans="1:3" ht="15.5" x14ac:dyDescent="0.35">
      <c r="A168" s="284" t="s">
        <v>2895</v>
      </c>
      <c r="B168" s="284" t="s">
        <v>2896</v>
      </c>
      <c r="C168" s="285">
        <v>5</v>
      </c>
    </row>
    <row r="169" spans="1:3" ht="15.5" x14ac:dyDescent="0.35">
      <c r="A169" s="284" t="s">
        <v>2897</v>
      </c>
      <c r="B169" s="284" t="s">
        <v>2898</v>
      </c>
      <c r="C169" s="285">
        <v>5</v>
      </c>
    </row>
    <row r="170" spans="1:3" ht="15.5" x14ac:dyDescent="0.35">
      <c r="A170" s="284" t="s">
        <v>1470</v>
      </c>
      <c r="B170" s="284" t="s">
        <v>2899</v>
      </c>
      <c r="C170" s="285">
        <v>5</v>
      </c>
    </row>
    <row r="171" spans="1:3" ht="15.5" x14ac:dyDescent="0.35">
      <c r="A171" s="284" t="s">
        <v>2900</v>
      </c>
      <c r="B171" s="284" t="s">
        <v>2901</v>
      </c>
      <c r="C171" s="285">
        <v>6</v>
      </c>
    </row>
    <row r="172" spans="1:3" ht="15.5" x14ac:dyDescent="0.35">
      <c r="A172" s="284" t="s">
        <v>2902</v>
      </c>
      <c r="B172" s="284" t="s">
        <v>2903</v>
      </c>
      <c r="C172" s="285">
        <v>4</v>
      </c>
    </row>
    <row r="173" spans="1:3" ht="15.5" x14ac:dyDescent="0.35">
      <c r="A173" s="284" t="s">
        <v>2904</v>
      </c>
      <c r="B173" s="284" t="s">
        <v>2905</v>
      </c>
      <c r="C173" s="285">
        <v>3</v>
      </c>
    </row>
    <row r="174" spans="1:3" ht="15.5" x14ac:dyDescent="0.35">
      <c r="A174" s="284" t="s">
        <v>2906</v>
      </c>
      <c r="B174" s="284" t="s">
        <v>2907</v>
      </c>
      <c r="C174" s="285">
        <v>4</v>
      </c>
    </row>
    <row r="175" spans="1:3" ht="15.5" x14ac:dyDescent="0.35">
      <c r="A175" s="284" t="s">
        <v>2908</v>
      </c>
      <c r="B175" s="284" t="s">
        <v>2909</v>
      </c>
      <c r="C175" s="285">
        <v>6</v>
      </c>
    </row>
    <row r="176" spans="1:3" ht="31" x14ac:dyDescent="0.35">
      <c r="A176" s="284" t="s">
        <v>2910</v>
      </c>
      <c r="B176" s="284" t="s">
        <v>2911</v>
      </c>
      <c r="C176" s="285">
        <v>5</v>
      </c>
    </row>
    <row r="177" spans="1:3" ht="15.5" x14ac:dyDescent="0.35">
      <c r="A177" s="284" t="s">
        <v>2912</v>
      </c>
      <c r="B177" s="284" t="s">
        <v>2913</v>
      </c>
      <c r="C177" s="285">
        <v>3</v>
      </c>
    </row>
    <row r="178" spans="1:3" ht="15.5" x14ac:dyDescent="0.35">
      <c r="A178" s="284" t="s">
        <v>2914</v>
      </c>
      <c r="B178" s="284" t="s">
        <v>2915</v>
      </c>
      <c r="C178" s="285">
        <v>5</v>
      </c>
    </row>
    <row r="179" spans="1:3" ht="15.5" x14ac:dyDescent="0.35">
      <c r="A179" s="284" t="s">
        <v>2916</v>
      </c>
      <c r="B179" s="284" t="s">
        <v>2917</v>
      </c>
      <c r="C179" s="285">
        <v>5</v>
      </c>
    </row>
    <row r="180" spans="1:3" ht="15.5" x14ac:dyDescent="0.35">
      <c r="A180" s="284" t="s">
        <v>2918</v>
      </c>
      <c r="B180" s="284" t="s">
        <v>2919</v>
      </c>
      <c r="C180" s="285">
        <v>4</v>
      </c>
    </row>
    <row r="181" spans="1:3" ht="15.5" x14ac:dyDescent="0.35">
      <c r="A181" s="284" t="s">
        <v>2920</v>
      </c>
      <c r="B181" s="284" t="s">
        <v>2616</v>
      </c>
      <c r="C181" s="285">
        <v>2</v>
      </c>
    </row>
    <row r="182" spans="1:3" ht="15.5" x14ac:dyDescent="0.35">
      <c r="A182" s="284" t="s">
        <v>2921</v>
      </c>
      <c r="B182" s="284" t="s">
        <v>2922</v>
      </c>
      <c r="C182" s="285">
        <v>3</v>
      </c>
    </row>
    <row r="183" spans="1:3" ht="15.5" x14ac:dyDescent="0.35">
      <c r="A183" s="284" t="s">
        <v>2923</v>
      </c>
      <c r="B183" s="284" t="s">
        <v>2924</v>
      </c>
      <c r="C183" s="285">
        <v>3</v>
      </c>
    </row>
    <row r="184" spans="1:3" ht="15.5" x14ac:dyDescent="0.35">
      <c r="A184" s="284" t="s">
        <v>2925</v>
      </c>
      <c r="B184" s="284" t="s">
        <v>2926</v>
      </c>
      <c r="C184" s="285">
        <v>5</v>
      </c>
    </row>
    <row r="185" spans="1:3" ht="15.5" x14ac:dyDescent="0.35">
      <c r="A185" s="284" t="s">
        <v>2927</v>
      </c>
      <c r="B185" s="284" t="s">
        <v>2928</v>
      </c>
      <c r="C185" s="285">
        <v>5</v>
      </c>
    </row>
    <row r="186" spans="1:3" ht="15.5" x14ac:dyDescent="0.35">
      <c r="A186" s="284" t="s">
        <v>2929</v>
      </c>
      <c r="B186" s="284" t="s">
        <v>2930</v>
      </c>
      <c r="C186" s="285">
        <v>2</v>
      </c>
    </row>
    <row r="187" spans="1:3" ht="15.5" x14ac:dyDescent="0.35">
      <c r="A187" s="284" t="s">
        <v>2931</v>
      </c>
      <c r="B187" s="284" t="s">
        <v>2932</v>
      </c>
      <c r="C187" s="285">
        <v>3</v>
      </c>
    </row>
    <row r="188" spans="1:3" ht="15.5" x14ac:dyDescent="0.35">
      <c r="A188" s="284" t="s">
        <v>2933</v>
      </c>
      <c r="B188" s="284" t="s">
        <v>2934</v>
      </c>
      <c r="C188" s="285">
        <v>4</v>
      </c>
    </row>
    <row r="189" spans="1:3" ht="15.5" x14ac:dyDescent="0.35">
      <c r="A189" s="284" t="s">
        <v>2935</v>
      </c>
      <c r="B189" s="284" t="s">
        <v>2936</v>
      </c>
      <c r="C189" s="285">
        <v>2</v>
      </c>
    </row>
    <row r="190" spans="1:3" ht="15.5" x14ac:dyDescent="0.35">
      <c r="A190" s="284" t="s">
        <v>2937</v>
      </c>
      <c r="B190" s="284" t="s">
        <v>2938</v>
      </c>
      <c r="C190" s="285">
        <v>2</v>
      </c>
    </row>
    <row r="191" spans="1:3" ht="15.5" x14ac:dyDescent="0.35">
      <c r="A191" s="284" t="s">
        <v>2939</v>
      </c>
      <c r="B191" s="284" t="s">
        <v>2940</v>
      </c>
      <c r="C191" s="285">
        <v>5</v>
      </c>
    </row>
    <row r="192" spans="1:3" ht="15.5" x14ac:dyDescent="0.35">
      <c r="A192" s="284" t="s">
        <v>2941</v>
      </c>
      <c r="B192" s="284" t="s">
        <v>2616</v>
      </c>
      <c r="C192" s="285">
        <v>2</v>
      </c>
    </row>
    <row r="193" spans="1:3" ht="15.5" x14ac:dyDescent="0.35">
      <c r="A193" s="284" t="s">
        <v>274</v>
      </c>
      <c r="B193" s="284" t="s">
        <v>2942</v>
      </c>
      <c r="C193" s="285">
        <v>3</v>
      </c>
    </row>
    <row r="194" spans="1:3" ht="31" x14ac:dyDescent="0.35">
      <c r="A194" s="284" t="s">
        <v>2943</v>
      </c>
      <c r="B194" s="284" t="s">
        <v>2944</v>
      </c>
      <c r="C194" s="285">
        <v>3</v>
      </c>
    </row>
    <row r="195" spans="1:3" ht="31" x14ac:dyDescent="0.35">
      <c r="A195" s="284" t="s">
        <v>1025</v>
      </c>
      <c r="B195" s="284" t="s">
        <v>2945</v>
      </c>
      <c r="C195" s="285">
        <v>3</v>
      </c>
    </row>
    <row r="196" spans="1:3" ht="15.5" x14ac:dyDescent="0.35">
      <c r="A196" s="284" t="s">
        <v>2946</v>
      </c>
      <c r="B196" s="284" t="s">
        <v>2947</v>
      </c>
      <c r="C196" s="285">
        <v>5</v>
      </c>
    </row>
    <row r="197" spans="1:3" ht="15.5" x14ac:dyDescent="0.35">
      <c r="A197" s="284" t="s">
        <v>2948</v>
      </c>
      <c r="B197" s="284" t="s">
        <v>2949</v>
      </c>
      <c r="C197" s="285">
        <v>4</v>
      </c>
    </row>
    <row r="198" spans="1:3" ht="15.5" x14ac:dyDescent="0.35">
      <c r="A198" s="284" t="s">
        <v>2950</v>
      </c>
      <c r="B198" s="284" t="s">
        <v>2616</v>
      </c>
      <c r="C198" s="285">
        <v>2</v>
      </c>
    </row>
    <row r="199" spans="1:3" ht="15.5" x14ac:dyDescent="0.35">
      <c r="A199" s="284" t="s">
        <v>2951</v>
      </c>
      <c r="B199" s="284" t="s">
        <v>2952</v>
      </c>
      <c r="C199" s="285">
        <v>1</v>
      </c>
    </row>
    <row r="200" spans="1:3" ht="15.5" x14ac:dyDescent="0.35">
      <c r="A200" s="284" t="s">
        <v>2953</v>
      </c>
      <c r="B200" s="284" t="s">
        <v>2954</v>
      </c>
      <c r="C200" s="285">
        <v>4</v>
      </c>
    </row>
    <row r="201" spans="1:3" ht="15.5" x14ac:dyDescent="0.35">
      <c r="A201" s="284" t="s">
        <v>2955</v>
      </c>
      <c r="B201" s="284" t="s">
        <v>2956</v>
      </c>
      <c r="C201" s="285">
        <v>3</v>
      </c>
    </row>
    <row r="202" spans="1:3" ht="15.5" x14ac:dyDescent="0.35">
      <c r="A202" s="284" t="s">
        <v>2957</v>
      </c>
      <c r="B202" s="284" t="s">
        <v>2958</v>
      </c>
      <c r="C202" s="285">
        <v>4</v>
      </c>
    </row>
    <row r="203" spans="1:3" ht="15.5" x14ac:dyDescent="0.35">
      <c r="A203" s="284" t="s">
        <v>2959</v>
      </c>
      <c r="B203" s="284" t="s">
        <v>2960</v>
      </c>
      <c r="C203" s="285">
        <v>4</v>
      </c>
    </row>
    <row r="204" spans="1:3" ht="15.5" x14ac:dyDescent="0.35">
      <c r="A204" s="284" t="s">
        <v>2961</v>
      </c>
      <c r="B204" s="284" t="s">
        <v>2962</v>
      </c>
      <c r="C204" s="285">
        <v>4</v>
      </c>
    </row>
    <row r="205" spans="1:3" ht="15.5" x14ac:dyDescent="0.35">
      <c r="A205" s="284" t="s">
        <v>2963</v>
      </c>
      <c r="B205" s="284" t="s">
        <v>2964</v>
      </c>
      <c r="C205" s="285">
        <v>2</v>
      </c>
    </row>
    <row r="206" spans="1:3" ht="15.5" x14ac:dyDescent="0.35">
      <c r="A206" s="284" t="s">
        <v>2965</v>
      </c>
      <c r="B206" s="284" t="s">
        <v>2966</v>
      </c>
      <c r="C206" s="285">
        <v>3</v>
      </c>
    </row>
    <row r="207" spans="1:3" ht="15.5" x14ac:dyDescent="0.35">
      <c r="A207" s="284" t="s">
        <v>2967</v>
      </c>
      <c r="B207" s="284" t="s">
        <v>2968</v>
      </c>
      <c r="C207" s="285">
        <v>4</v>
      </c>
    </row>
    <row r="208" spans="1:3" ht="15.5" x14ac:dyDescent="0.35">
      <c r="A208" s="284" t="s">
        <v>2969</v>
      </c>
      <c r="B208" s="284" t="s">
        <v>2970</v>
      </c>
      <c r="C208" s="285">
        <v>2</v>
      </c>
    </row>
    <row r="209" spans="1:3" ht="15.5" x14ac:dyDescent="0.35">
      <c r="A209" s="284" t="s">
        <v>2971</v>
      </c>
      <c r="B209" s="284" t="s">
        <v>2972</v>
      </c>
      <c r="C209" s="285">
        <v>4</v>
      </c>
    </row>
    <row r="210" spans="1:3" ht="15.5" x14ac:dyDescent="0.35">
      <c r="A210" s="284" t="s">
        <v>2973</v>
      </c>
      <c r="B210" s="284" t="s">
        <v>2974</v>
      </c>
      <c r="C210" s="285">
        <v>4</v>
      </c>
    </row>
    <row r="211" spans="1:3" ht="15.5" x14ac:dyDescent="0.35">
      <c r="A211" s="284" t="s">
        <v>2975</v>
      </c>
      <c r="B211" s="284" t="s">
        <v>2976</v>
      </c>
      <c r="C211" s="285">
        <v>4</v>
      </c>
    </row>
    <row r="212" spans="1:3" ht="15.5" x14ac:dyDescent="0.35">
      <c r="A212" s="284" t="s">
        <v>2977</v>
      </c>
      <c r="B212" s="284" t="s">
        <v>2978</v>
      </c>
      <c r="C212" s="285">
        <v>3</v>
      </c>
    </row>
    <row r="213" spans="1:3" ht="15.5" x14ac:dyDescent="0.35">
      <c r="A213" s="284" t="s">
        <v>1005</v>
      </c>
      <c r="B213" s="284" t="s">
        <v>2616</v>
      </c>
      <c r="C213" s="285">
        <v>2</v>
      </c>
    </row>
    <row r="214" spans="1:3" ht="15.5" x14ac:dyDescent="0.35">
      <c r="A214" s="284" t="s">
        <v>2979</v>
      </c>
      <c r="B214" s="284" t="s">
        <v>2980</v>
      </c>
      <c r="C214" s="285">
        <v>1</v>
      </c>
    </row>
    <row r="215" spans="1:3" ht="15.5" x14ac:dyDescent="0.35">
      <c r="A215" s="284" t="s">
        <v>2981</v>
      </c>
      <c r="B215" s="284" t="s">
        <v>2982</v>
      </c>
      <c r="C215" s="285">
        <v>4</v>
      </c>
    </row>
    <row r="216" spans="1:3" ht="15.5" x14ac:dyDescent="0.35">
      <c r="A216" s="284" t="s">
        <v>2983</v>
      </c>
      <c r="B216" s="284" t="s">
        <v>2984</v>
      </c>
      <c r="C216" s="285">
        <v>4</v>
      </c>
    </row>
    <row r="217" spans="1:3" ht="15.5" x14ac:dyDescent="0.35">
      <c r="A217" s="284" t="s">
        <v>2985</v>
      </c>
      <c r="B217" s="284" t="s">
        <v>2986</v>
      </c>
      <c r="C217" s="285">
        <v>4</v>
      </c>
    </row>
    <row r="218" spans="1:3" ht="31" x14ac:dyDescent="0.35">
      <c r="A218" s="284" t="s">
        <v>2987</v>
      </c>
      <c r="B218" s="284" t="s">
        <v>2988</v>
      </c>
      <c r="C218" s="285">
        <v>4</v>
      </c>
    </row>
    <row r="219" spans="1:3" ht="15.5" x14ac:dyDescent="0.35">
      <c r="A219" s="284" t="s">
        <v>199</v>
      </c>
      <c r="B219" s="284" t="s">
        <v>2989</v>
      </c>
      <c r="C219" s="285">
        <v>2</v>
      </c>
    </row>
    <row r="220" spans="1:3" ht="15.5" x14ac:dyDescent="0.35">
      <c r="A220" s="284" t="s">
        <v>2990</v>
      </c>
      <c r="B220" s="284" t="s">
        <v>2991</v>
      </c>
      <c r="C220" s="285">
        <v>1</v>
      </c>
    </row>
    <row r="221" spans="1:3" ht="15.5" x14ac:dyDescent="0.35">
      <c r="A221" s="284" t="s">
        <v>2992</v>
      </c>
      <c r="B221" s="284" t="s">
        <v>2993</v>
      </c>
      <c r="C221" s="285">
        <v>1</v>
      </c>
    </row>
    <row r="222" spans="1:3" ht="31" x14ac:dyDescent="0.35">
      <c r="A222" s="284" t="s">
        <v>2994</v>
      </c>
      <c r="B222" s="284" t="s">
        <v>2995</v>
      </c>
      <c r="C222" s="285">
        <v>4</v>
      </c>
    </row>
    <row r="223" spans="1:3" ht="15.5" x14ac:dyDescent="0.35">
      <c r="A223" s="284" t="s">
        <v>2996</v>
      </c>
      <c r="B223" s="284" t="s">
        <v>2997</v>
      </c>
      <c r="C223" s="285">
        <v>7</v>
      </c>
    </row>
    <row r="224" spans="1:3" ht="15.5" x14ac:dyDescent="0.35">
      <c r="A224" s="284" t="s">
        <v>949</v>
      </c>
      <c r="B224" s="284" t="s">
        <v>2998</v>
      </c>
      <c r="C224" s="285">
        <v>5</v>
      </c>
    </row>
    <row r="225" spans="1:3" ht="15.5" x14ac:dyDescent="0.35">
      <c r="A225" s="284" t="s">
        <v>928</v>
      </c>
      <c r="B225" s="284" t="s">
        <v>2999</v>
      </c>
      <c r="C225" s="285">
        <v>6</v>
      </c>
    </row>
    <row r="226" spans="1:3" ht="15.5" x14ac:dyDescent="0.35">
      <c r="A226" s="284" t="s">
        <v>3000</v>
      </c>
      <c r="B226" s="284" t="s">
        <v>3001</v>
      </c>
      <c r="C226" s="285">
        <v>5</v>
      </c>
    </row>
    <row r="227" spans="1:3" ht="15.5" x14ac:dyDescent="0.35">
      <c r="A227" s="284" t="s">
        <v>3002</v>
      </c>
      <c r="B227" s="284" t="s">
        <v>3003</v>
      </c>
      <c r="C227" s="285">
        <v>2</v>
      </c>
    </row>
    <row r="228" spans="1:3" ht="15.5" x14ac:dyDescent="0.35">
      <c r="A228" s="284" t="s">
        <v>938</v>
      </c>
      <c r="B228" s="284" t="s">
        <v>3004</v>
      </c>
      <c r="C228" s="285">
        <v>3</v>
      </c>
    </row>
    <row r="229" spans="1:3" ht="15.5" x14ac:dyDescent="0.35">
      <c r="A229" s="284" t="s">
        <v>3005</v>
      </c>
      <c r="B229" s="284" t="s">
        <v>3006</v>
      </c>
      <c r="C229" s="285">
        <v>1</v>
      </c>
    </row>
    <row r="230" spans="1:3" ht="15.5" x14ac:dyDescent="0.35">
      <c r="A230" s="284" t="s">
        <v>317</v>
      </c>
      <c r="B230" s="284" t="s">
        <v>3007</v>
      </c>
      <c r="C230" s="285">
        <v>7</v>
      </c>
    </row>
    <row r="231" spans="1:3" ht="15.5" x14ac:dyDescent="0.35">
      <c r="A231" s="284" t="s">
        <v>3008</v>
      </c>
      <c r="B231" s="284" t="s">
        <v>3009</v>
      </c>
      <c r="C231" s="285">
        <v>2</v>
      </c>
    </row>
    <row r="232" spans="1:3" ht="15.5" x14ac:dyDescent="0.35">
      <c r="A232" s="284" t="s">
        <v>3010</v>
      </c>
      <c r="B232" s="284" t="s">
        <v>3011</v>
      </c>
      <c r="C232" s="285">
        <v>5</v>
      </c>
    </row>
    <row r="233" spans="1:3" ht="15.5" x14ac:dyDescent="0.35">
      <c r="A233" s="284" t="s">
        <v>3012</v>
      </c>
      <c r="B233" s="284" t="s">
        <v>2616</v>
      </c>
      <c r="C233" s="285">
        <v>2</v>
      </c>
    </row>
    <row r="234" spans="1:3" ht="15.5" x14ac:dyDescent="0.35">
      <c r="A234" s="284" t="s">
        <v>3013</v>
      </c>
      <c r="B234" s="284" t="s">
        <v>3014</v>
      </c>
      <c r="C234" s="285">
        <v>6</v>
      </c>
    </row>
    <row r="235" spans="1:3" ht="15.5" x14ac:dyDescent="0.35">
      <c r="A235" s="284" t="s">
        <v>883</v>
      </c>
      <c r="B235" s="284" t="s">
        <v>3015</v>
      </c>
      <c r="C235" s="285">
        <v>4</v>
      </c>
    </row>
    <row r="236" spans="1:3" ht="15.5" x14ac:dyDescent="0.35">
      <c r="A236" s="284" t="s">
        <v>3016</v>
      </c>
      <c r="B236" s="284" t="s">
        <v>3017</v>
      </c>
      <c r="C236" s="285">
        <v>6</v>
      </c>
    </row>
    <row r="237" spans="1:3" ht="15.5" x14ac:dyDescent="0.35">
      <c r="A237" s="284" t="s">
        <v>3018</v>
      </c>
      <c r="B237" s="284" t="s">
        <v>3019</v>
      </c>
      <c r="C237" s="285">
        <v>4</v>
      </c>
    </row>
    <row r="238" spans="1:3" ht="15.5" x14ac:dyDescent="0.35">
      <c r="A238" s="284" t="s">
        <v>3020</v>
      </c>
      <c r="B238" s="284" t="s">
        <v>3021</v>
      </c>
      <c r="C238" s="285">
        <v>6</v>
      </c>
    </row>
    <row r="239" spans="1:3" ht="15.5" x14ac:dyDescent="0.35">
      <c r="A239" s="284" t="s">
        <v>3022</v>
      </c>
      <c r="B239" s="284" t="s">
        <v>3023</v>
      </c>
      <c r="C239" s="285">
        <v>4</v>
      </c>
    </row>
    <row r="240" spans="1:3" ht="15.5" x14ac:dyDescent="0.35">
      <c r="A240" s="284" t="s">
        <v>961</v>
      </c>
      <c r="B240" s="284" t="s">
        <v>3024</v>
      </c>
      <c r="C240" s="285">
        <v>7</v>
      </c>
    </row>
    <row r="241" spans="1:3" ht="15.5" x14ac:dyDescent="0.35">
      <c r="A241" s="284" t="s">
        <v>3025</v>
      </c>
      <c r="B241" s="284" t="s">
        <v>3026</v>
      </c>
      <c r="C241" s="285">
        <v>8</v>
      </c>
    </row>
    <row r="242" spans="1:3" ht="15.5" x14ac:dyDescent="0.35">
      <c r="A242" s="284" t="s">
        <v>3027</v>
      </c>
      <c r="B242" s="284" t="s">
        <v>3028</v>
      </c>
      <c r="C242" s="285">
        <v>6</v>
      </c>
    </row>
    <row r="243" spans="1:3" ht="15.5" x14ac:dyDescent="0.35">
      <c r="A243" s="284" t="s">
        <v>3029</v>
      </c>
      <c r="B243" s="284" t="s">
        <v>3030</v>
      </c>
      <c r="C243" s="285">
        <v>5</v>
      </c>
    </row>
    <row r="244" spans="1:3" ht="15.5" x14ac:dyDescent="0.35">
      <c r="A244" s="284" t="s">
        <v>3031</v>
      </c>
      <c r="B244" s="284" t="s">
        <v>3032</v>
      </c>
      <c r="C244" s="285">
        <v>6</v>
      </c>
    </row>
    <row r="245" spans="1:3" ht="31" x14ac:dyDescent="0.35">
      <c r="A245" s="284" t="s">
        <v>3033</v>
      </c>
      <c r="B245" s="284" t="s">
        <v>3034</v>
      </c>
      <c r="C245" s="285">
        <v>1</v>
      </c>
    </row>
    <row r="246" spans="1:3" ht="15.5" x14ac:dyDescent="0.35">
      <c r="A246" s="284" t="s">
        <v>3035</v>
      </c>
      <c r="B246" s="284" t="s">
        <v>3036</v>
      </c>
      <c r="C246" s="285">
        <v>4</v>
      </c>
    </row>
    <row r="247" spans="1:3" ht="15.5" x14ac:dyDescent="0.35">
      <c r="A247" s="284" t="s">
        <v>3037</v>
      </c>
      <c r="B247" s="284" t="s">
        <v>3038</v>
      </c>
      <c r="C247" s="285">
        <v>5</v>
      </c>
    </row>
    <row r="248" spans="1:3" ht="15.5" x14ac:dyDescent="0.35">
      <c r="A248" s="284" t="s">
        <v>3039</v>
      </c>
      <c r="B248" s="284" t="s">
        <v>2616</v>
      </c>
      <c r="C248" s="285">
        <v>2</v>
      </c>
    </row>
    <row r="249" spans="1:3" ht="15.5" x14ac:dyDescent="0.35">
      <c r="A249" s="284" t="s">
        <v>3040</v>
      </c>
      <c r="B249" s="284" t="s">
        <v>3041</v>
      </c>
      <c r="C249" s="285">
        <v>8</v>
      </c>
    </row>
    <row r="250" spans="1:3" ht="15.5" x14ac:dyDescent="0.35">
      <c r="A250" s="284" t="s">
        <v>3042</v>
      </c>
      <c r="B250" s="284" t="s">
        <v>3043</v>
      </c>
      <c r="C250" s="285">
        <v>8</v>
      </c>
    </row>
    <row r="251" spans="1:3" ht="31" x14ac:dyDescent="0.35">
      <c r="A251" s="284" t="s">
        <v>3044</v>
      </c>
      <c r="B251" s="284" t="s">
        <v>3045</v>
      </c>
      <c r="C251" s="285">
        <v>7</v>
      </c>
    </row>
    <row r="252" spans="1:3" ht="15.5" x14ac:dyDescent="0.35">
      <c r="A252" s="284" t="s">
        <v>3046</v>
      </c>
      <c r="B252" s="284" t="s">
        <v>3047</v>
      </c>
      <c r="C252" s="285">
        <v>5</v>
      </c>
    </row>
    <row r="253" spans="1:3" ht="15.5" x14ac:dyDescent="0.35">
      <c r="A253" s="284" t="s">
        <v>3048</v>
      </c>
      <c r="B253" s="284" t="s">
        <v>3049</v>
      </c>
      <c r="C253" s="285">
        <v>7</v>
      </c>
    </row>
    <row r="254" spans="1:3" ht="31" x14ac:dyDescent="0.35">
      <c r="A254" s="284" t="s">
        <v>3050</v>
      </c>
      <c r="B254" s="284" t="s">
        <v>3051</v>
      </c>
      <c r="C254" s="285">
        <v>4</v>
      </c>
    </row>
    <row r="255" spans="1:3" ht="15.5" x14ac:dyDescent="0.35">
      <c r="A255" s="284" t="s">
        <v>3052</v>
      </c>
      <c r="B255" s="284" t="s">
        <v>3053</v>
      </c>
      <c r="C255" s="285">
        <v>4</v>
      </c>
    </row>
    <row r="256" spans="1:3" ht="15.5" x14ac:dyDescent="0.35">
      <c r="A256" s="284" t="s">
        <v>3054</v>
      </c>
      <c r="B256" s="284" t="s">
        <v>3055</v>
      </c>
      <c r="C256" s="285">
        <v>5</v>
      </c>
    </row>
    <row r="257" spans="1:3" ht="15.5" x14ac:dyDescent="0.35">
      <c r="A257" s="284" t="s">
        <v>285</v>
      </c>
      <c r="B257" s="284" t="s">
        <v>3056</v>
      </c>
      <c r="C257" s="285">
        <v>8</v>
      </c>
    </row>
    <row r="258" spans="1:3" ht="15.5" x14ac:dyDescent="0.35">
      <c r="A258" s="284" t="s">
        <v>3057</v>
      </c>
      <c r="B258" s="284" t="s">
        <v>3058</v>
      </c>
      <c r="C258" s="285">
        <v>4</v>
      </c>
    </row>
    <row r="259" spans="1:3" ht="15.5" x14ac:dyDescent="0.35">
      <c r="A259" s="284" t="s">
        <v>3059</v>
      </c>
      <c r="B259" s="284" t="s">
        <v>2616</v>
      </c>
      <c r="C259" s="285">
        <v>3</v>
      </c>
    </row>
    <row r="260" spans="1:3" ht="28.5" customHeight="1" x14ac:dyDescent="0.35">
      <c r="A260" s="284" t="s">
        <v>3060</v>
      </c>
      <c r="B260" s="284" t="s">
        <v>3061</v>
      </c>
      <c r="C260" s="285">
        <v>5</v>
      </c>
    </row>
    <row r="261" spans="1:3" ht="15.5" x14ac:dyDescent="0.35">
      <c r="A261" s="284" t="s">
        <v>3062</v>
      </c>
      <c r="B261" s="284" t="s">
        <v>3063</v>
      </c>
      <c r="C261" s="285">
        <v>8</v>
      </c>
    </row>
    <row r="262" spans="1:3" ht="15.5" x14ac:dyDescent="0.35">
      <c r="A262" s="284" t="s">
        <v>3064</v>
      </c>
      <c r="B262" s="284" t="s">
        <v>3065</v>
      </c>
      <c r="C262" s="285">
        <v>5</v>
      </c>
    </row>
    <row r="263" spans="1:3" ht="15.5" x14ac:dyDescent="0.35">
      <c r="A263" s="284" t="s">
        <v>3066</v>
      </c>
      <c r="B263" s="284" t="s">
        <v>3067</v>
      </c>
      <c r="C263" s="285">
        <v>4</v>
      </c>
    </row>
    <row r="264" spans="1:3" ht="15.5" x14ac:dyDescent="0.35">
      <c r="A264" s="284" t="s">
        <v>3068</v>
      </c>
      <c r="B264" s="284" t="s">
        <v>3069</v>
      </c>
      <c r="C264" s="285">
        <v>4</v>
      </c>
    </row>
    <row r="265" spans="1:3" ht="15.5" x14ac:dyDescent="0.35">
      <c r="A265" s="284" t="s">
        <v>3070</v>
      </c>
      <c r="B265" s="284" t="s">
        <v>3071</v>
      </c>
      <c r="C265" s="285">
        <v>5</v>
      </c>
    </row>
    <row r="266" spans="1:3" ht="15.5" x14ac:dyDescent="0.35">
      <c r="A266" s="284" t="s">
        <v>3072</v>
      </c>
      <c r="B266" s="284" t="s">
        <v>3073</v>
      </c>
      <c r="C266" s="285">
        <v>6</v>
      </c>
    </row>
    <row r="267" spans="1:3" ht="15.5" x14ac:dyDescent="0.35">
      <c r="A267" s="284" t="s">
        <v>3074</v>
      </c>
      <c r="B267" s="284" t="s">
        <v>3075</v>
      </c>
      <c r="C267" s="285">
        <v>5</v>
      </c>
    </row>
    <row r="268" spans="1:3" ht="15.5" x14ac:dyDescent="0.35">
      <c r="A268" s="284" t="s">
        <v>3076</v>
      </c>
      <c r="B268" s="284" t="s">
        <v>3077</v>
      </c>
      <c r="C268" s="285">
        <v>6</v>
      </c>
    </row>
    <row r="269" spans="1:3" ht="15.5" x14ac:dyDescent="0.35">
      <c r="A269" s="284" t="s">
        <v>3078</v>
      </c>
      <c r="B269" s="284" t="s">
        <v>3079</v>
      </c>
      <c r="C269" s="285">
        <v>8</v>
      </c>
    </row>
    <row r="270" spans="1:3" ht="31" x14ac:dyDescent="0.35">
      <c r="A270" s="284" t="s">
        <v>3080</v>
      </c>
      <c r="B270" s="284" t="s">
        <v>3081</v>
      </c>
      <c r="C270" s="285">
        <v>7</v>
      </c>
    </row>
    <row r="271" spans="1:3" ht="15.5" x14ac:dyDescent="0.35">
      <c r="A271" s="284" t="s">
        <v>452</v>
      </c>
      <c r="B271" s="284" t="s">
        <v>3082</v>
      </c>
      <c r="C271" s="285">
        <v>6</v>
      </c>
    </row>
    <row r="272" spans="1:3" ht="15.5" x14ac:dyDescent="0.35">
      <c r="A272" s="284" t="s">
        <v>186</v>
      </c>
      <c r="B272" s="284" t="s">
        <v>3083</v>
      </c>
      <c r="C272" s="285">
        <v>8</v>
      </c>
    </row>
    <row r="273" spans="1:3" ht="15.5" x14ac:dyDescent="0.35">
      <c r="A273" s="284" t="s">
        <v>433</v>
      </c>
      <c r="B273" s="284" t="s">
        <v>3084</v>
      </c>
      <c r="C273" s="285">
        <v>4</v>
      </c>
    </row>
    <row r="274" spans="1:3" ht="15.5" x14ac:dyDescent="0.35">
      <c r="A274" s="284" t="s">
        <v>3085</v>
      </c>
      <c r="B274" s="284" t="s">
        <v>3086</v>
      </c>
      <c r="C274" s="285">
        <v>8</v>
      </c>
    </row>
    <row r="275" spans="1:3" ht="15.5" x14ac:dyDescent="0.35">
      <c r="A275" s="284" t="s">
        <v>3087</v>
      </c>
      <c r="B275" s="284" t="s">
        <v>3088</v>
      </c>
      <c r="C275" s="285">
        <v>6</v>
      </c>
    </row>
    <row r="276" spans="1:3" ht="15.5" x14ac:dyDescent="0.35">
      <c r="A276" s="284" t="s">
        <v>1643</v>
      </c>
      <c r="B276" s="284" t="s">
        <v>3089</v>
      </c>
      <c r="C276" s="285">
        <v>6</v>
      </c>
    </row>
    <row r="277" spans="1:3" ht="15.5" x14ac:dyDescent="0.35">
      <c r="A277" s="284" t="s">
        <v>819</v>
      </c>
      <c r="B277" s="284" t="s">
        <v>3090</v>
      </c>
      <c r="C277" s="285">
        <v>6</v>
      </c>
    </row>
    <row r="278" spans="1:3" ht="15.5" x14ac:dyDescent="0.35">
      <c r="A278" s="284" t="s">
        <v>3091</v>
      </c>
      <c r="B278" s="284" t="s">
        <v>3092</v>
      </c>
      <c r="C278" s="285">
        <v>4</v>
      </c>
    </row>
    <row r="279" spans="1:3" ht="15.5" x14ac:dyDescent="0.35">
      <c r="A279" s="284" t="s">
        <v>3093</v>
      </c>
      <c r="B279" s="284" t="s">
        <v>2616</v>
      </c>
      <c r="C279" s="285">
        <v>2</v>
      </c>
    </row>
    <row r="280" spans="1:3" ht="15.5" x14ac:dyDescent="0.35">
      <c r="A280" s="284" t="s">
        <v>3094</v>
      </c>
      <c r="B280" s="284" t="s">
        <v>3095</v>
      </c>
      <c r="C280" s="285">
        <v>2</v>
      </c>
    </row>
    <row r="281" spans="1:3" ht="15.5" x14ac:dyDescent="0.35">
      <c r="A281" s="284" t="s">
        <v>3096</v>
      </c>
      <c r="B281" s="284" t="s">
        <v>3097</v>
      </c>
      <c r="C281" s="285">
        <v>5</v>
      </c>
    </row>
    <row r="282" spans="1:3" ht="15.5" x14ac:dyDescent="0.35">
      <c r="A282" s="284" t="s">
        <v>3098</v>
      </c>
      <c r="B282" s="284" t="s">
        <v>3099</v>
      </c>
      <c r="C282" s="285">
        <v>5</v>
      </c>
    </row>
    <row r="283" spans="1:3" ht="15.5" x14ac:dyDescent="0.35">
      <c r="A283" s="284" t="s">
        <v>3100</v>
      </c>
      <c r="B283" s="284" t="s">
        <v>3101</v>
      </c>
      <c r="C283" s="285">
        <v>4</v>
      </c>
    </row>
    <row r="284" spans="1:3" ht="15.5" x14ac:dyDescent="0.35">
      <c r="A284" s="284" t="s">
        <v>3102</v>
      </c>
      <c r="B284" s="284" t="s">
        <v>3103</v>
      </c>
      <c r="C284" s="285">
        <v>4</v>
      </c>
    </row>
    <row r="285" spans="1:3" ht="15.5" x14ac:dyDescent="0.35">
      <c r="A285" s="284" t="s">
        <v>3104</v>
      </c>
      <c r="B285" s="284" t="s">
        <v>3105</v>
      </c>
      <c r="C285" s="285">
        <v>8</v>
      </c>
    </row>
    <row r="286" spans="1:3" ht="31" x14ac:dyDescent="0.35">
      <c r="A286" s="284" t="s">
        <v>3106</v>
      </c>
      <c r="B286" s="284" t="s">
        <v>3107</v>
      </c>
      <c r="C286" s="285">
        <v>7</v>
      </c>
    </row>
    <row r="287" spans="1:3" ht="31" x14ac:dyDescent="0.35">
      <c r="A287" s="284" t="s">
        <v>3108</v>
      </c>
      <c r="B287" s="284" t="s">
        <v>3109</v>
      </c>
      <c r="C287" s="285">
        <v>6</v>
      </c>
    </row>
    <row r="288" spans="1:3" ht="31" x14ac:dyDescent="0.35">
      <c r="A288" s="284" t="s">
        <v>3110</v>
      </c>
      <c r="B288" s="284" t="s">
        <v>3111</v>
      </c>
      <c r="C288" s="285">
        <v>8</v>
      </c>
    </row>
    <row r="289" spans="1:3" ht="31" x14ac:dyDescent="0.35">
      <c r="A289" s="284" t="s">
        <v>3112</v>
      </c>
      <c r="B289" s="284" t="s">
        <v>3113</v>
      </c>
      <c r="C289" s="285">
        <v>7</v>
      </c>
    </row>
    <row r="290" spans="1:3" ht="15.5" x14ac:dyDescent="0.35">
      <c r="A290" s="284" t="s">
        <v>3114</v>
      </c>
      <c r="B290" s="284" t="s">
        <v>3115</v>
      </c>
      <c r="C290" s="285">
        <v>6</v>
      </c>
    </row>
    <row r="291" spans="1:3" ht="15.5" x14ac:dyDescent="0.35">
      <c r="A291" s="284" t="s">
        <v>3116</v>
      </c>
      <c r="B291" s="284" t="s">
        <v>3117</v>
      </c>
      <c r="C291" s="285">
        <v>4</v>
      </c>
    </row>
    <row r="292" spans="1:3" ht="15.5" x14ac:dyDescent="0.35">
      <c r="A292" s="284" t="s">
        <v>3118</v>
      </c>
      <c r="B292" s="284" t="s">
        <v>3119</v>
      </c>
      <c r="C292" s="285">
        <v>4</v>
      </c>
    </row>
    <row r="293" spans="1:3" ht="15.5" x14ac:dyDescent="0.35">
      <c r="A293" s="284" t="s">
        <v>232</v>
      </c>
      <c r="B293" s="284" t="s">
        <v>3120</v>
      </c>
      <c r="C293" s="285">
        <v>5</v>
      </c>
    </row>
    <row r="294" spans="1:3" ht="15.5" x14ac:dyDescent="0.35">
      <c r="A294" s="284" t="s">
        <v>3121</v>
      </c>
      <c r="B294" s="284" t="s">
        <v>3122</v>
      </c>
      <c r="C294" s="285">
        <v>1</v>
      </c>
    </row>
    <row r="295" spans="1:3" ht="15.5" x14ac:dyDescent="0.35">
      <c r="A295" s="284" t="s">
        <v>3123</v>
      </c>
      <c r="B295" s="284" t="s">
        <v>3124</v>
      </c>
      <c r="C295" s="285">
        <v>4</v>
      </c>
    </row>
    <row r="296" spans="1:3" ht="15.5" x14ac:dyDescent="0.35">
      <c r="A296" s="284" t="s">
        <v>174</v>
      </c>
      <c r="B296" s="284" t="s">
        <v>3125</v>
      </c>
      <c r="C296" s="285">
        <v>7</v>
      </c>
    </row>
    <row r="297" spans="1:3" ht="15.5" x14ac:dyDescent="0.35">
      <c r="A297" s="284" t="s">
        <v>3126</v>
      </c>
      <c r="B297" s="284" t="s">
        <v>3127</v>
      </c>
      <c r="C297" s="285">
        <v>6</v>
      </c>
    </row>
    <row r="298" spans="1:3" ht="15.5" x14ac:dyDescent="0.35">
      <c r="A298" s="284" t="s">
        <v>3128</v>
      </c>
      <c r="B298" s="284" t="s">
        <v>3129</v>
      </c>
      <c r="C298" s="285">
        <v>5</v>
      </c>
    </row>
    <row r="299" spans="1:3" ht="15.5" x14ac:dyDescent="0.35">
      <c r="A299" s="284" t="s">
        <v>3130</v>
      </c>
      <c r="B299" s="284" t="s">
        <v>3131</v>
      </c>
      <c r="C299" s="285">
        <v>5</v>
      </c>
    </row>
    <row r="300" spans="1:3" ht="15.5" x14ac:dyDescent="0.35">
      <c r="A300" s="284" t="s">
        <v>3132</v>
      </c>
      <c r="B300" s="284" t="s">
        <v>3133</v>
      </c>
      <c r="C300" s="285">
        <v>3</v>
      </c>
    </row>
    <row r="301" spans="1:3" ht="15.5" x14ac:dyDescent="0.35">
      <c r="A301" s="284" t="s">
        <v>3134</v>
      </c>
      <c r="B301" s="284" t="s">
        <v>3135</v>
      </c>
      <c r="C301" s="285">
        <v>6</v>
      </c>
    </row>
    <row r="302" spans="1:3" ht="15.5" x14ac:dyDescent="0.35">
      <c r="A302" s="284" t="s">
        <v>3136</v>
      </c>
      <c r="B302" s="284" t="s">
        <v>3137</v>
      </c>
      <c r="C302" s="285">
        <v>5</v>
      </c>
    </row>
    <row r="303" spans="1:3" ht="15.5" x14ac:dyDescent="0.35">
      <c r="A303" s="284" t="s">
        <v>3138</v>
      </c>
      <c r="B303" s="284" t="s">
        <v>3139</v>
      </c>
      <c r="C303" s="285">
        <v>5</v>
      </c>
    </row>
    <row r="304" spans="1:3" ht="15.5" x14ac:dyDescent="0.35">
      <c r="A304" s="284" t="s">
        <v>3140</v>
      </c>
      <c r="B304" s="284" t="s">
        <v>3141</v>
      </c>
      <c r="C304" s="285">
        <v>6</v>
      </c>
    </row>
    <row r="305" spans="1:3" ht="15.5" x14ac:dyDescent="0.35">
      <c r="A305" s="284" t="s">
        <v>3142</v>
      </c>
      <c r="B305" s="284" t="s">
        <v>3143</v>
      </c>
      <c r="C305" s="285">
        <v>5</v>
      </c>
    </row>
    <row r="306" spans="1:3" ht="15.5" x14ac:dyDescent="0.35">
      <c r="A306" s="284" t="s">
        <v>3144</v>
      </c>
      <c r="B306" s="284" t="s">
        <v>3145</v>
      </c>
      <c r="C306" s="285">
        <v>5</v>
      </c>
    </row>
    <row r="307" spans="1:3" ht="15.5" x14ac:dyDescent="0.35">
      <c r="A307" s="284" t="s">
        <v>3146</v>
      </c>
      <c r="B307" s="284" t="s">
        <v>2616</v>
      </c>
      <c r="C307" s="285">
        <v>2</v>
      </c>
    </row>
    <row r="308" spans="1:3" ht="15.5" x14ac:dyDescent="0.35">
      <c r="A308" s="284" t="s">
        <v>3147</v>
      </c>
      <c r="B308" s="284" t="s">
        <v>3148</v>
      </c>
      <c r="C308" s="285">
        <v>1</v>
      </c>
    </row>
    <row r="309" spans="1:3" ht="15.5" x14ac:dyDescent="0.35">
      <c r="A309" s="284" t="s">
        <v>3149</v>
      </c>
      <c r="B309" s="284" t="s">
        <v>3150</v>
      </c>
      <c r="C309" s="285">
        <v>4</v>
      </c>
    </row>
    <row r="310" spans="1:3" ht="15.5" x14ac:dyDescent="0.35">
      <c r="A310" s="284" t="s">
        <v>3151</v>
      </c>
      <c r="B310" s="284" t="s">
        <v>3152</v>
      </c>
      <c r="C310" s="285">
        <v>5</v>
      </c>
    </row>
    <row r="311" spans="1:3" ht="15.5" x14ac:dyDescent="0.35">
      <c r="A311" s="284" t="s">
        <v>3153</v>
      </c>
      <c r="B311" s="284" t="s">
        <v>3154</v>
      </c>
      <c r="C311" s="285">
        <v>3</v>
      </c>
    </row>
    <row r="312" spans="1:3" ht="15.5" x14ac:dyDescent="0.35">
      <c r="A312" s="284" t="s">
        <v>3155</v>
      </c>
      <c r="B312" s="284" t="s">
        <v>3156</v>
      </c>
      <c r="C312" s="285">
        <v>6</v>
      </c>
    </row>
    <row r="313" spans="1:3" ht="15.5" x14ac:dyDescent="0.35">
      <c r="A313" s="284" t="s">
        <v>3157</v>
      </c>
      <c r="B313" s="284" t="s">
        <v>3158</v>
      </c>
      <c r="C313" s="285">
        <v>4</v>
      </c>
    </row>
    <row r="314" spans="1:3" ht="15.5" x14ac:dyDescent="0.35">
      <c r="A314" s="284" t="s">
        <v>3159</v>
      </c>
      <c r="B314" s="284" t="s">
        <v>3160</v>
      </c>
      <c r="C314" s="285">
        <v>5</v>
      </c>
    </row>
    <row r="315" spans="1:3" ht="15.5" x14ac:dyDescent="0.35">
      <c r="A315" s="284" t="s">
        <v>3161</v>
      </c>
      <c r="B315" s="284" t="s">
        <v>3162</v>
      </c>
      <c r="C315" s="285">
        <v>4</v>
      </c>
    </row>
    <row r="316" spans="1:3" ht="15.5" x14ac:dyDescent="0.35">
      <c r="A316" s="284" t="s">
        <v>1549</v>
      </c>
      <c r="B316" s="284" t="s">
        <v>3163</v>
      </c>
      <c r="C316" s="285">
        <v>6</v>
      </c>
    </row>
    <row r="317" spans="1:3" ht="15.5" x14ac:dyDescent="0.35">
      <c r="A317" s="284" t="s">
        <v>1573</v>
      </c>
      <c r="B317" s="284" t="s">
        <v>3164</v>
      </c>
      <c r="C317" s="285">
        <v>6</v>
      </c>
    </row>
    <row r="318" spans="1:3" ht="15.5" x14ac:dyDescent="0.35">
      <c r="A318" s="284" t="s">
        <v>3165</v>
      </c>
      <c r="B318" s="284" t="s">
        <v>3166</v>
      </c>
      <c r="C318" s="285">
        <v>4</v>
      </c>
    </row>
    <row r="319" spans="1:3" ht="15.5" x14ac:dyDescent="0.35">
      <c r="A319" s="284" t="s">
        <v>3167</v>
      </c>
      <c r="B319" s="284" t="s">
        <v>3168</v>
      </c>
      <c r="C319" s="285">
        <v>6</v>
      </c>
    </row>
    <row r="320" spans="1:3" ht="15.5" x14ac:dyDescent="0.35">
      <c r="A320" s="284" t="s">
        <v>3169</v>
      </c>
      <c r="B320" s="284" t="s">
        <v>3170</v>
      </c>
      <c r="C320" s="285">
        <v>3</v>
      </c>
    </row>
    <row r="321" spans="1:3" ht="15.5" x14ac:dyDescent="0.35">
      <c r="A321" s="284" t="s">
        <v>3171</v>
      </c>
      <c r="B321" s="284" t="s">
        <v>3172</v>
      </c>
      <c r="C321" s="285">
        <v>5</v>
      </c>
    </row>
    <row r="322" spans="1:3" ht="15.5" x14ac:dyDescent="0.35">
      <c r="A322" s="284" t="s">
        <v>3173</v>
      </c>
      <c r="B322" s="284" t="s">
        <v>3174</v>
      </c>
      <c r="C322" s="285">
        <v>4</v>
      </c>
    </row>
    <row r="323" spans="1:3" ht="15.5" x14ac:dyDescent="0.35">
      <c r="A323" s="284" t="s">
        <v>3175</v>
      </c>
      <c r="B323" s="284" t="s">
        <v>3176</v>
      </c>
      <c r="C323" s="285">
        <v>3</v>
      </c>
    </row>
    <row r="324" spans="1:3" ht="15.5" x14ac:dyDescent="0.35">
      <c r="A324" s="284" t="s">
        <v>3177</v>
      </c>
      <c r="B324" s="284" t="s">
        <v>3178</v>
      </c>
      <c r="C324" s="285">
        <v>4</v>
      </c>
    </row>
    <row r="325" spans="1:3" ht="15.5" x14ac:dyDescent="0.35">
      <c r="A325" s="284" t="s">
        <v>3179</v>
      </c>
      <c r="B325" s="284" t="s">
        <v>3180</v>
      </c>
      <c r="C325" s="285">
        <v>5</v>
      </c>
    </row>
    <row r="326" spans="1:3" ht="15.5" x14ac:dyDescent="0.35">
      <c r="A326" s="284" t="s">
        <v>1289</v>
      </c>
      <c r="B326" s="284" t="s">
        <v>3181</v>
      </c>
      <c r="C326" s="285">
        <v>4</v>
      </c>
    </row>
    <row r="327" spans="1:3" ht="15.5" x14ac:dyDescent="0.35">
      <c r="A327" s="284" t="s">
        <v>3182</v>
      </c>
      <c r="B327" s="284" t="s">
        <v>3183</v>
      </c>
      <c r="C327" s="285">
        <v>5</v>
      </c>
    </row>
    <row r="328" spans="1:3" ht="15.5" x14ac:dyDescent="0.35">
      <c r="A328" s="284" t="s">
        <v>3184</v>
      </c>
      <c r="B328" s="284" t="s">
        <v>3185</v>
      </c>
      <c r="C328" s="285">
        <v>4</v>
      </c>
    </row>
    <row r="329" spans="1:3" ht="15.5" x14ac:dyDescent="0.35">
      <c r="A329" s="284" t="s">
        <v>1778</v>
      </c>
      <c r="B329" s="284" t="s">
        <v>3186</v>
      </c>
      <c r="C329" s="285">
        <v>4</v>
      </c>
    </row>
    <row r="330" spans="1:3" ht="15.5" x14ac:dyDescent="0.35">
      <c r="A330" s="284" t="s">
        <v>3187</v>
      </c>
      <c r="B330" s="284" t="s">
        <v>3188</v>
      </c>
      <c r="C330" s="285">
        <v>5</v>
      </c>
    </row>
    <row r="331" spans="1:3" ht="15.5" x14ac:dyDescent="0.35">
      <c r="A331" s="284" t="s">
        <v>3189</v>
      </c>
      <c r="B331" s="284" t="s">
        <v>3190</v>
      </c>
      <c r="C331" s="285">
        <v>6</v>
      </c>
    </row>
    <row r="332" spans="1:3" ht="15.5" x14ac:dyDescent="0.35">
      <c r="A332" s="284" t="s">
        <v>3191</v>
      </c>
      <c r="B332" s="284" t="s">
        <v>3192</v>
      </c>
      <c r="C332" s="285">
        <v>5</v>
      </c>
    </row>
    <row r="333" spans="1:3" ht="15.5" x14ac:dyDescent="0.35">
      <c r="A333" s="284" t="s">
        <v>3193</v>
      </c>
      <c r="B333" s="284" t="s">
        <v>3194</v>
      </c>
      <c r="C333" s="285">
        <v>5</v>
      </c>
    </row>
    <row r="334" spans="1:3" ht="15.5" x14ac:dyDescent="0.35">
      <c r="A334" s="284" t="s">
        <v>791</v>
      </c>
      <c r="B334" s="284" t="s">
        <v>3195</v>
      </c>
      <c r="C334" s="285">
        <v>6</v>
      </c>
    </row>
    <row r="335" spans="1:3" ht="15.5" x14ac:dyDescent="0.35">
      <c r="A335" s="284" t="s">
        <v>3196</v>
      </c>
      <c r="B335" s="284" t="s">
        <v>3197</v>
      </c>
      <c r="C335" s="285">
        <v>5</v>
      </c>
    </row>
    <row r="336" spans="1:3" ht="15.5" x14ac:dyDescent="0.35">
      <c r="A336" s="284" t="s">
        <v>3198</v>
      </c>
      <c r="B336" s="284" t="s">
        <v>3199</v>
      </c>
      <c r="C336" s="285">
        <v>5</v>
      </c>
    </row>
    <row r="337" spans="1:3" ht="15.5" x14ac:dyDescent="0.35">
      <c r="A337" s="284" t="s">
        <v>3200</v>
      </c>
      <c r="B337" s="284" t="s">
        <v>3201</v>
      </c>
      <c r="C337" s="285">
        <v>6</v>
      </c>
    </row>
    <row r="338" spans="1:3" ht="15.5" x14ac:dyDescent="0.35">
      <c r="A338" s="284" t="s">
        <v>3202</v>
      </c>
      <c r="B338" s="284" t="s">
        <v>3203</v>
      </c>
      <c r="C338" s="285">
        <v>6</v>
      </c>
    </row>
    <row r="339" spans="1:3" ht="15.5" x14ac:dyDescent="0.35">
      <c r="A339" s="284" t="s">
        <v>574</v>
      </c>
      <c r="B339" s="284" t="s">
        <v>3204</v>
      </c>
      <c r="C339" s="285">
        <v>6</v>
      </c>
    </row>
    <row r="340" spans="1:3" ht="15.5" x14ac:dyDescent="0.35">
      <c r="A340" s="284" t="s">
        <v>3205</v>
      </c>
      <c r="B340" s="284" t="s">
        <v>3206</v>
      </c>
      <c r="C340" s="285">
        <v>6</v>
      </c>
    </row>
    <row r="341" spans="1:3" ht="15.5" x14ac:dyDescent="0.35">
      <c r="A341" s="284" t="s">
        <v>3207</v>
      </c>
      <c r="B341" s="284" t="s">
        <v>3208</v>
      </c>
      <c r="C341" s="285">
        <v>5</v>
      </c>
    </row>
    <row r="342" spans="1:3" ht="15.5" x14ac:dyDescent="0.35">
      <c r="A342" s="284" t="s">
        <v>3209</v>
      </c>
      <c r="B342" s="284" t="s">
        <v>3210</v>
      </c>
      <c r="C342" s="285">
        <v>4</v>
      </c>
    </row>
    <row r="343" spans="1:3" ht="15.5" x14ac:dyDescent="0.35">
      <c r="A343" s="284" t="s">
        <v>3211</v>
      </c>
      <c r="B343" s="284" t="s">
        <v>3212</v>
      </c>
      <c r="C343" s="285">
        <v>6</v>
      </c>
    </row>
    <row r="344" spans="1:3" ht="15.5" x14ac:dyDescent="0.35">
      <c r="A344" s="284" t="s">
        <v>3213</v>
      </c>
      <c r="B344" s="284" t="s">
        <v>3214</v>
      </c>
      <c r="C344" s="285">
        <v>5</v>
      </c>
    </row>
    <row r="345" spans="1:3" ht="15.5" x14ac:dyDescent="0.35">
      <c r="A345" s="284" t="s">
        <v>1765</v>
      </c>
      <c r="B345" s="284" t="s">
        <v>3215</v>
      </c>
      <c r="C345" s="285">
        <v>6</v>
      </c>
    </row>
    <row r="346" spans="1:3" ht="15.5" x14ac:dyDescent="0.35">
      <c r="A346" s="284" t="s">
        <v>3216</v>
      </c>
      <c r="B346" s="284" t="s">
        <v>3217</v>
      </c>
      <c r="C346" s="285">
        <v>6</v>
      </c>
    </row>
    <row r="347" spans="1:3" ht="15.5" x14ac:dyDescent="0.35">
      <c r="A347" s="284" t="s">
        <v>3218</v>
      </c>
      <c r="B347" s="284" t="s">
        <v>3219</v>
      </c>
      <c r="C347" s="285">
        <v>4</v>
      </c>
    </row>
    <row r="348" spans="1:3" ht="15.5" x14ac:dyDescent="0.35">
      <c r="A348" s="284" t="s">
        <v>3220</v>
      </c>
      <c r="B348" s="284" t="s">
        <v>3221</v>
      </c>
      <c r="C348" s="285">
        <v>5</v>
      </c>
    </row>
    <row r="349" spans="1:3" ht="15.5" x14ac:dyDescent="0.35">
      <c r="A349" s="284" t="s">
        <v>3222</v>
      </c>
      <c r="B349" s="284" t="s">
        <v>3223</v>
      </c>
      <c r="C349" s="285">
        <v>4</v>
      </c>
    </row>
    <row r="350" spans="1:3" ht="15.5" x14ac:dyDescent="0.35">
      <c r="A350" s="284" t="s">
        <v>3224</v>
      </c>
      <c r="B350" s="284" t="s">
        <v>3225</v>
      </c>
      <c r="C350" s="285">
        <v>3</v>
      </c>
    </row>
    <row r="351" spans="1:3" ht="15.5" x14ac:dyDescent="0.35">
      <c r="A351" s="284" t="s">
        <v>3226</v>
      </c>
      <c r="B351" s="284" t="s">
        <v>3227</v>
      </c>
      <c r="C351" s="285">
        <v>2</v>
      </c>
    </row>
    <row r="352" spans="1:3" ht="15.5" x14ac:dyDescent="0.35">
      <c r="A352" s="284" t="s">
        <v>3228</v>
      </c>
      <c r="B352" s="284" t="s">
        <v>3229</v>
      </c>
      <c r="C352" s="285">
        <v>3</v>
      </c>
    </row>
    <row r="353" spans="1:3" ht="15.5" x14ac:dyDescent="0.35">
      <c r="A353" s="284" t="s">
        <v>3230</v>
      </c>
      <c r="B353" s="284" t="s">
        <v>2616</v>
      </c>
      <c r="C353" s="285">
        <v>2</v>
      </c>
    </row>
    <row r="354" spans="1:3" ht="15.5" x14ac:dyDescent="0.35">
      <c r="A354" s="284" t="s">
        <v>3231</v>
      </c>
      <c r="B354" s="284" t="s">
        <v>3232</v>
      </c>
      <c r="C354" s="285">
        <v>7</v>
      </c>
    </row>
    <row r="355" spans="1:3" ht="15.5" x14ac:dyDescent="0.35">
      <c r="A355" s="284" t="s">
        <v>3233</v>
      </c>
      <c r="B355" s="284" t="s">
        <v>3234</v>
      </c>
      <c r="C355" s="285">
        <v>6</v>
      </c>
    </row>
    <row r="356" spans="1:3" ht="15.5" x14ac:dyDescent="0.35">
      <c r="A356" s="284" t="s">
        <v>3235</v>
      </c>
      <c r="B356" s="284" t="s">
        <v>3236</v>
      </c>
      <c r="C356" s="285">
        <v>7</v>
      </c>
    </row>
    <row r="357" spans="1:3" ht="15.5" x14ac:dyDescent="0.35">
      <c r="A357" s="284" t="s">
        <v>1727</v>
      </c>
      <c r="B357" s="284" t="s">
        <v>3237</v>
      </c>
      <c r="C357" s="285">
        <v>5</v>
      </c>
    </row>
    <row r="358" spans="1:3" ht="15.5" x14ac:dyDescent="0.35">
      <c r="A358" s="284" t="s">
        <v>3238</v>
      </c>
      <c r="B358" s="284" t="s">
        <v>3239</v>
      </c>
      <c r="C358" s="285">
        <v>5</v>
      </c>
    </row>
    <row r="359" spans="1:3" ht="15.5" x14ac:dyDescent="0.35">
      <c r="A359" s="284" t="s">
        <v>3240</v>
      </c>
      <c r="B359" s="284" t="s">
        <v>3241</v>
      </c>
      <c r="C359" s="285">
        <v>6</v>
      </c>
    </row>
    <row r="360" spans="1:3" ht="15.5" x14ac:dyDescent="0.35">
      <c r="A360" s="284" t="s">
        <v>3242</v>
      </c>
      <c r="B360" s="284" t="s">
        <v>3243</v>
      </c>
      <c r="C360" s="285">
        <v>5</v>
      </c>
    </row>
    <row r="361" spans="1:3" ht="15.5" x14ac:dyDescent="0.35">
      <c r="A361" s="284" t="s">
        <v>3244</v>
      </c>
      <c r="B361" s="284" t="s">
        <v>3245</v>
      </c>
      <c r="C361" s="285">
        <v>4</v>
      </c>
    </row>
    <row r="362" spans="1:3" ht="15.5" x14ac:dyDescent="0.35">
      <c r="A362" s="284" t="s">
        <v>3246</v>
      </c>
      <c r="B362" s="284" t="s">
        <v>3247</v>
      </c>
      <c r="C362" s="285">
        <v>2</v>
      </c>
    </row>
    <row r="363" spans="1:3" ht="15.5" x14ac:dyDescent="0.35">
      <c r="A363" s="284" t="s">
        <v>2192</v>
      </c>
      <c r="B363" s="284" t="s">
        <v>3248</v>
      </c>
      <c r="C363" s="285">
        <v>4</v>
      </c>
    </row>
    <row r="364" spans="1:3" ht="15.5" x14ac:dyDescent="0.35">
      <c r="A364" s="284" t="s">
        <v>3249</v>
      </c>
      <c r="B364" s="284" t="s">
        <v>3250</v>
      </c>
      <c r="C364" s="285">
        <v>4</v>
      </c>
    </row>
    <row r="365" spans="1:3" ht="15.5" x14ac:dyDescent="0.35">
      <c r="A365" s="284" t="s">
        <v>3251</v>
      </c>
      <c r="B365" s="284" t="s">
        <v>3252</v>
      </c>
      <c r="C365" s="285">
        <v>5</v>
      </c>
    </row>
    <row r="366" spans="1:3" ht="15.5" x14ac:dyDescent="0.35">
      <c r="A366" s="284" t="s">
        <v>3253</v>
      </c>
      <c r="B366" s="284" t="s">
        <v>3254</v>
      </c>
      <c r="C366" s="285">
        <v>2</v>
      </c>
    </row>
    <row r="367" spans="1:3" ht="15.5" x14ac:dyDescent="0.35">
      <c r="A367" s="284" t="s">
        <v>3255</v>
      </c>
      <c r="B367" s="284" t="s">
        <v>3256</v>
      </c>
      <c r="C367" s="285">
        <v>4</v>
      </c>
    </row>
    <row r="368" spans="1:3" ht="15.5" x14ac:dyDescent="0.35">
      <c r="A368" s="284" t="s">
        <v>3257</v>
      </c>
      <c r="B368" s="284" t="s">
        <v>3258</v>
      </c>
      <c r="C368" s="285">
        <v>4</v>
      </c>
    </row>
    <row r="369" spans="1:3" ht="15.5" x14ac:dyDescent="0.35">
      <c r="A369" s="284" t="s">
        <v>3259</v>
      </c>
      <c r="B369" s="284" t="s">
        <v>3260</v>
      </c>
      <c r="C369" s="285">
        <v>5</v>
      </c>
    </row>
    <row r="370" spans="1:3" ht="15.5" x14ac:dyDescent="0.35">
      <c r="A370" s="284" t="s">
        <v>3261</v>
      </c>
      <c r="B370" s="284" t="s">
        <v>3262</v>
      </c>
      <c r="C370" s="285">
        <v>8</v>
      </c>
    </row>
    <row r="371" spans="1:3" ht="15.5" x14ac:dyDescent="0.35">
      <c r="A371" s="284" t="s">
        <v>2070</v>
      </c>
      <c r="B371" s="284" t="s">
        <v>3263</v>
      </c>
      <c r="C371" s="285">
        <v>3</v>
      </c>
    </row>
    <row r="372" spans="1:3" ht="15.5" x14ac:dyDescent="0.35">
      <c r="A372" s="284" t="s">
        <v>3264</v>
      </c>
      <c r="B372" s="284" t="s">
        <v>3265</v>
      </c>
      <c r="C372" s="285">
        <v>4</v>
      </c>
    </row>
    <row r="373" spans="1:3" ht="15.5" x14ac:dyDescent="0.35">
      <c r="A373" s="284" t="s">
        <v>3266</v>
      </c>
      <c r="B373" s="284" t="s">
        <v>3267</v>
      </c>
      <c r="C373" s="285">
        <v>4</v>
      </c>
    </row>
    <row r="374" spans="1:3" ht="31" x14ac:dyDescent="0.35">
      <c r="A374" s="284" t="s">
        <v>3268</v>
      </c>
      <c r="B374" s="284" t="s">
        <v>3269</v>
      </c>
      <c r="C374" s="285">
        <v>4</v>
      </c>
    </row>
    <row r="375" spans="1:3" ht="15.5" x14ac:dyDescent="0.35">
      <c r="A375" s="284" t="s">
        <v>3270</v>
      </c>
      <c r="B375" s="284" t="s">
        <v>3271</v>
      </c>
      <c r="C375" s="285">
        <v>5</v>
      </c>
    </row>
    <row r="376" spans="1:3" ht="15.5" x14ac:dyDescent="0.35">
      <c r="A376" s="284" t="s">
        <v>3272</v>
      </c>
      <c r="B376" s="284" t="s">
        <v>3273</v>
      </c>
      <c r="C376" s="285">
        <v>5</v>
      </c>
    </row>
    <row r="377" spans="1:3" ht="15.5" x14ac:dyDescent="0.35">
      <c r="A377" s="284" t="s">
        <v>3274</v>
      </c>
      <c r="B377" s="284" t="s">
        <v>3275</v>
      </c>
      <c r="C377" s="285">
        <v>5</v>
      </c>
    </row>
    <row r="378" spans="1:3" ht="15.5" x14ac:dyDescent="0.35">
      <c r="A378" s="284" t="s">
        <v>3276</v>
      </c>
      <c r="B378" s="284" t="s">
        <v>3277</v>
      </c>
      <c r="C378" s="285">
        <v>4</v>
      </c>
    </row>
    <row r="379" spans="1:3" ht="15.5" x14ac:dyDescent="0.35">
      <c r="A379" s="284" t="s">
        <v>3278</v>
      </c>
      <c r="B379" s="284" t="s">
        <v>3279</v>
      </c>
      <c r="C379" s="285">
        <v>6</v>
      </c>
    </row>
    <row r="380" spans="1:3" ht="15.5" x14ac:dyDescent="0.35">
      <c r="A380" s="284" t="s">
        <v>3280</v>
      </c>
      <c r="B380" s="284" t="s">
        <v>3281</v>
      </c>
      <c r="C380" s="285">
        <v>4</v>
      </c>
    </row>
    <row r="381" spans="1:3" ht="15.5" x14ac:dyDescent="0.35">
      <c r="A381" s="284" t="s">
        <v>3282</v>
      </c>
      <c r="B381" s="284" t="s">
        <v>2616</v>
      </c>
      <c r="C381" s="285">
        <v>2</v>
      </c>
    </row>
    <row r="382" spans="1:3" ht="15.5" x14ac:dyDescent="0.35">
      <c r="A382" s="284" t="s">
        <v>3283</v>
      </c>
      <c r="B382" s="284" t="s">
        <v>3284</v>
      </c>
      <c r="C382" s="285">
        <v>4</v>
      </c>
    </row>
    <row r="383" spans="1:3" ht="15.5" x14ac:dyDescent="0.35">
      <c r="A383" s="284" t="s">
        <v>3285</v>
      </c>
      <c r="B383" s="284" t="s">
        <v>3286</v>
      </c>
      <c r="C383" s="285">
        <v>1</v>
      </c>
    </row>
    <row r="384" spans="1:3" ht="15.5" x14ac:dyDescent="0.35">
      <c r="A384" s="284" t="s">
        <v>3287</v>
      </c>
      <c r="B384" s="284" t="s">
        <v>3288</v>
      </c>
      <c r="C384" s="285">
        <v>4</v>
      </c>
    </row>
    <row r="385" spans="1:3" ht="15.5" x14ac:dyDescent="0.35">
      <c r="A385" s="284" t="s">
        <v>3289</v>
      </c>
      <c r="B385" s="284" t="s">
        <v>3290</v>
      </c>
      <c r="C385" s="285">
        <v>3</v>
      </c>
    </row>
    <row r="386" spans="1:3" ht="15.5" x14ac:dyDescent="0.35">
      <c r="A386" s="284" t="s">
        <v>3291</v>
      </c>
      <c r="B386" s="284" t="s">
        <v>3292</v>
      </c>
      <c r="C386" s="285">
        <v>5</v>
      </c>
    </row>
    <row r="387" spans="1:3" ht="15.5" x14ac:dyDescent="0.35">
      <c r="A387" s="284" t="s">
        <v>243</v>
      </c>
      <c r="B387" s="284" t="s">
        <v>3293</v>
      </c>
      <c r="C387" s="285">
        <v>4</v>
      </c>
    </row>
    <row r="388" spans="1:3" ht="15.5" x14ac:dyDescent="0.35">
      <c r="A388" s="284" t="s">
        <v>3294</v>
      </c>
      <c r="B388" s="284" t="s">
        <v>3295</v>
      </c>
      <c r="C388" s="285">
        <v>4</v>
      </c>
    </row>
    <row r="389" spans="1:3" ht="15.5" x14ac:dyDescent="0.35">
      <c r="A389" s="284" t="s">
        <v>3296</v>
      </c>
      <c r="B389" s="284" t="s">
        <v>3297</v>
      </c>
      <c r="C389" s="285">
        <v>5</v>
      </c>
    </row>
    <row r="390" spans="1:3" ht="15.5" x14ac:dyDescent="0.35">
      <c r="A390" s="284" t="s">
        <v>3298</v>
      </c>
      <c r="B390" s="284" t="s">
        <v>3299</v>
      </c>
      <c r="C390" s="285">
        <v>1</v>
      </c>
    </row>
    <row r="391" spans="1:3" ht="15.5" x14ac:dyDescent="0.35">
      <c r="A391" s="284" t="s">
        <v>3300</v>
      </c>
      <c r="B391" s="284" t="s">
        <v>3301</v>
      </c>
      <c r="C391" s="285">
        <v>1</v>
      </c>
    </row>
    <row r="392" spans="1:3" ht="15.5" x14ac:dyDescent="0.35">
      <c r="A392" s="284" t="s">
        <v>3302</v>
      </c>
      <c r="B392" s="284" t="s">
        <v>2616</v>
      </c>
      <c r="C392" s="285">
        <v>2</v>
      </c>
    </row>
    <row r="393" spans="1:3" ht="15.5" x14ac:dyDescent="0.35">
      <c r="A393" s="284" t="s">
        <v>3303</v>
      </c>
      <c r="B393" s="284" t="s">
        <v>3304</v>
      </c>
      <c r="C393" s="285">
        <v>1</v>
      </c>
    </row>
    <row r="394" spans="1:3" ht="15.5" x14ac:dyDescent="0.35">
      <c r="A394" s="284" t="s">
        <v>3305</v>
      </c>
      <c r="B394" s="284" t="s">
        <v>3306</v>
      </c>
      <c r="C394" s="285">
        <v>1</v>
      </c>
    </row>
    <row r="395" spans="1:3" ht="15.5" x14ac:dyDescent="0.35">
      <c r="A395" s="284" t="s">
        <v>3307</v>
      </c>
      <c r="B395" s="284" t="s">
        <v>3308</v>
      </c>
      <c r="C395" s="285">
        <v>1</v>
      </c>
    </row>
    <row r="396" spans="1:3" ht="15.5" x14ac:dyDescent="0.35">
      <c r="A396" s="284" t="s">
        <v>3309</v>
      </c>
      <c r="B396" s="284" t="s">
        <v>3310</v>
      </c>
      <c r="C396" s="285">
        <v>1</v>
      </c>
    </row>
    <row r="397" spans="1:3" ht="15.5" x14ac:dyDescent="0.35">
      <c r="A397" s="284" t="s">
        <v>3311</v>
      </c>
      <c r="B397" s="284" t="s">
        <v>3312</v>
      </c>
      <c r="C397" s="285">
        <v>1</v>
      </c>
    </row>
    <row r="398" spans="1:3" ht="15.5" x14ac:dyDescent="0.35">
      <c r="A398" s="284" t="s">
        <v>3313</v>
      </c>
      <c r="B398" s="284" t="s">
        <v>3314</v>
      </c>
      <c r="C398" s="285">
        <v>1</v>
      </c>
    </row>
    <row r="399" spans="1:3" ht="15.5" x14ac:dyDescent="0.35">
      <c r="A399" s="284" t="s">
        <v>3315</v>
      </c>
      <c r="B399" s="284" t="s">
        <v>3316</v>
      </c>
      <c r="C399" s="285">
        <v>1</v>
      </c>
    </row>
    <row r="400" spans="1:3" ht="15.5" x14ac:dyDescent="0.35">
      <c r="A400" s="284" t="s">
        <v>3317</v>
      </c>
      <c r="B400" s="284" t="s">
        <v>3318</v>
      </c>
      <c r="C400" s="285">
        <v>1</v>
      </c>
    </row>
    <row r="401" spans="1:3" ht="15.5" x14ac:dyDescent="0.35">
      <c r="A401" s="284" t="s">
        <v>3319</v>
      </c>
      <c r="B401" s="284" t="s">
        <v>3320</v>
      </c>
      <c r="C401" s="285">
        <v>1</v>
      </c>
    </row>
    <row r="402" spans="1:3" ht="15.5" x14ac:dyDescent="0.35">
      <c r="A402" s="284" t="s">
        <v>3321</v>
      </c>
      <c r="B402" s="284" t="s">
        <v>3322</v>
      </c>
      <c r="C402" s="285">
        <v>1</v>
      </c>
    </row>
    <row r="403" spans="1:3" ht="15.5" x14ac:dyDescent="0.35">
      <c r="A403" s="284" t="s">
        <v>3323</v>
      </c>
      <c r="B403" s="284" t="s">
        <v>3324</v>
      </c>
      <c r="C403" s="285">
        <v>1</v>
      </c>
    </row>
    <row r="404" spans="1:3" ht="15.5" x14ac:dyDescent="0.35">
      <c r="A404" s="284" t="s">
        <v>3325</v>
      </c>
      <c r="B404" s="284" t="s">
        <v>3326</v>
      </c>
      <c r="C404" s="285">
        <v>1</v>
      </c>
    </row>
    <row r="405" spans="1:3" ht="15.5" x14ac:dyDescent="0.35">
      <c r="A405" s="284" t="s">
        <v>3327</v>
      </c>
      <c r="B405" s="284" t="s">
        <v>3328</v>
      </c>
      <c r="C405" s="285">
        <v>1</v>
      </c>
    </row>
    <row r="406" spans="1:3" ht="15.5" x14ac:dyDescent="0.35">
      <c r="A406" s="284" t="s">
        <v>3329</v>
      </c>
      <c r="B406" s="284" t="s">
        <v>3330</v>
      </c>
      <c r="C406" s="285">
        <v>1</v>
      </c>
    </row>
    <row r="407" spans="1:3" ht="15.5" x14ac:dyDescent="0.35">
      <c r="A407" s="284" t="s">
        <v>3331</v>
      </c>
      <c r="B407" s="284" t="s">
        <v>3332</v>
      </c>
      <c r="C407" s="285">
        <v>1</v>
      </c>
    </row>
    <row r="408" spans="1:3" ht="15.5" x14ac:dyDescent="0.35">
      <c r="A408" s="284" t="s">
        <v>3333</v>
      </c>
      <c r="B408" s="284" t="s">
        <v>3334</v>
      </c>
      <c r="C408" s="285">
        <v>1</v>
      </c>
    </row>
    <row r="409" spans="1:3" ht="15.5" x14ac:dyDescent="0.35">
      <c r="A409" s="284" t="s">
        <v>3335</v>
      </c>
      <c r="B409" s="284" t="s">
        <v>3336</v>
      </c>
      <c r="C409" s="285">
        <v>1</v>
      </c>
    </row>
    <row r="410" spans="1:3" ht="15.5" x14ac:dyDescent="0.35">
      <c r="A410" s="284" t="s">
        <v>3337</v>
      </c>
      <c r="B410" s="284" t="s">
        <v>3338</v>
      </c>
      <c r="C410" s="285">
        <v>1</v>
      </c>
    </row>
    <row r="411" spans="1:3" ht="15.5" x14ac:dyDescent="0.35">
      <c r="A411" s="284" t="s">
        <v>3339</v>
      </c>
      <c r="B411" s="284" t="s">
        <v>3340</v>
      </c>
      <c r="C411" s="285">
        <v>1</v>
      </c>
    </row>
    <row r="412" spans="1:3" ht="15.5" x14ac:dyDescent="0.35">
      <c r="A412" s="284" t="s">
        <v>3341</v>
      </c>
      <c r="B412" s="284" t="s">
        <v>3342</v>
      </c>
      <c r="C412" s="285">
        <v>1</v>
      </c>
    </row>
    <row r="413" spans="1:3" ht="15.5" x14ac:dyDescent="0.35">
      <c r="A413" s="284" t="s">
        <v>3343</v>
      </c>
      <c r="B413" s="284" t="s">
        <v>3344</v>
      </c>
      <c r="C413" s="285">
        <v>1</v>
      </c>
    </row>
    <row r="414" spans="1:3" ht="15.5" x14ac:dyDescent="0.35">
      <c r="A414" s="284" t="s">
        <v>3345</v>
      </c>
      <c r="B414" s="284" t="s">
        <v>3346</v>
      </c>
      <c r="C414" s="285">
        <v>1</v>
      </c>
    </row>
    <row r="415" spans="1:3" ht="15.5" x14ac:dyDescent="0.35">
      <c r="A415" s="284" t="s">
        <v>3347</v>
      </c>
      <c r="B415" s="284" t="s">
        <v>3348</v>
      </c>
      <c r="C415" s="285">
        <v>1</v>
      </c>
    </row>
    <row r="416" spans="1:3" ht="15.5" x14ac:dyDescent="0.35">
      <c r="A416" s="284" t="s">
        <v>3349</v>
      </c>
      <c r="B416" s="284" t="s">
        <v>3350</v>
      </c>
      <c r="C416" s="285">
        <v>1</v>
      </c>
    </row>
    <row r="417" spans="1:3" ht="15.5" x14ac:dyDescent="0.35">
      <c r="A417" s="284" t="s">
        <v>3351</v>
      </c>
      <c r="B417" s="284" t="s">
        <v>3352</v>
      </c>
      <c r="C417" s="285">
        <v>1</v>
      </c>
    </row>
    <row r="418" spans="1:3" ht="15.5" x14ac:dyDescent="0.35">
      <c r="A418" s="284" t="s">
        <v>3353</v>
      </c>
      <c r="B418" s="284" t="s">
        <v>3354</v>
      </c>
      <c r="C418" s="285">
        <v>1</v>
      </c>
    </row>
    <row r="419" spans="1:3" ht="15.5" x14ac:dyDescent="0.35">
      <c r="A419" s="284" t="s">
        <v>3355</v>
      </c>
      <c r="B419" s="284" t="s">
        <v>3356</v>
      </c>
      <c r="C419" s="285">
        <v>1</v>
      </c>
    </row>
    <row r="420" spans="1:3" ht="15.5" x14ac:dyDescent="0.35">
      <c r="A420" s="284" t="s">
        <v>3357</v>
      </c>
      <c r="B420" s="284" t="s">
        <v>3358</v>
      </c>
      <c r="C420" s="285">
        <v>1</v>
      </c>
    </row>
    <row r="421" spans="1:3" ht="15.5" x14ac:dyDescent="0.35">
      <c r="A421" s="284" t="s">
        <v>3359</v>
      </c>
      <c r="B421" s="284" t="s">
        <v>3360</v>
      </c>
      <c r="C421" s="285">
        <v>1</v>
      </c>
    </row>
    <row r="422" spans="1:3" ht="15.5" x14ac:dyDescent="0.35">
      <c r="A422" s="284" t="s">
        <v>3361</v>
      </c>
      <c r="B422" s="284" t="s">
        <v>3362</v>
      </c>
      <c r="C422" s="285">
        <v>1</v>
      </c>
    </row>
    <row r="423" spans="1:3" ht="15.5" x14ac:dyDescent="0.35">
      <c r="A423" s="284" t="s">
        <v>3363</v>
      </c>
      <c r="B423" s="284" t="s">
        <v>3364</v>
      </c>
      <c r="C423" s="285">
        <v>1</v>
      </c>
    </row>
    <row r="424" spans="1:3" ht="15.5" x14ac:dyDescent="0.35">
      <c r="A424" s="284" t="s">
        <v>3365</v>
      </c>
      <c r="B424" s="284" t="s">
        <v>3366</v>
      </c>
      <c r="C424" s="285">
        <v>1</v>
      </c>
    </row>
    <row r="425" spans="1:3" ht="15.5" x14ac:dyDescent="0.35">
      <c r="A425" s="284" t="s">
        <v>3367</v>
      </c>
      <c r="B425" s="284" t="s">
        <v>3368</v>
      </c>
      <c r="C425" s="285">
        <v>1</v>
      </c>
    </row>
    <row r="426" spans="1:3" ht="15.5" x14ac:dyDescent="0.35">
      <c r="A426" s="284" t="s">
        <v>3369</v>
      </c>
      <c r="B426" s="284" t="s">
        <v>3370</v>
      </c>
      <c r="C426" s="285">
        <v>1</v>
      </c>
    </row>
    <row r="427" spans="1:3" ht="15.5" x14ac:dyDescent="0.35">
      <c r="A427" s="284" t="s">
        <v>3371</v>
      </c>
      <c r="B427" s="284" t="s">
        <v>3372</v>
      </c>
      <c r="C427" s="285">
        <v>1</v>
      </c>
    </row>
    <row r="428" spans="1:3" ht="15.5" x14ac:dyDescent="0.35">
      <c r="A428" s="284" t="s">
        <v>3373</v>
      </c>
      <c r="B428" s="284" t="s">
        <v>3374</v>
      </c>
      <c r="C428" s="285">
        <v>1</v>
      </c>
    </row>
    <row r="429" spans="1:3" ht="15.5" x14ac:dyDescent="0.35">
      <c r="A429" s="284" t="s">
        <v>3375</v>
      </c>
      <c r="B429" s="284" t="s">
        <v>3362</v>
      </c>
      <c r="C429" s="285">
        <v>1</v>
      </c>
    </row>
    <row r="430" spans="1:3" ht="15.5" x14ac:dyDescent="0.35">
      <c r="A430" s="284" t="s">
        <v>3376</v>
      </c>
      <c r="B430" s="284" t="s">
        <v>3377</v>
      </c>
      <c r="C430" s="285">
        <v>1</v>
      </c>
    </row>
    <row r="431" spans="1:3" ht="15.5" x14ac:dyDescent="0.35">
      <c r="A431" s="284" t="s">
        <v>3378</v>
      </c>
      <c r="B431" s="284" t="s">
        <v>3379</v>
      </c>
      <c r="C431" s="285">
        <v>1</v>
      </c>
    </row>
    <row r="432" spans="1:3" ht="15.5" x14ac:dyDescent="0.35">
      <c r="A432" s="284" t="s">
        <v>3380</v>
      </c>
      <c r="B432" s="284" t="s">
        <v>3381</v>
      </c>
      <c r="C432" s="285">
        <v>1</v>
      </c>
    </row>
    <row r="433" spans="1:3" ht="15.5" x14ac:dyDescent="0.35">
      <c r="A433" s="284" t="s">
        <v>3382</v>
      </c>
      <c r="B433" s="284" t="s">
        <v>3383</v>
      </c>
      <c r="C433" s="285">
        <v>1</v>
      </c>
    </row>
    <row r="434" spans="1:3" ht="15.5" x14ac:dyDescent="0.35">
      <c r="A434" s="284" t="s">
        <v>3384</v>
      </c>
      <c r="B434" s="284" t="s">
        <v>3385</v>
      </c>
      <c r="C434" s="285">
        <v>1</v>
      </c>
    </row>
    <row r="435" spans="1:3" ht="15.5" x14ac:dyDescent="0.35">
      <c r="A435" s="284" t="s">
        <v>3386</v>
      </c>
      <c r="B435" s="284" t="s">
        <v>3387</v>
      </c>
      <c r="C435" s="285">
        <v>1</v>
      </c>
    </row>
    <row r="436" spans="1:3" ht="15.5" x14ac:dyDescent="0.35">
      <c r="A436" s="284" t="s">
        <v>3388</v>
      </c>
      <c r="B436" s="284" t="s">
        <v>3389</v>
      </c>
      <c r="C436" s="285">
        <v>1</v>
      </c>
    </row>
    <row r="437" spans="1:3" ht="15.5" x14ac:dyDescent="0.35">
      <c r="A437" s="284" t="s">
        <v>3390</v>
      </c>
      <c r="B437" s="284" t="s">
        <v>3391</v>
      </c>
      <c r="C437" s="285">
        <v>1</v>
      </c>
    </row>
    <row r="438" spans="1:3" ht="15.5" x14ac:dyDescent="0.35">
      <c r="A438" s="284" t="s">
        <v>3392</v>
      </c>
      <c r="B438" s="284" t="s">
        <v>3393</v>
      </c>
      <c r="C438" s="285">
        <v>1</v>
      </c>
    </row>
    <row r="439" spans="1:3" ht="15.5" x14ac:dyDescent="0.35">
      <c r="A439" s="284" t="s">
        <v>3394</v>
      </c>
      <c r="B439" s="284" t="s">
        <v>3395</v>
      </c>
      <c r="C439" s="285">
        <v>1</v>
      </c>
    </row>
    <row r="440" spans="1:3" ht="15.5" x14ac:dyDescent="0.35">
      <c r="A440" s="284" t="s">
        <v>3396</v>
      </c>
      <c r="B440" s="284" t="s">
        <v>3397</v>
      </c>
      <c r="C440" s="285">
        <v>1</v>
      </c>
    </row>
    <row r="441" spans="1:3" ht="15.5" x14ac:dyDescent="0.35">
      <c r="A441" s="284" t="s">
        <v>3398</v>
      </c>
      <c r="B441" s="284" t="s">
        <v>3399</v>
      </c>
      <c r="C441" s="285">
        <v>1</v>
      </c>
    </row>
    <row r="442" spans="1:3" ht="15.5" x14ac:dyDescent="0.35">
      <c r="A442" s="284" t="s">
        <v>3400</v>
      </c>
      <c r="B442" s="284" t="s">
        <v>3401</v>
      </c>
      <c r="C442" s="285">
        <v>1</v>
      </c>
    </row>
    <row r="443" spans="1:3" ht="15.5" x14ac:dyDescent="0.35">
      <c r="A443" s="284" t="s">
        <v>3402</v>
      </c>
      <c r="B443" s="284" t="s">
        <v>3403</v>
      </c>
      <c r="C443" s="285">
        <v>1</v>
      </c>
    </row>
    <row r="444" spans="1:3" ht="15.5" x14ac:dyDescent="0.35">
      <c r="A444" s="284" t="s">
        <v>3404</v>
      </c>
      <c r="B444" s="284" t="s">
        <v>3405</v>
      </c>
      <c r="C444" s="285">
        <v>1</v>
      </c>
    </row>
    <row r="445" spans="1:3" ht="15.5" x14ac:dyDescent="0.35">
      <c r="A445" s="284" t="s">
        <v>3406</v>
      </c>
      <c r="B445" s="284" t="s">
        <v>3407</v>
      </c>
      <c r="C445" s="285">
        <v>1</v>
      </c>
    </row>
    <row r="446" spans="1:3" ht="15.5" x14ac:dyDescent="0.35">
      <c r="A446" s="284" t="s">
        <v>3408</v>
      </c>
      <c r="B446" s="284" t="s">
        <v>3409</v>
      </c>
      <c r="C446" s="285">
        <v>1</v>
      </c>
    </row>
    <row r="447" spans="1:3" ht="15.5" x14ac:dyDescent="0.35">
      <c r="A447" s="284" t="s">
        <v>3410</v>
      </c>
      <c r="B447" s="284" t="s">
        <v>3411</v>
      </c>
      <c r="C447" s="285">
        <v>1</v>
      </c>
    </row>
    <row r="448" spans="1:3" ht="15.5" x14ac:dyDescent="0.35">
      <c r="A448" s="284" t="s">
        <v>3412</v>
      </c>
      <c r="B448" s="284" t="s">
        <v>3413</v>
      </c>
      <c r="C448" s="285">
        <v>1</v>
      </c>
    </row>
    <row r="449" spans="1:3" ht="15.5" x14ac:dyDescent="0.35">
      <c r="A449" s="284" t="s">
        <v>3414</v>
      </c>
      <c r="B449" s="284" t="s">
        <v>3415</v>
      </c>
      <c r="C449" s="285">
        <v>1</v>
      </c>
    </row>
    <row r="450" spans="1:3" ht="15.5" x14ac:dyDescent="0.35">
      <c r="A450" s="284" t="s">
        <v>3416</v>
      </c>
      <c r="B450" s="284" t="s">
        <v>3417</v>
      </c>
      <c r="C450" s="285">
        <v>1</v>
      </c>
    </row>
    <row r="451" spans="1:3" ht="15.5" x14ac:dyDescent="0.35">
      <c r="A451" s="284" t="s">
        <v>3418</v>
      </c>
      <c r="B451" s="284" t="s">
        <v>3419</v>
      </c>
      <c r="C451" s="285">
        <v>1</v>
      </c>
    </row>
    <row r="452" spans="1:3" ht="15.5" x14ac:dyDescent="0.35">
      <c r="A452" s="284" t="s">
        <v>3420</v>
      </c>
      <c r="B452" s="284" t="s">
        <v>3421</v>
      </c>
      <c r="C452" s="285">
        <v>1</v>
      </c>
    </row>
    <row r="453" spans="1:3" ht="15.5" x14ac:dyDescent="0.35">
      <c r="A453" s="284" t="s">
        <v>3422</v>
      </c>
      <c r="B453" s="284" t="s">
        <v>3423</v>
      </c>
      <c r="C453" s="285">
        <v>1</v>
      </c>
    </row>
    <row r="454" spans="1:3" ht="15.5" x14ac:dyDescent="0.35">
      <c r="A454" s="284" t="s">
        <v>3424</v>
      </c>
      <c r="B454" s="284" t="s">
        <v>3425</v>
      </c>
      <c r="C454" s="285">
        <v>1</v>
      </c>
    </row>
    <row r="455" spans="1:3" ht="15.5" x14ac:dyDescent="0.35">
      <c r="A455" s="284" t="s">
        <v>3426</v>
      </c>
      <c r="B455" s="284" t="s">
        <v>3427</v>
      </c>
      <c r="C455" s="285">
        <v>1</v>
      </c>
    </row>
    <row r="456" spans="1:3" ht="15.5" x14ac:dyDescent="0.35">
      <c r="A456" s="284" t="s">
        <v>3428</v>
      </c>
      <c r="B456" s="284" t="s">
        <v>3429</v>
      </c>
      <c r="C456" s="285">
        <v>1</v>
      </c>
    </row>
    <row r="457" spans="1:3" ht="15.5" x14ac:dyDescent="0.35">
      <c r="A457" s="284" t="s">
        <v>3430</v>
      </c>
      <c r="B457" s="284" t="s">
        <v>3431</v>
      </c>
      <c r="C457" s="285">
        <v>1</v>
      </c>
    </row>
    <row r="458" spans="1:3" ht="15.5" x14ac:dyDescent="0.35">
      <c r="A458" s="284" t="s">
        <v>3432</v>
      </c>
      <c r="B458" s="284" t="s">
        <v>3433</v>
      </c>
      <c r="C458" s="285">
        <v>1</v>
      </c>
    </row>
    <row r="459" spans="1:3" ht="15.5" x14ac:dyDescent="0.35">
      <c r="A459" s="284" t="s">
        <v>3434</v>
      </c>
      <c r="B459" s="284" t="s">
        <v>3435</v>
      </c>
      <c r="C459" s="285">
        <v>1</v>
      </c>
    </row>
    <row r="460" spans="1:3" ht="15.5" x14ac:dyDescent="0.35">
      <c r="A460" s="284" t="s">
        <v>3436</v>
      </c>
      <c r="B460" s="284" t="s">
        <v>3437</v>
      </c>
      <c r="C460" s="285">
        <v>1</v>
      </c>
    </row>
    <row r="461" spans="1:3" ht="15.5" x14ac:dyDescent="0.35">
      <c r="A461" s="284" t="s">
        <v>3438</v>
      </c>
      <c r="B461" s="284" t="s">
        <v>3439</v>
      </c>
      <c r="C461" s="285">
        <v>1</v>
      </c>
    </row>
    <row r="462" spans="1:3" ht="15.5" x14ac:dyDescent="0.35">
      <c r="A462" s="284" t="s">
        <v>3440</v>
      </c>
      <c r="B462" s="284" t="s">
        <v>3441</v>
      </c>
      <c r="C462" s="285">
        <v>1</v>
      </c>
    </row>
    <row r="463" spans="1:3" ht="15.5" x14ac:dyDescent="0.35">
      <c r="A463" s="284" t="s">
        <v>3442</v>
      </c>
      <c r="B463" s="284" t="s">
        <v>3443</v>
      </c>
      <c r="C463" s="285">
        <v>1</v>
      </c>
    </row>
    <row r="464" spans="1:3" ht="15.5" x14ac:dyDescent="0.35">
      <c r="A464" s="284" t="s">
        <v>3444</v>
      </c>
      <c r="B464" s="284" t="s">
        <v>3445</v>
      </c>
      <c r="C464" s="285">
        <v>1</v>
      </c>
    </row>
    <row r="465" spans="1:3" ht="15.5" x14ac:dyDescent="0.35">
      <c r="A465" s="284" t="s">
        <v>3446</v>
      </c>
      <c r="B465" s="284" t="s">
        <v>3447</v>
      </c>
      <c r="C465" s="285">
        <v>1</v>
      </c>
    </row>
    <row r="466" spans="1:3" ht="15.5" x14ac:dyDescent="0.35">
      <c r="A466" s="284" t="s">
        <v>3448</v>
      </c>
      <c r="B466" s="284" t="s">
        <v>3449</v>
      </c>
      <c r="C466" s="285">
        <v>1</v>
      </c>
    </row>
    <row r="467" spans="1:3" ht="15.5" x14ac:dyDescent="0.35">
      <c r="A467" s="284" t="s">
        <v>3450</v>
      </c>
      <c r="B467" s="284" t="s">
        <v>3451</v>
      </c>
      <c r="C467" s="285">
        <v>1</v>
      </c>
    </row>
    <row r="468" spans="1:3" ht="15.5" x14ac:dyDescent="0.35">
      <c r="A468" s="284" t="s">
        <v>3452</v>
      </c>
      <c r="B468" s="284" t="s">
        <v>3453</v>
      </c>
      <c r="C468" s="285">
        <v>1</v>
      </c>
    </row>
    <row r="469" spans="1:3" ht="15.5" x14ac:dyDescent="0.35">
      <c r="A469" s="284" t="s">
        <v>3454</v>
      </c>
      <c r="B469" s="284" t="s">
        <v>3455</v>
      </c>
      <c r="C469" s="285">
        <v>1</v>
      </c>
    </row>
    <row r="470" spans="1:3" ht="15.5" x14ac:dyDescent="0.35">
      <c r="A470" s="284" t="s">
        <v>3456</v>
      </c>
      <c r="B470" s="284" t="s">
        <v>3457</v>
      </c>
      <c r="C470" s="285">
        <v>1</v>
      </c>
    </row>
    <row r="471" spans="1:3" ht="15.5" x14ac:dyDescent="0.35">
      <c r="A471" s="284" t="s">
        <v>3458</v>
      </c>
      <c r="B471" s="284" t="s">
        <v>3459</v>
      </c>
      <c r="C471" s="285">
        <v>1</v>
      </c>
    </row>
    <row r="472" spans="1:3" ht="15.5" x14ac:dyDescent="0.35">
      <c r="A472" s="284" t="s">
        <v>3460</v>
      </c>
      <c r="B472" s="284" t="s">
        <v>3461</v>
      </c>
      <c r="C472" s="285">
        <v>1</v>
      </c>
    </row>
    <row r="473" spans="1:3" ht="15.5" x14ac:dyDescent="0.35">
      <c r="A473" s="284" t="s">
        <v>3462</v>
      </c>
      <c r="B473" s="284" t="s">
        <v>3463</v>
      </c>
      <c r="C473" s="285">
        <v>1</v>
      </c>
    </row>
    <row r="474" spans="1:3" ht="15.5" x14ac:dyDescent="0.35">
      <c r="A474" s="284" t="s">
        <v>3464</v>
      </c>
      <c r="B474" s="284" t="s">
        <v>3465</v>
      </c>
      <c r="C474" s="285">
        <v>1</v>
      </c>
    </row>
    <row r="475" spans="1:3" ht="15.5" x14ac:dyDescent="0.35">
      <c r="A475" s="284" t="s">
        <v>3466</v>
      </c>
      <c r="B475" s="284" t="s">
        <v>3467</v>
      </c>
      <c r="C475" s="285">
        <v>5</v>
      </c>
    </row>
    <row r="476" spans="1:3" ht="15.5" x14ac:dyDescent="0.35">
      <c r="A476" s="284" t="s">
        <v>3468</v>
      </c>
      <c r="B476" s="284" t="s">
        <v>3469</v>
      </c>
      <c r="C476" s="285">
        <v>4</v>
      </c>
    </row>
    <row r="477" spans="1:3" ht="15.5" x14ac:dyDescent="0.35">
      <c r="A477" s="284" t="s">
        <v>3470</v>
      </c>
      <c r="B477" s="284" t="s">
        <v>3471</v>
      </c>
      <c r="C477" s="285">
        <v>1</v>
      </c>
    </row>
    <row r="478" spans="1:3" ht="15.5" x14ac:dyDescent="0.35">
      <c r="A478" s="284" t="s">
        <v>3472</v>
      </c>
      <c r="B478" s="284" t="s">
        <v>3473</v>
      </c>
      <c r="C478" s="285">
        <v>1</v>
      </c>
    </row>
    <row r="479" spans="1:3" ht="15.5" x14ac:dyDescent="0.35">
      <c r="A479" s="284" t="s">
        <v>3474</v>
      </c>
      <c r="B479" s="284" t="s">
        <v>3475</v>
      </c>
      <c r="C479" s="285">
        <v>1</v>
      </c>
    </row>
    <row r="480" spans="1:3" ht="15.5" x14ac:dyDescent="0.35">
      <c r="A480" s="284" t="s">
        <v>3476</v>
      </c>
      <c r="B480" s="284" t="s">
        <v>3477</v>
      </c>
      <c r="C480" s="285">
        <v>1</v>
      </c>
    </row>
    <row r="481" spans="1:3" ht="15.5" x14ac:dyDescent="0.35">
      <c r="A481" s="284" t="s">
        <v>3478</v>
      </c>
      <c r="B481" s="284" t="s">
        <v>3479</v>
      </c>
      <c r="C481" s="285">
        <v>1</v>
      </c>
    </row>
    <row r="482" spans="1:3" ht="15.5" x14ac:dyDescent="0.35">
      <c r="A482" s="284" t="s">
        <v>3480</v>
      </c>
      <c r="B482" s="284" t="s">
        <v>3481</v>
      </c>
      <c r="C482" s="285">
        <v>1</v>
      </c>
    </row>
    <row r="483" spans="1:3" ht="15.5" x14ac:dyDescent="0.35">
      <c r="A483" s="284" t="s">
        <v>3482</v>
      </c>
      <c r="B483" s="284" t="s">
        <v>3483</v>
      </c>
      <c r="C483" s="285">
        <v>1</v>
      </c>
    </row>
    <row r="484" spans="1:3" ht="15.5" x14ac:dyDescent="0.35">
      <c r="A484" s="284" t="s">
        <v>3484</v>
      </c>
      <c r="B484" s="284" t="s">
        <v>3485</v>
      </c>
      <c r="C484" s="285">
        <v>1</v>
      </c>
    </row>
    <row r="485" spans="1:3" ht="15.5" x14ac:dyDescent="0.35">
      <c r="A485" s="284" t="s">
        <v>3486</v>
      </c>
      <c r="B485" s="284" t="s">
        <v>3487</v>
      </c>
      <c r="C485" s="285">
        <v>1</v>
      </c>
    </row>
    <row r="486" spans="1:3" ht="15.5" x14ac:dyDescent="0.35">
      <c r="A486" s="284" t="s">
        <v>3488</v>
      </c>
      <c r="B486" s="284" t="s">
        <v>3489</v>
      </c>
      <c r="C486" s="285">
        <v>1</v>
      </c>
    </row>
    <row r="487" spans="1:3" ht="15.5" x14ac:dyDescent="0.35">
      <c r="A487" s="284" t="s">
        <v>3490</v>
      </c>
      <c r="B487" s="284" t="s">
        <v>3491</v>
      </c>
      <c r="C487" s="285">
        <v>1</v>
      </c>
    </row>
    <row r="488" spans="1:3" ht="15.5" x14ac:dyDescent="0.35">
      <c r="A488" s="284" t="s">
        <v>3492</v>
      </c>
      <c r="B488" s="284" t="s">
        <v>3493</v>
      </c>
      <c r="C488" s="285">
        <v>1</v>
      </c>
    </row>
    <row r="489" spans="1:3" ht="15.5" x14ac:dyDescent="0.35">
      <c r="A489" s="284" t="s">
        <v>3494</v>
      </c>
      <c r="B489" s="284" t="s">
        <v>3495</v>
      </c>
      <c r="C489" s="285">
        <v>1</v>
      </c>
    </row>
    <row r="490" spans="1:3" ht="15.5" x14ac:dyDescent="0.35">
      <c r="A490" s="284" t="s">
        <v>3496</v>
      </c>
      <c r="B490" s="284" t="s">
        <v>3497</v>
      </c>
      <c r="C490" s="285">
        <v>8</v>
      </c>
    </row>
    <row r="491" spans="1:3" ht="15.5" x14ac:dyDescent="0.35">
      <c r="A491" s="284" t="s">
        <v>3498</v>
      </c>
      <c r="B491" s="284" t="s">
        <v>3499</v>
      </c>
      <c r="C491" s="285">
        <v>1</v>
      </c>
    </row>
    <row r="492" spans="1:3" ht="15.5" x14ac:dyDescent="0.35">
      <c r="A492" s="284" t="s">
        <v>3500</v>
      </c>
      <c r="B492" s="284" t="s">
        <v>3501</v>
      </c>
      <c r="C492" s="285">
        <v>1</v>
      </c>
    </row>
    <row r="493" spans="1:3" ht="15.5" x14ac:dyDescent="0.35">
      <c r="A493" s="284" t="s">
        <v>3502</v>
      </c>
      <c r="B493" s="284" t="s">
        <v>3503</v>
      </c>
      <c r="C493" s="285">
        <v>1</v>
      </c>
    </row>
    <row r="494" spans="1:3" ht="15.5" x14ac:dyDescent="0.35">
      <c r="A494" s="284" t="s">
        <v>3504</v>
      </c>
      <c r="B494" s="284" t="s">
        <v>3505</v>
      </c>
      <c r="C494" s="285">
        <v>1</v>
      </c>
    </row>
    <row r="495" spans="1:3" ht="15.5" x14ac:dyDescent="0.35">
      <c r="A495" s="284" t="s">
        <v>3506</v>
      </c>
      <c r="B495" s="284" t="s">
        <v>3507</v>
      </c>
      <c r="C495" s="285">
        <v>1</v>
      </c>
    </row>
    <row r="496" spans="1:3" ht="15.5" x14ac:dyDescent="0.35">
      <c r="A496" s="284" t="s">
        <v>3508</v>
      </c>
      <c r="B496" s="284" t="s">
        <v>3509</v>
      </c>
      <c r="C496" s="285">
        <v>1</v>
      </c>
    </row>
    <row r="497" spans="1:3" ht="15.5" x14ac:dyDescent="0.35">
      <c r="A497" s="284" t="s">
        <v>3510</v>
      </c>
      <c r="B497" s="284" t="s">
        <v>3511</v>
      </c>
      <c r="C497" s="285">
        <v>1</v>
      </c>
    </row>
    <row r="498" spans="1:3" ht="15.5" x14ac:dyDescent="0.35">
      <c r="A498" s="284" t="s">
        <v>3512</v>
      </c>
      <c r="B498" s="284" t="s">
        <v>3513</v>
      </c>
      <c r="C498" s="285">
        <v>1</v>
      </c>
    </row>
    <row r="499" spans="1:3" ht="15.5" x14ac:dyDescent="0.35">
      <c r="A499" s="284" t="s">
        <v>3514</v>
      </c>
      <c r="B499" s="284" t="s">
        <v>3515</v>
      </c>
      <c r="C499" s="285">
        <v>1</v>
      </c>
    </row>
    <row r="500" spans="1:3" ht="15.5" x14ac:dyDescent="0.35">
      <c r="A500" s="284" t="s">
        <v>3516</v>
      </c>
      <c r="B500" s="284" t="s">
        <v>3517</v>
      </c>
      <c r="C500" s="285">
        <v>1</v>
      </c>
    </row>
    <row r="501" spans="1:3" ht="15.5" x14ac:dyDescent="0.35">
      <c r="A501" s="284" t="s">
        <v>3518</v>
      </c>
      <c r="B501" s="284" t="s">
        <v>3519</v>
      </c>
      <c r="C501" s="285">
        <v>1</v>
      </c>
    </row>
    <row r="502" spans="1:3" ht="15.5" x14ac:dyDescent="0.35">
      <c r="A502" s="284" t="s">
        <v>3520</v>
      </c>
      <c r="B502" s="284" t="s">
        <v>3521</v>
      </c>
      <c r="C502" s="285">
        <v>1</v>
      </c>
    </row>
    <row r="503" spans="1:3" ht="15.5" x14ac:dyDescent="0.35">
      <c r="A503" s="284" t="s">
        <v>3522</v>
      </c>
      <c r="B503" s="284" t="s">
        <v>3523</v>
      </c>
      <c r="C503" s="285">
        <v>1</v>
      </c>
    </row>
    <row r="504" spans="1:3" ht="15.5" x14ac:dyDescent="0.35">
      <c r="A504" s="284" t="s">
        <v>3524</v>
      </c>
      <c r="B504" s="284" t="s">
        <v>3525</v>
      </c>
      <c r="C504" s="285">
        <v>1</v>
      </c>
    </row>
    <row r="505" spans="1:3" ht="15.5" x14ac:dyDescent="0.35">
      <c r="A505" s="284" t="s">
        <v>3526</v>
      </c>
      <c r="B505" s="284" t="s">
        <v>3527</v>
      </c>
      <c r="C505" s="285">
        <v>1</v>
      </c>
    </row>
    <row r="506" spans="1:3" ht="15.5" x14ac:dyDescent="0.35">
      <c r="A506" s="284" t="s">
        <v>3528</v>
      </c>
      <c r="B506" s="284" t="s">
        <v>3529</v>
      </c>
      <c r="C506" s="285">
        <v>1</v>
      </c>
    </row>
    <row r="507" spans="1:3" ht="15.5" x14ac:dyDescent="0.35">
      <c r="A507" s="284" t="s">
        <v>3530</v>
      </c>
      <c r="B507" s="284" t="s">
        <v>3531</v>
      </c>
      <c r="C507" s="285">
        <v>1</v>
      </c>
    </row>
    <row r="508" spans="1:3" ht="15.5" x14ac:dyDescent="0.35">
      <c r="A508" s="284" t="s">
        <v>3532</v>
      </c>
      <c r="B508" s="284" t="s">
        <v>3533</v>
      </c>
      <c r="C508" s="285">
        <v>1</v>
      </c>
    </row>
    <row r="509" spans="1:3" ht="15.5" x14ac:dyDescent="0.35">
      <c r="A509" s="284" t="s">
        <v>3534</v>
      </c>
      <c r="B509" s="284" t="s">
        <v>3535</v>
      </c>
      <c r="C509" s="285">
        <v>1</v>
      </c>
    </row>
    <row r="510" spans="1:3" ht="15.5" x14ac:dyDescent="0.35">
      <c r="A510" s="284" t="s">
        <v>3536</v>
      </c>
      <c r="B510" s="284" t="s">
        <v>3537</v>
      </c>
      <c r="C510" s="285">
        <v>1</v>
      </c>
    </row>
    <row r="511" spans="1:3" ht="15.5" x14ac:dyDescent="0.35">
      <c r="A511" s="284" t="s">
        <v>3538</v>
      </c>
      <c r="B511" s="284" t="s">
        <v>3539</v>
      </c>
      <c r="C511" s="285">
        <v>1</v>
      </c>
    </row>
    <row r="512" spans="1:3" ht="15.5" x14ac:dyDescent="0.35">
      <c r="A512" s="284" t="s">
        <v>3540</v>
      </c>
      <c r="B512" s="284" t="s">
        <v>3541</v>
      </c>
      <c r="C512" s="285">
        <v>1</v>
      </c>
    </row>
    <row r="513" spans="1:3" ht="15.5" x14ac:dyDescent="0.35">
      <c r="A513" s="284" t="s">
        <v>3542</v>
      </c>
      <c r="B513" s="284" t="s">
        <v>3543</v>
      </c>
      <c r="C513" s="285">
        <v>1</v>
      </c>
    </row>
    <row r="514" spans="1:3" ht="15.5" x14ac:dyDescent="0.35">
      <c r="A514" s="284" t="s">
        <v>3544</v>
      </c>
      <c r="B514" s="284" t="s">
        <v>3545</v>
      </c>
      <c r="C514" s="285">
        <v>1</v>
      </c>
    </row>
    <row r="515" spans="1:3" ht="15.5" x14ac:dyDescent="0.35">
      <c r="A515" s="284" t="s">
        <v>3546</v>
      </c>
      <c r="B515" s="284" t="s">
        <v>3547</v>
      </c>
      <c r="C515" s="285">
        <v>1</v>
      </c>
    </row>
    <row r="516" spans="1:3" ht="15.5" x14ac:dyDescent="0.35">
      <c r="A516" s="284" t="s">
        <v>3548</v>
      </c>
      <c r="B516" s="284" t="s">
        <v>3549</v>
      </c>
      <c r="C516" s="285">
        <v>1</v>
      </c>
    </row>
    <row r="517" spans="1:3" ht="15.5" x14ac:dyDescent="0.35">
      <c r="A517" s="284" t="s">
        <v>3550</v>
      </c>
      <c r="B517" s="284" t="s">
        <v>3551</v>
      </c>
      <c r="C517" s="285">
        <v>1</v>
      </c>
    </row>
    <row r="518" spans="1:3" ht="15.5" x14ac:dyDescent="0.35">
      <c r="A518" s="284" t="s">
        <v>3552</v>
      </c>
      <c r="B518" s="284" t="s">
        <v>3553</v>
      </c>
      <c r="C518" s="285">
        <v>1</v>
      </c>
    </row>
    <row r="519" spans="1:3" ht="15.5" x14ac:dyDescent="0.35">
      <c r="A519" s="284" t="s">
        <v>3554</v>
      </c>
      <c r="B519" s="284" t="s">
        <v>3555</v>
      </c>
      <c r="C519" s="285">
        <v>1</v>
      </c>
    </row>
    <row r="520" spans="1:3" ht="15.5" x14ac:dyDescent="0.35">
      <c r="A520" s="284" t="s">
        <v>3556</v>
      </c>
      <c r="B520" s="284" t="s">
        <v>3557</v>
      </c>
      <c r="C520" s="285">
        <v>1</v>
      </c>
    </row>
    <row r="521" spans="1:3" ht="15.5" x14ac:dyDescent="0.35">
      <c r="A521" s="284" t="s">
        <v>3558</v>
      </c>
      <c r="B521" s="284" t="s">
        <v>3559</v>
      </c>
      <c r="C521" s="285">
        <v>1</v>
      </c>
    </row>
    <row r="522" spans="1:3" ht="15.5" x14ac:dyDescent="0.35">
      <c r="A522" s="284" t="s">
        <v>3560</v>
      </c>
      <c r="B522" s="284" t="s">
        <v>3561</v>
      </c>
      <c r="C522" s="285">
        <v>1</v>
      </c>
    </row>
    <row r="523" spans="1:3" ht="15.5" x14ac:dyDescent="0.35">
      <c r="A523" s="284" t="s">
        <v>3562</v>
      </c>
      <c r="B523" s="284" t="s">
        <v>3563</v>
      </c>
      <c r="C523" s="285">
        <v>1</v>
      </c>
    </row>
    <row r="524" spans="1:3" ht="15.5" x14ac:dyDescent="0.35">
      <c r="A524" s="284" t="s">
        <v>3564</v>
      </c>
      <c r="B524" s="284" t="s">
        <v>3565</v>
      </c>
      <c r="C524" s="285">
        <v>1</v>
      </c>
    </row>
    <row r="525" spans="1:3" ht="15.5" x14ac:dyDescent="0.35">
      <c r="A525" s="284" t="s">
        <v>3566</v>
      </c>
      <c r="B525" s="284" t="s">
        <v>3567</v>
      </c>
      <c r="C525" s="285">
        <v>1</v>
      </c>
    </row>
    <row r="526" spans="1:3" ht="15.5" x14ac:dyDescent="0.35">
      <c r="A526" s="284" t="s">
        <v>3568</v>
      </c>
      <c r="B526" s="284" t="s">
        <v>3569</v>
      </c>
      <c r="C526" s="285">
        <v>1</v>
      </c>
    </row>
    <row r="527" spans="1:3" ht="15.5" x14ac:dyDescent="0.35">
      <c r="A527" s="284" t="s">
        <v>3570</v>
      </c>
      <c r="B527" s="284" t="s">
        <v>3571</v>
      </c>
      <c r="C527" s="285">
        <v>1</v>
      </c>
    </row>
  </sheetData>
  <autoFilter ref="A1:D527" xr:uid="{00000000-0009-0000-0000-000009000000}"/>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Results">
    <pageSetUpPr fitToPage="1"/>
  </sheetPr>
  <dimension ref="A1:R102"/>
  <sheetViews>
    <sheetView showGridLines="0" topLeftCell="A3" zoomScale="90" zoomScaleNormal="90" workbookViewId="0">
      <selection activeCell="E93" sqref="E93"/>
    </sheetView>
  </sheetViews>
  <sheetFormatPr defaultColWidth="11.453125" defaultRowHeight="12.5" x14ac:dyDescent="0.25"/>
  <cols>
    <col min="1" max="1" width="21.7265625" style="79" customWidth="1"/>
    <col min="2" max="3" width="13" style="79" customWidth="1"/>
    <col min="4" max="5" width="11.453125" style="79" customWidth="1"/>
    <col min="6" max="6" width="13" style="79" customWidth="1"/>
    <col min="7" max="7" width="12.1796875" style="79" customWidth="1"/>
    <col min="8" max="9" width="11.453125" style="79" hidden="1" customWidth="1"/>
    <col min="10" max="11" width="11.453125" style="79" customWidth="1"/>
    <col min="12" max="12" width="5.453125" style="79" customWidth="1"/>
    <col min="13" max="13" width="9.81640625" style="79" customWidth="1"/>
    <col min="14" max="14" width="10.81640625" style="79" customWidth="1"/>
    <col min="15" max="15" width="11" style="79" customWidth="1"/>
    <col min="16" max="18" width="11.453125" style="79" customWidth="1"/>
    <col min="19" max="16384" width="11.453125" style="79"/>
  </cols>
  <sheetData>
    <row r="1" spans="1:17" ht="12.75" customHeight="1" x14ac:dyDescent="0.3">
      <c r="A1" s="179" t="s">
        <v>31</v>
      </c>
      <c r="B1" s="197"/>
      <c r="C1" s="197"/>
      <c r="D1" s="197"/>
      <c r="E1" s="197"/>
      <c r="F1" s="197"/>
      <c r="G1" s="197"/>
      <c r="H1" s="197"/>
      <c r="I1" s="197"/>
      <c r="J1" s="197"/>
      <c r="K1" s="197"/>
      <c r="L1" s="197"/>
      <c r="M1" s="197"/>
      <c r="N1" s="197"/>
      <c r="O1" s="197"/>
      <c r="P1" s="198"/>
    </row>
    <row r="2" spans="1:17" ht="19.5" customHeight="1" x14ac:dyDescent="0.25">
      <c r="A2" s="199" t="s">
        <v>32</v>
      </c>
      <c r="B2" s="200"/>
      <c r="C2" s="200"/>
      <c r="D2" s="200"/>
      <c r="E2" s="200"/>
      <c r="F2" s="200"/>
      <c r="G2" s="200"/>
      <c r="H2" s="200"/>
      <c r="I2" s="200"/>
      <c r="J2" s="200"/>
      <c r="K2" s="200"/>
      <c r="L2" s="200"/>
      <c r="M2" s="200"/>
      <c r="N2" s="200"/>
      <c r="O2" s="200"/>
      <c r="P2" s="201"/>
    </row>
    <row r="3" spans="1:17" ht="12.75" customHeight="1" x14ac:dyDescent="0.25">
      <c r="A3" s="80" t="s">
        <v>33</v>
      </c>
      <c r="B3" s="81"/>
      <c r="C3" s="81"/>
      <c r="D3" s="81"/>
      <c r="E3" s="81"/>
      <c r="F3" s="81"/>
      <c r="G3" s="81"/>
      <c r="H3" s="81"/>
      <c r="I3" s="81"/>
      <c r="J3" s="81"/>
      <c r="K3" s="81"/>
      <c r="L3" s="81"/>
      <c r="M3" s="81"/>
      <c r="N3" s="81"/>
      <c r="O3" s="81"/>
      <c r="P3" s="82"/>
    </row>
    <row r="4" spans="1:17" ht="12.75" customHeight="1" x14ac:dyDescent="0.25">
      <c r="A4" s="80"/>
      <c r="B4" s="81"/>
      <c r="C4" s="81"/>
      <c r="D4" s="81"/>
      <c r="E4" s="81"/>
      <c r="F4" s="81"/>
      <c r="G4" s="81"/>
      <c r="H4" s="81"/>
      <c r="I4" s="81"/>
      <c r="J4" s="81"/>
      <c r="K4" s="81"/>
      <c r="L4" s="81"/>
      <c r="M4" s="81"/>
      <c r="N4" s="81"/>
      <c r="O4" s="81"/>
      <c r="P4" s="82"/>
    </row>
    <row r="5" spans="1:17" ht="12.75" customHeight="1" x14ac:dyDescent="0.25">
      <c r="A5" s="80" t="s">
        <v>34</v>
      </c>
      <c r="B5" s="81"/>
      <c r="C5" s="81"/>
      <c r="D5" s="81"/>
      <c r="E5" s="81"/>
      <c r="F5" s="81"/>
      <c r="G5" s="81"/>
      <c r="H5" s="81"/>
      <c r="I5" s="81"/>
      <c r="J5" s="81"/>
      <c r="K5" s="81"/>
      <c r="L5" s="81"/>
      <c r="M5" s="81"/>
      <c r="N5" s="81"/>
      <c r="O5" s="81"/>
      <c r="P5" s="82"/>
    </row>
    <row r="6" spans="1:17" ht="12.75" customHeight="1" x14ac:dyDescent="0.25">
      <c r="A6" s="80" t="s">
        <v>35</v>
      </c>
      <c r="B6" s="81"/>
      <c r="C6" s="81"/>
      <c r="D6" s="81"/>
      <c r="E6" s="81"/>
      <c r="F6" s="81"/>
      <c r="G6" s="81"/>
      <c r="H6" s="81"/>
      <c r="I6" s="81"/>
      <c r="J6" s="81"/>
      <c r="K6" s="81"/>
      <c r="L6" s="81"/>
      <c r="M6" s="81"/>
      <c r="N6" s="81"/>
      <c r="O6" s="81"/>
      <c r="P6" s="82"/>
    </row>
    <row r="7" spans="1:17" ht="12.75" customHeight="1" x14ac:dyDescent="0.25">
      <c r="A7" s="83"/>
      <c r="B7" s="84"/>
      <c r="C7" s="84"/>
      <c r="D7" s="84"/>
      <c r="E7" s="84"/>
      <c r="F7" s="84"/>
      <c r="G7" s="84"/>
      <c r="H7" s="84"/>
      <c r="I7" s="84"/>
      <c r="J7" s="84"/>
      <c r="K7" s="84"/>
      <c r="L7" s="84"/>
      <c r="M7" s="84"/>
      <c r="N7" s="84"/>
      <c r="O7" s="84"/>
      <c r="P7" s="85"/>
    </row>
    <row r="8" spans="1:17" ht="12.75" customHeight="1" x14ac:dyDescent="0.3">
      <c r="A8" s="202"/>
      <c r="B8" s="203"/>
      <c r="C8" s="203"/>
      <c r="D8" s="203"/>
      <c r="E8" s="203"/>
      <c r="F8" s="203"/>
      <c r="G8" s="203"/>
      <c r="H8" s="203"/>
      <c r="I8" s="203"/>
      <c r="J8" s="203"/>
      <c r="K8" s="203"/>
      <c r="L8" s="203"/>
      <c r="M8" s="203"/>
      <c r="N8" s="203"/>
      <c r="O8" s="203"/>
      <c r="P8" s="204"/>
      <c r="Q8" s="86"/>
    </row>
    <row r="9" spans="1:17" ht="12.75" customHeight="1" x14ac:dyDescent="0.3">
      <c r="A9" s="50"/>
      <c r="B9" s="205" t="s">
        <v>36</v>
      </c>
      <c r="C9" s="206"/>
      <c r="D9" s="206"/>
      <c r="E9" s="206"/>
      <c r="F9" s="206"/>
      <c r="G9" s="207"/>
      <c r="P9" s="87"/>
      <c r="Q9" s="86"/>
    </row>
    <row r="10" spans="1:17" ht="12.75" customHeight="1" x14ac:dyDescent="0.3">
      <c r="A10" s="50"/>
      <c r="B10" s="88" t="s">
        <v>37</v>
      </c>
      <c r="C10" s="89"/>
      <c r="D10" s="89"/>
      <c r="E10" s="89"/>
      <c r="F10" s="89"/>
      <c r="G10" s="90"/>
      <c r="P10" s="87"/>
      <c r="Q10" s="86"/>
    </row>
    <row r="11" spans="1:17" ht="12.75" customHeight="1" x14ac:dyDescent="0.3">
      <c r="A11" s="287" t="s">
        <v>38</v>
      </c>
      <c r="B11" s="91" t="s">
        <v>39</v>
      </c>
      <c r="C11" s="92"/>
      <c r="D11" s="93"/>
      <c r="E11" s="93"/>
      <c r="F11" s="93"/>
      <c r="G11" s="94"/>
      <c r="K11" s="208" t="s">
        <v>40</v>
      </c>
      <c r="L11" s="209"/>
      <c r="M11" s="209"/>
      <c r="N11" s="209"/>
      <c r="O11" s="210"/>
      <c r="P11" s="87"/>
      <c r="Q11" s="86"/>
    </row>
    <row r="12" spans="1:17" ht="36" x14ac:dyDescent="0.3">
      <c r="A12" s="287"/>
      <c r="B12" s="52" t="s">
        <v>41</v>
      </c>
      <c r="C12" s="53" t="s">
        <v>42</v>
      </c>
      <c r="D12" s="53" t="s">
        <v>43</v>
      </c>
      <c r="E12" s="53" t="s">
        <v>44</v>
      </c>
      <c r="F12" s="53" t="s">
        <v>45</v>
      </c>
      <c r="G12" s="54" t="s">
        <v>46</v>
      </c>
      <c r="K12" s="211" t="s">
        <v>47</v>
      </c>
      <c r="L12" s="212"/>
      <c r="M12" s="213" t="s">
        <v>48</v>
      </c>
      <c r="N12" s="213" t="s">
        <v>49</v>
      </c>
      <c r="O12" s="214" t="s">
        <v>50</v>
      </c>
      <c r="P12" s="87"/>
      <c r="Q12" s="86"/>
    </row>
    <row r="13" spans="1:17" ht="12.75" customHeight="1" x14ac:dyDescent="0.3">
      <c r="A13" s="55"/>
      <c r="B13" s="60">
        <f>COUNTIF('Gen Test Cases'!$J$3:$J$39,"Pass")</f>
        <v>0</v>
      </c>
      <c r="C13" s="60">
        <f>COUNTIF('Gen Test Cases'!$J$3:$J$39,"Fail")</f>
        <v>0</v>
      </c>
      <c r="D13" s="60">
        <f>COUNTIF('Gen Test Cases'!$J$3:$J$39,"Info")</f>
        <v>0</v>
      </c>
      <c r="E13" s="60">
        <f>COUNTIF('Gen Test Cases'!$J$3:$J$39,"N/A")</f>
        <v>0</v>
      </c>
      <c r="F13" s="60">
        <f>B13+C13</f>
        <v>0</v>
      </c>
      <c r="G13" s="61">
        <f>D25/100</f>
        <v>0</v>
      </c>
      <c r="K13" s="215" t="s">
        <v>51</v>
      </c>
      <c r="L13" s="216"/>
      <c r="M13" s="217">
        <f>COUNTA('Gen Test Cases'!J3:J39)</f>
        <v>0</v>
      </c>
      <c r="N13" s="217">
        <f>O13-M13</f>
        <v>37</v>
      </c>
      <c r="O13" s="218">
        <f>COUNTA('Gen Test Cases'!A3:A39)</f>
        <v>37</v>
      </c>
      <c r="P13" s="87"/>
      <c r="Q13" s="86"/>
    </row>
    <row r="14" spans="1:17" ht="12.75" customHeight="1" x14ac:dyDescent="0.3">
      <c r="A14" s="55"/>
      <c r="B14" s="95"/>
      <c r="K14" s="96"/>
      <c r="L14" s="96"/>
      <c r="M14" s="96"/>
      <c r="N14" s="96"/>
      <c r="O14" s="96"/>
      <c r="P14" s="87"/>
      <c r="Q14" s="86"/>
    </row>
    <row r="15" spans="1:17" ht="12.75" customHeight="1" x14ac:dyDescent="0.3">
      <c r="A15" s="55"/>
      <c r="B15" s="97" t="s">
        <v>52</v>
      </c>
      <c r="C15" s="219"/>
      <c r="D15" s="219"/>
      <c r="E15" s="219"/>
      <c r="F15" s="219"/>
      <c r="G15" s="220"/>
      <c r="K15" s="96"/>
      <c r="L15" s="96"/>
      <c r="M15" s="96"/>
      <c r="N15" s="96"/>
      <c r="O15" s="96"/>
      <c r="P15" s="87"/>
      <c r="Q15" s="86"/>
    </row>
    <row r="16" spans="1:17" ht="12.75" customHeight="1" x14ac:dyDescent="0.3">
      <c r="A16" s="51"/>
      <c r="B16" s="57" t="s">
        <v>53</v>
      </c>
      <c r="C16" s="57" t="s">
        <v>54</v>
      </c>
      <c r="D16" s="57" t="s">
        <v>55</v>
      </c>
      <c r="E16" s="57" t="s">
        <v>56</v>
      </c>
      <c r="F16" s="57" t="s">
        <v>44</v>
      </c>
      <c r="G16" s="57" t="s">
        <v>57</v>
      </c>
      <c r="H16" s="58" t="s">
        <v>58</v>
      </c>
      <c r="I16" s="58" t="s">
        <v>59</v>
      </c>
      <c r="K16" s="98"/>
      <c r="L16" s="98"/>
      <c r="M16" s="98"/>
      <c r="N16" s="98"/>
      <c r="O16" s="98"/>
      <c r="P16" s="87"/>
      <c r="Q16" s="86"/>
    </row>
    <row r="17" spans="1:18" ht="12.75" customHeight="1" x14ac:dyDescent="0.3">
      <c r="A17" s="51"/>
      <c r="B17" s="59">
        <v>8</v>
      </c>
      <c r="C17" s="99">
        <f>COUNTIF('Gen Test Cases'!$AA:$AA,$B17)</f>
        <v>2</v>
      </c>
      <c r="D17" s="56">
        <f>COUNTIFS('Gen Test Cases'!$AA:$AA,$B17,'Gen Test Cases'!$J:$J,D$16)</f>
        <v>0</v>
      </c>
      <c r="E17" s="56">
        <f>COUNTIFS('Gen Test Cases'!$AA:$AA,$B17,'Gen Test Cases'!$J:$J,E$16)</f>
        <v>0</v>
      </c>
      <c r="F17" s="56">
        <f>COUNTIFS('Gen Test Cases'!$AA:$AA,$B17,'Gen Test Cases'!$J:$J,F$16)</f>
        <v>0</v>
      </c>
      <c r="G17" s="100">
        <v>1500</v>
      </c>
      <c r="H17" s="79">
        <f t="shared" ref="H17:H22" si="0">(C17-F17)*(G17)</f>
        <v>3000</v>
      </c>
      <c r="I17" s="79">
        <f t="shared" ref="I17:I24" si="1">D17*G17</f>
        <v>0</v>
      </c>
      <c r="J17" s="101">
        <f>D13+N13</f>
        <v>37</v>
      </c>
      <c r="K17" s="102" t="str">
        <f>"WARNING: THERE IS AT LEAST ONE TEST CASE WITH"</f>
        <v>WARNING: THERE IS AT LEAST ONE TEST CASE WITH</v>
      </c>
      <c r="P17" s="87"/>
      <c r="Q17" s="86"/>
    </row>
    <row r="18" spans="1:18" ht="12.75" customHeight="1" x14ac:dyDescent="0.3">
      <c r="A18" s="51"/>
      <c r="B18" s="59">
        <v>7</v>
      </c>
      <c r="C18" s="99">
        <f>COUNTIF('Gen Test Cases'!$AA:$AA,$B18)</f>
        <v>2</v>
      </c>
      <c r="D18" s="56">
        <f>COUNTIFS('Gen Test Cases'!$AA:$AA,$B18,'Gen Test Cases'!$J:$J,D$16)</f>
        <v>0</v>
      </c>
      <c r="E18" s="56">
        <f>COUNTIFS('Gen Test Cases'!$AA:$AA,$B18,'Gen Test Cases'!$J:$J,E$16)</f>
        <v>0</v>
      </c>
      <c r="F18" s="56">
        <f>COUNTIFS('Gen Test Cases'!$AA:$AA,$B18,'Gen Test Cases'!$J:$J,F$16)</f>
        <v>0</v>
      </c>
      <c r="G18" s="100">
        <v>750</v>
      </c>
      <c r="H18" s="79">
        <f t="shared" si="0"/>
        <v>1500</v>
      </c>
      <c r="I18" s="79">
        <f t="shared" si="1"/>
        <v>0</v>
      </c>
      <c r="K18" s="102" t="str">
        <f>"AN 'INFO' OR BLANK STATUS (SEE ABOVE)"</f>
        <v>AN 'INFO' OR BLANK STATUS (SEE ABOVE)</v>
      </c>
      <c r="P18" s="87"/>
      <c r="Q18" s="86"/>
    </row>
    <row r="19" spans="1:18" ht="12.75" customHeight="1" x14ac:dyDescent="0.3">
      <c r="A19" s="51"/>
      <c r="B19" s="59">
        <v>6</v>
      </c>
      <c r="C19" s="99">
        <f>COUNTIF('Gen Test Cases'!$AA:$AA,$B19)</f>
        <v>1</v>
      </c>
      <c r="D19" s="56">
        <f>COUNTIFS('Gen Test Cases'!$AA:$AA,$B19,'Gen Test Cases'!$J:$J,D$16)</f>
        <v>0</v>
      </c>
      <c r="E19" s="56">
        <f>COUNTIFS('Gen Test Cases'!$AA:$AA,$B19,'Gen Test Cases'!$J:$J,E$16)</f>
        <v>0</v>
      </c>
      <c r="F19" s="56">
        <f>COUNTIFS('Gen Test Cases'!$AA:$AA,$B19,'Gen Test Cases'!$J:$J,F$16)</f>
        <v>0</v>
      </c>
      <c r="G19" s="100">
        <v>100</v>
      </c>
      <c r="H19" s="79">
        <f t="shared" si="0"/>
        <v>100</v>
      </c>
      <c r="I19" s="79">
        <f t="shared" si="1"/>
        <v>0</v>
      </c>
      <c r="P19" s="87"/>
      <c r="Q19" s="86"/>
    </row>
    <row r="20" spans="1:18" ht="12.75" customHeight="1" x14ac:dyDescent="0.3">
      <c r="A20" s="51"/>
      <c r="B20" s="59">
        <v>5</v>
      </c>
      <c r="C20" s="99">
        <f>COUNTIF('Gen Test Cases'!$AA:$AA,$B20)</f>
        <v>7</v>
      </c>
      <c r="D20" s="56">
        <f>COUNTIFS('Gen Test Cases'!$AA:$AA,$B20,'Gen Test Cases'!$J:$J,D$16)</f>
        <v>0</v>
      </c>
      <c r="E20" s="56">
        <f>COUNTIFS('Gen Test Cases'!$AA:$AA,$B20,'Gen Test Cases'!$J:$J,E$16)</f>
        <v>0</v>
      </c>
      <c r="F20" s="56">
        <f>COUNTIFS('Gen Test Cases'!$AA:$AA,$B20,'Gen Test Cases'!$J:$J,F$16)</f>
        <v>0</v>
      </c>
      <c r="G20" s="100">
        <v>50</v>
      </c>
      <c r="H20" s="79">
        <f t="shared" si="0"/>
        <v>350</v>
      </c>
      <c r="I20" s="79">
        <f t="shared" si="1"/>
        <v>0</v>
      </c>
      <c r="P20" s="87"/>
      <c r="Q20" s="86"/>
    </row>
    <row r="21" spans="1:18" ht="12.75" customHeight="1" x14ac:dyDescent="0.3">
      <c r="A21" s="51"/>
      <c r="B21" s="59">
        <v>4</v>
      </c>
      <c r="C21" s="99">
        <f>COUNTIF('Gen Test Cases'!$AA:$AA,$B21)</f>
        <v>9</v>
      </c>
      <c r="D21" s="56">
        <f>COUNTIFS('Gen Test Cases'!$AA:$AA,$B21,'Gen Test Cases'!$J:$J,D$16)</f>
        <v>0</v>
      </c>
      <c r="E21" s="56">
        <f>COUNTIFS('Gen Test Cases'!$AA:$AA,$B21,'Gen Test Cases'!$J:$J,E$16)</f>
        <v>0</v>
      </c>
      <c r="F21" s="56">
        <f>COUNTIFS('Gen Test Cases'!$AA:$AA,$B21,'Gen Test Cases'!$J:$J,F$16)</f>
        <v>0</v>
      </c>
      <c r="G21" s="100">
        <v>10</v>
      </c>
      <c r="H21" s="79">
        <f t="shared" si="0"/>
        <v>90</v>
      </c>
      <c r="I21" s="79">
        <f t="shared" si="1"/>
        <v>0</v>
      </c>
      <c r="J21" s="101">
        <f>SUMPRODUCT(--ISERROR('Gen Test Cases'!AA:AA))</f>
        <v>11</v>
      </c>
      <c r="K21" s="102" t="str">
        <f>"WARNING: THERE IS AT LEAST ONE TEST CASE WITH"</f>
        <v>WARNING: THERE IS AT LEAST ONE TEST CASE WITH</v>
      </c>
      <c r="P21" s="87"/>
      <c r="Q21" s="86"/>
    </row>
    <row r="22" spans="1:18" ht="12.75" customHeight="1" x14ac:dyDescent="0.3">
      <c r="A22" s="51"/>
      <c r="B22" s="59">
        <v>3</v>
      </c>
      <c r="C22" s="99">
        <f>COUNTIF('Gen Test Cases'!$AA:$AA,$B22)</f>
        <v>2</v>
      </c>
      <c r="D22" s="56">
        <f>COUNTIFS('Gen Test Cases'!$AA:$AA,$B22,'Gen Test Cases'!$J:$J,D$16)</f>
        <v>0</v>
      </c>
      <c r="E22" s="56">
        <f>COUNTIFS('Gen Test Cases'!$AA:$AA,$B22,'Gen Test Cases'!$J:$J,E$16)</f>
        <v>0</v>
      </c>
      <c r="F22" s="56">
        <f>COUNTIFS('Gen Test Cases'!$AA:$AA,$B22,'Gen Test Cases'!$J:$J,F$16)</f>
        <v>0</v>
      </c>
      <c r="G22" s="100">
        <v>5</v>
      </c>
      <c r="H22" s="79">
        <f t="shared" si="0"/>
        <v>10</v>
      </c>
      <c r="I22" s="79">
        <f t="shared" si="1"/>
        <v>0</v>
      </c>
      <c r="J22"/>
      <c r="K22" s="102" t="str">
        <f>"MULTIPLE OR INVALID ISSUE CODES (SEE TEST CASES TABS)"</f>
        <v>MULTIPLE OR INVALID ISSUE CODES (SEE TEST CASES TABS)</v>
      </c>
      <c r="P22" s="87"/>
      <c r="Q22" s="86"/>
    </row>
    <row r="23" spans="1:18" ht="12.75" customHeight="1" x14ac:dyDescent="0.3">
      <c r="A23" s="51"/>
      <c r="B23" s="59">
        <v>2</v>
      </c>
      <c r="C23" s="99">
        <f>COUNTIF('Gen Test Cases'!$AA:$AA,$B23)</f>
        <v>3</v>
      </c>
      <c r="D23" s="56">
        <f>COUNTIFS('Gen Test Cases'!$AA:$AA,$B23,'Gen Test Cases'!$J:$J,D$16)</f>
        <v>0</v>
      </c>
      <c r="E23" s="56">
        <f>COUNTIFS('Gen Test Cases'!$AA:$AA,$B23,'Gen Test Cases'!$J:$J,E$16)</f>
        <v>0</v>
      </c>
      <c r="F23" s="56">
        <f>COUNTIFS('Gen Test Cases'!$AA:$AA,$B23,'Gen Test Cases'!$J:$J,F$16)</f>
        <v>0</v>
      </c>
      <c r="G23" s="100">
        <v>2</v>
      </c>
      <c r="H23" s="79">
        <f>(C23-F23)*(G23)</f>
        <v>6</v>
      </c>
      <c r="I23" s="79">
        <f t="shared" si="1"/>
        <v>0</v>
      </c>
      <c r="P23" s="87"/>
      <c r="Q23" s="86"/>
    </row>
    <row r="24" spans="1:18" ht="12.75" customHeight="1" x14ac:dyDescent="0.3">
      <c r="A24" s="51"/>
      <c r="B24" s="59">
        <v>1</v>
      </c>
      <c r="C24" s="99">
        <f>COUNTIF('Gen Test Cases'!$AA:$AA,$B24)</f>
        <v>0</v>
      </c>
      <c r="D24" s="56">
        <f>COUNTIFS('Gen Test Cases'!$AA:$AA,$B24,'Gen Test Cases'!$J:$J,D$16)</f>
        <v>0</v>
      </c>
      <c r="E24" s="56">
        <f>COUNTIFS('Gen Test Cases'!$AA:$AA,$B24,'Gen Test Cases'!$J:$J,E$16)</f>
        <v>0</v>
      </c>
      <c r="F24" s="56">
        <f>COUNTIFS('Gen Test Cases'!$AA:$AA,$B24,'Gen Test Cases'!$J:$J,F$16)</f>
        <v>0</v>
      </c>
      <c r="G24" s="100">
        <v>1</v>
      </c>
      <c r="H24" s="79">
        <f>(C24-F24)*(G24)</f>
        <v>0</v>
      </c>
      <c r="I24" s="79">
        <f t="shared" si="1"/>
        <v>0</v>
      </c>
      <c r="P24" s="87"/>
      <c r="Q24" s="86"/>
    </row>
    <row r="25" spans="1:18" ht="12.75" hidden="1" customHeight="1" x14ac:dyDescent="0.3">
      <c r="A25" s="51"/>
      <c r="B25" s="103" t="s">
        <v>60</v>
      </c>
      <c r="C25" s="221"/>
      <c r="D25" s="56">
        <f>SUM(I17:I24)/SUM(H17:H24)*100</f>
        <v>0</v>
      </c>
      <c r="E25" s="104"/>
      <c r="F25" s="104"/>
      <c r="G25" s="104"/>
      <c r="P25" s="87"/>
      <c r="Q25" s="86"/>
    </row>
    <row r="26" spans="1:18" ht="12.75" customHeight="1" x14ac:dyDescent="0.3">
      <c r="A26" s="105"/>
      <c r="B26" s="106"/>
      <c r="C26" s="106"/>
      <c r="D26" s="106"/>
      <c r="E26" s="106"/>
      <c r="F26" s="106"/>
      <c r="G26" s="106"/>
      <c r="H26" s="106"/>
      <c r="I26" s="106"/>
      <c r="J26" s="106"/>
      <c r="K26" s="107"/>
      <c r="L26" s="107"/>
      <c r="M26" s="107"/>
      <c r="N26" s="107"/>
      <c r="O26" s="107"/>
      <c r="P26" s="108"/>
      <c r="Q26" s="86"/>
    </row>
    <row r="27" spans="1:18" ht="12.75" customHeight="1" x14ac:dyDescent="0.3">
      <c r="A27" s="202"/>
      <c r="B27" s="203"/>
      <c r="C27" s="203"/>
      <c r="D27" s="203"/>
      <c r="E27" s="203"/>
      <c r="F27" s="203"/>
      <c r="G27" s="203"/>
      <c r="H27" s="203"/>
      <c r="I27" s="203"/>
      <c r="J27" s="203"/>
      <c r="K27" s="203"/>
      <c r="L27" s="203"/>
      <c r="M27" s="203"/>
      <c r="N27" s="203"/>
      <c r="O27" s="203"/>
      <c r="P27" s="204"/>
      <c r="Q27" s="86"/>
      <c r="R27" s="86"/>
    </row>
    <row r="28" spans="1:18" ht="12.75" customHeight="1" x14ac:dyDescent="0.3">
      <c r="A28" s="50"/>
      <c r="B28" s="205" t="s">
        <v>61</v>
      </c>
      <c r="C28" s="206"/>
      <c r="D28" s="206"/>
      <c r="E28" s="206"/>
      <c r="F28" s="206"/>
      <c r="G28" s="207"/>
      <c r="H28" s="104"/>
      <c r="I28" s="104"/>
      <c r="J28" s="104"/>
      <c r="K28" s="104"/>
      <c r="L28" s="104"/>
      <c r="M28" s="104"/>
      <c r="N28" s="104"/>
      <c r="O28" s="104"/>
      <c r="P28" s="87"/>
      <c r="Q28" s="86"/>
      <c r="R28" s="86"/>
    </row>
    <row r="29" spans="1:18" ht="12.75" customHeight="1" x14ac:dyDescent="0.3">
      <c r="A29" s="50"/>
      <c r="B29" s="88" t="s">
        <v>62</v>
      </c>
      <c r="C29" s="89"/>
      <c r="D29" s="89"/>
      <c r="E29" s="89"/>
      <c r="F29" s="89"/>
      <c r="G29" s="90"/>
      <c r="H29" s="104"/>
      <c r="I29" s="104"/>
      <c r="J29" s="104"/>
      <c r="K29" s="104"/>
      <c r="L29" s="104"/>
      <c r="M29" s="104"/>
      <c r="N29" s="104"/>
      <c r="O29" s="104"/>
      <c r="P29" s="87"/>
      <c r="Q29" s="86"/>
      <c r="R29" s="86"/>
    </row>
    <row r="30" spans="1:18" ht="12.75" customHeight="1" x14ac:dyDescent="0.3">
      <c r="A30" s="287" t="s">
        <v>63</v>
      </c>
      <c r="B30" s="91" t="s">
        <v>39</v>
      </c>
      <c r="C30" s="92"/>
      <c r="D30" s="93"/>
      <c r="E30" s="93"/>
      <c r="F30" s="93"/>
      <c r="G30" s="94"/>
      <c r="H30" s="104"/>
      <c r="I30" s="104"/>
      <c r="J30" s="104"/>
      <c r="K30" s="208" t="s">
        <v>40</v>
      </c>
      <c r="L30" s="209"/>
      <c r="M30" s="209"/>
      <c r="N30" s="209"/>
      <c r="O30" s="210"/>
      <c r="P30" s="87"/>
      <c r="Q30" s="86"/>
      <c r="R30" s="86"/>
    </row>
    <row r="31" spans="1:18" ht="36" x14ac:dyDescent="0.3">
      <c r="A31" s="287"/>
      <c r="B31" s="52" t="s">
        <v>41</v>
      </c>
      <c r="C31" s="53" t="s">
        <v>42</v>
      </c>
      <c r="D31" s="53" t="s">
        <v>43</v>
      </c>
      <c r="E31" s="53" t="s">
        <v>44</v>
      </c>
      <c r="F31" s="53" t="s">
        <v>45</v>
      </c>
      <c r="G31" s="54" t="s">
        <v>46</v>
      </c>
      <c r="H31" s="104"/>
      <c r="I31" s="104"/>
      <c r="J31" s="104"/>
      <c r="K31" s="211" t="s">
        <v>47</v>
      </c>
      <c r="L31" s="212"/>
      <c r="M31" s="213" t="s">
        <v>48</v>
      </c>
      <c r="N31" s="213" t="s">
        <v>49</v>
      </c>
      <c r="O31" s="214" t="s">
        <v>50</v>
      </c>
      <c r="P31" s="87"/>
      <c r="Q31" s="86"/>
      <c r="R31" s="86"/>
    </row>
    <row r="32" spans="1:18" ht="12.75" customHeight="1" x14ac:dyDescent="0.3">
      <c r="A32" s="55"/>
      <c r="B32" s="60">
        <f>COUNTIF('Gen Test Cases'!$J$3:$J$39,"Pass")+COUNTIF('AWS Foundations'!$I$3:$I$40,"Pass")</f>
        <v>0</v>
      </c>
      <c r="C32" s="60">
        <f>COUNTIF('Gen Test Cases'!$J$3:$J$39,"Fail")+COUNTIF('AWS Foundations'!$I$3:$I$40,"Fail")</f>
        <v>0</v>
      </c>
      <c r="D32" s="60">
        <f>COUNTIF('Gen Test Cases'!$J$3:$J$39,"Info")+COUNTIF('AWS Foundations'!$I$3:$I$40,"Info")</f>
        <v>0</v>
      </c>
      <c r="E32" s="60">
        <f>COUNTIF('Gen Test Cases'!$J$3:$J$314,"N/A")+COUNTIF('AWS Foundations'!$I$3:$I$40,"N/A")</f>
        <v>0</v>
      </c>
      <c r="F32" s="60">
        <f>B32+C32</f>
        <v>0</v>
      </c>
      <c r="G32" s="61">
        <f>D44/100</f>
        <v>0</v>
      </c>
      <c r="H32" s="104"/>
      <c r="I32" s="104"/>
      <c r="J32" s="104"/>
      <c r="K32" s="215" t="s">
        <v>51</v>
      </c>
      <c r="L32" s="216"/>
      <c r="M32" s="217">
        <f>COUNTA('Gen Test Cases'!J3:J39)+COUNTA('AWS Foundations'!I3:I40)</f>
        <v>0</v>
      </c>
      <c r="N32" s="217">
        <f>O32-M32</f>
        <v>75</v>
      </c>
      <c r="O32" s="218">
        <f>COUNTA('Gen Test Cases'!A3:A39)+COUNTA('AWS Foundations'!A3:A40)</f>
        <v>75</v>
      </c>
      <c r="P32" s="87"/>
      <c r="Q32" s="86"/>
      <c r="R32" s="86"/>
    </row>
    <row r="33" spans="1:18" ht="12.75" customHeight="1" x14ac:dyDescent="0.3">
      <c r="A33" s="55"/>
      <c r="B33" s="109"/>
      <c r="C33" s="104"/>
      <c r="D33" s="104"/>
      <c r="E33" s="104"/>
      <c r="F33" s="104"/>
      <c r="G33" s="104"/>
      <c r="H33" s="104"/>
      <c r="I33" s="104"/>
      <c r="J33" s="104"/>
      <c r="K33" s="110"/>
      <c r="L33" s="110"/>
      <c r="M33" s="110"/>
      <c r="N33" s="110"/>
      <c r="O33" s="110"/>
      <c r="P33" s="87"/>
      <c r="Q33" s="86"/>
      <c r="R33" s="86"/>
    </row>
    <row r="34" spans="1:18" ht="12.75" customHeight="1" x14ac:dyDescent="0.3">
      <c r="A34" s="55"/>
      <c r="B34" s="97" t="s">
        <v>52</v>
      </c>
      <c r="C34" s="219"/>
      <c r="D34" s="219"/>
      <c r="E34" s="219"/>
      <c r="F34" s="219"/>
      <c r="G34" s="220"/>
      <c r="H34" s="104"/>
      <c r="I34" s="104"/>
      <c r="J34" s="104"/>
      <c r="K34" s="110"/>
      <c r="L34" s="110"/>
      <c r="M34" s="110"/>
      <c r="N34" s="110"/>
      <c r="O34" s="110"/>
      <c r="P34" s="87"/>
      <c r="Q34" s="86"/>
      <c r="R34" s="86"/>
    </row>
    <row r="35" spans="1:18" ht="12.75" customHeight="1" x14ac:dyDescent="0.3">
      <c r="A35" s="51"/>
      <c r="B35" s="57" t="s">
        <v>53</v>
      </c>
      <c r="C35" s="57" t="s">
        <v>54</v>
      </c>
      <c r="D35" s="57" t="s">
        <v>55</v>
      </c>
      <c r="E35" s="57" t="s">
        <v>56</v>
      </c>
      <c r="F35" s="57" t="s">
        <v>44</v>
      </c>
      <c r="G35" s="57" t="s">
        <v>57</v>
      </c>
      <c r="H35" s="58" t="s">
        <v>58</v>
      </c>
      <c r="I35" s="58" t="s">
        <v>59</v>
      </c>
      <c r="J35" s="104"/>
      <c r="K35" s="111"/>
      <c r="L35" s="111"/>
      <c r="M35" s="111"/>
      <c r="N35" s="111"/>
      <c r="O35" s="111"/>
      <c r="P35" s="87"/>
      <c r="Q35" s="86"/>
      <c r="R35" s="86"/>
    </row>
    <row r="36" spans="1:18" ht="12.75" customHeight="1" x14ac:dyDescent="0.3">
      <c r="A36" s="51"/>
      <c r="B36" s="59">
        <v>8</v>
      </c>
      <c r="C36" s="99">
        <f>COUNTIF('Gen Test Cases'!$AA:$AA,$B36)+COUNTIF('AWS Foundations'!$AA:$AA,$B36)</f>
        <v>4</v>
      </c>
      <c r="D36" s="99">
        <f>COUNTIFS('Gen Test Cases'!$AA:$AA,$B17,'Gen Test Cases'!$J:$J,$D$16)+COUNTIFS('AWS Foundations'!$AA:$AA,$B17,'AWS Foundations'!$I:$I,$D$16)</f>
        <v>0</v>
      </c>
      <c r="E36" s="99">
        <f>COUNTIFS('Gen Test Cases'!$AA:$AA,$B17,'Gen Test Cases'!$I:$I,$E$16)+COUNTIFS('AWS Foundations'!$AA:$AA,$B17,'AWS Foundations'!$I:$I,$E$16)</f>
        <v>0</v>
      </c>
      <c r="F36" s="99">
        <f>COUNTIFS('Gen Test Cases'!$AA:$AA,$B17,'Gen Test Cases'!$I:$I,$F$16)+COUNTIFS('AWS Foundations'!$AA:$AA,$B17,'AWS Foundations'!$I:$I,$F$16)</f>
        <v>0</v>
      </c>
      <c r="G36" s="100">
        <v>1500</v>
      </c>
      <c r="H36" s="104">
        <f t="shared" ref="H36:H43" si="2">(C36-F36)*(G36)</f>
        <v>6000</v>
      </c>
      <c r="I36" s="104">
        <f>D36*G36</f>
        <v>0</v>
      </c>
      <c r="J36" s="101">
        <f>D32+N32</f>
        <v>75</v>
      </c>
      <c r="K36" s="102" t="str">
        <f>"WARNING: THERE IS AT LEAST ONE TEST CASE WITH"</f>
        <v>WARNING: THERE IS AT LEAST ONE TEST CASE WITH</v>
      </c>
      <c r="L36" s="104"/>
      <c r="M36" s="104"/>
      <c r="N36" s="104"/>
      <c r="O36" s="104"/>
      <c r="P36" s="87"/>
      <c r="Q36" s="86"/>
      <c r="R36" s="86"/>
    </row>
    <row r="37" spans="1:18" ht="12.75" customHeight="1" x14ac:dyDescent="0.3">
      <c r="A37" s="51"/>
      <c r="B37" s="59">
        <v>7</v>
      </c>
      <c r="C37" s="99">
        <f>COUNTIF('Gen Test Cases'!$AA:$AA,$B37)+COUNTIF('AWS Foundations'!$AA:$AA,$B37)</f>
        <v>3</v>
      </c>
      <c r="D37" s="99">
        <f>COUNTIFS('Gen Test Cases'!$AA:$AA,$B18,'Gen Test Cases'!$J:$J,$D$16)+COUNTIFS('AWS Foundations'!$AA:$AA,$B18,'AWS Foundations'!$I:$I,$D$16)</f>
        <v>0</v>
      </c>
      <c r="E37" s="99">
        <f>COUNTIFS('Gen Test Cases'!$AA:$AA,$B18,'Gen Test Cases'!$I:$I,$E$16)+COUNTIFS('AWS Foundations'!$AA:$AA,$B18,'AWS Foundations'!$I:$I,$E$16)</f>
        <v>0</v>
      </c>
      <c r="F37" s="99">
        <f>COUNTIFS('Gen Test Cases'!$AA:$AA,$B18,'Gen Test Cases'!$I:$I,$F$16)+COUNTIFS('AWS Foundations'!$AA:$AA,$B18,'AWS Foundations'!$I:$I,$F$16)</f>
        <v>0</v>
      </c>
      <c r="G37" s="100">
        <v>750</v>
      </c>
      <c r="H37" s="104">
        <f t="shared" si="2"/>
        <v>2250</v>
      </c>
      <c r="I37" s="104">
        <f t="shared" ref="I37:I43" si="3">D37*G37</f>
        <v>0</v>
      </c>
      <c r="K37" s="102" t="str">
        <f>"AN 'INFO' OR BLANK STATUS (SEE ABOVE)"</f>
        <v>AN 'INFO' OR BLANK STATUS (SEE ABOVE)</v>
      </c>
      <c r="L37" s="104"/>
      <c r="M37" s="104"/>
      <c r="N37" s="104"/>
      <c r="O37" s="104"/>
      <c r="P37" s="87"/>
      <c r="Q37" s="86"/>
      <c r="R37" s="86"/>
    </row>
    <row r="38" spans="1:18" ht="12.75" customHeight="1" x14ac:dyDescent="0.3">
      <c r="A38" s="51"/>
      <c r="B38" s="59">
        <v>6</v>
      </c>
      <c r="C38" s="99">
        <f>COUNTIF('Gen Test Cases'!$AA:$AA,$B38)+COUNTIF('AWS Foundations'!$AA:$AA,$B38)</f>
        <v>2</v>
      </c>
      <c r="D38" s="99">
        <f>COUNTIFS('Gen Test Cases'!$AA:$AA,$B19,'Gen Test Cases'!$J:$J,$D$16)+COUNTIFS('AWS Foundations'!$AA:$AA,$B19,'AWS Foundations'!$I:$I,$D$16)</f>
        <v>0</v>
      </c>
      <c r="E38" s="99">
        <f>COUNTIFS('Gen Test Cases'!$AA:$AA,$B19,'Gen Test Cases'!$I:$I,$E$16)+COUNTIFS('AWS Foundations'!$AA:$AA,$B19,'AWS Foundations'!$I:$I,$E$16)</f>
        <v>0</v>
      </c>
      <c r="F38" s="99">
        <f>COUNTIFS('Gen Test Cases'!$AA:$AA,$B19,'Gen Test Cases'!$I:$I,$F$16)+COUNTIFS('AWS Foundations'!$AA:$AA,$B19,'AWS Foundations'!$I:$I,$F$16)</f>
        <v>0</v>
      </c>
      <c r="G38" s="100">
        <v>100</v>
      </c>
      <c r="H38" s="104">
        <f t="shared" si="2"/>
        <v>200</v>
      </c>
      <c r="I38" s="104">
        <f t="shared" si="3"/>
        <v>0</v>
      </c>
      <c r="L38" s="104"/>
      <c r="M38" s="104"/>
      <c r="N38" s="104"/>
      <c r="O38" s="104"/>
      <c r="P38" s="87"/>
      <c r="Q38" s="86"/>
      <c r="R38" s="86"/>
    </row>
    <row r="39" spans="1:18" ht="12.75" customHeight="1" x14ac:dyDescent="0.3">
      <c r="A39" s="51"/>
      <c r="B39" s="59">
        <v>5</v>
      </c>
      <c r="C39" s="99">
        <f>COUNTIF('Gen Test Cases'!$AA:$AA,$B39)+COUNTIF('AWS Foundations'!$AA:$AA,$B39)</f>
        <v>27</v>
      </c>
      <c r="D39" s="99">
        <f>COUNTIFS('Gen Test Cases'!$AA:$AA,$B20,'Gen Test Cases'!$J:$J,$D$16)+COUNTIFS('AWS Foundations'!$AA:$AA,$B20,'AWS Foundations'!$I:$I,$D$16)</f>
        <v>0</v>
      </c>
      <c r="E39" s="99">
        <f>COUNTIFS('Gen Test Cases'!$AA:$AA,$B20,'Gen Test Cases'!$I:$I,$E$16)+COUNTIFS('AWS Foundations'!$AA:$AA,$B20,'AWS Foundations'!$I:$I,$E$16)</f>
        <v>0</v>
      </c>
      <c r="F39" s="99">
        <f>COUNTIFS('Gen Test Cases'!$AA:$AA,$B20,'Gen Test Cases'!$I:$I,$F$16)+COUNTIFS('AWS Foundations'!$AA:$AA,$B20,'AWS Foundations'!$I:$I,$F$16)</f>
        <v>0</v>
      </c>
      <c r="G39" s="100">
        <v>50</v>
      </c>
      <c r="H39" s="104">
        <f>(C39-F39)*(G39)</f>
        <v>1350</v>
      </c>
      <c r="I39" s="104">
        <f t="shared" si="3"/>
        <v>0</v>
      </c>
      <c r="L39" s="104"/>
      <c r="M39" s="104"/>
      <c r="N39" s="104"/>
      <c r="O39" s="104"/>
      <c r="P39" s="87"/>
      <c r="Q39" s="86"/>
      <c r="R39" s="86"/>
    </row>
    <row r="40" spans="1:18" ht="12.75" customHeight="1" x14ac:dyDescent="0.3">
      <c r="A40" s="51"/>
      <c r="B40" s="59">
        <v>4</v>
      </c>
      <c r="C40" s="99">
        <f>COUNTIF('Gen Test Cases'!$AA:$AA,$B40)+COUNTIF('AWS Foundations'!$AA:$AA,$B40)</f>
        <v>15</v>
      </c>
      <c r="D40" s="99">
        <f>COUNTIFS('Gen Test Cases'!$AA:$AA,$B21,'Gen Test Cases'!$J:$J,$D$16)+COUNTIFS('AWS Foundations'!$AA:$AA,$B21,'AWS Foundations'!$I:$I,$D$16)</f>
        <v>0</v>
      </c>
      <c r="E40" s="99">
        <f>COUNTIFS('Gen Test Cases'!$AA:$AA,$B21,'Gen Test Cases'!$I:$I,$E$16)+COUNTIFS('AWS Foundations'!$AA:$AA,$B21,'AWS Foundations'!$I:$I,$E$16)</f>
        <v>0</v>
      </c>
      <c r="F40" s="99">
        <f>COUNTIFS('Gen Test Cases'!$AA:$AA,$B21,'Gen Test Cases'!$I:$I,$F$16)+COUNTIFS('AWS Foundations'!$AA:$AA,$B21,'AWS Foundations'!$I:$I,$F$16)</f>
        <v>0</v>
      </c>
      <c r="G40" s="100">
        <v>10</v>
      </c>
      <c r="H40" s="104">
        <f t="shared" si="2"/>
        <v>150</v>
      </c>
      <c r="I40" s="104">
        <f>D40*G40</f>
        <v>0</v>
      </c>
      <c r="J40" s="101">
        <f>SUMPRODUCT(--ISERROR('Gen Test Cases'!AA:AA))+SUMPRODUCT(--ISERROR('AWS Foundations'!AA:AA))</f>
        <v>13</v>
      </c>
      <c r="K40" s="102" t="str">
        <f>"WARNING: THERE IS AT LEAST ONE TEST CASE WITH"</f>
        <v>WARNING: THERE IS AT LEAST ONE TEST CASE WITH</v>
      </c>
      <c r="L40" s="104"/>
      <c r="M40" s="104"/>
      <c r="N40" s="104"/>
      <c r="O40" s="104"/>
      <c r="P40" s="87"/>
      <c r="Q40" s="86"/>
      <c r="R40" s="86"/>
    </row>
    <row r="41" spans="1:18" ht="12.75" customHeight="1" x14ac:dyDescent="0.3">
      <c r="A41" s="51"/>
      <c r="B41" s="59">
        <v>3</v>
      </c>
      <c r="C41" s="99">
        <f>COUNTIF('Gen Test Cases'!$AA:$AA,$B41)+COUNTIF('AWS Foundations'!$AA:$AA,$B41)</f>
        <v>4</v>
      </c>
      <c r="D41" s="99">
        <f>COUNTIFS('Gen Test Cases'!$AA:$AA,$B22,'Gen Test Cases'!$J:$J,$D$16)+COUNTIFS('AWS Foundations'!$AA:$AA,$B22,'AWS Foundations'!$I:$I,$D$16)</f>
        <v>0</v>
      </c>
      <c r="E41" s="99">
        <f>COUNTIFS('Gen Test Cases'!$AA:$AA,$B22,'Gen Test Cases'!$I:$I,$E$16)+COUNTIFS('AWS Foundations'!$AA:$AA,$B22,'AWS Foundations'!$I:$I,$E$16)</f>
        <v>0</v>
      </c>
      <c r="F41" s="99">
        <f>COUNTIFS('Gen Test Cases'!$AA:$AA,$B22,'Gen Test Cases'!$I:$I,$F$16)+COUNTIFS('AWS Foundations'!$AA:$AA,$B22,'AWS Foundations'!$I:$I,$F$16)</f>
        <v>0</v>
      </c>
      <c r="G41" s="100">
        <v>5</v>
      </c>
      <c r="H41" s="104">
        <f t="shared" si="2"/>
        <v>20</v>
      </c>
      <c r="I41" s="104">
        <f t="shared" si="3"/>
        <v>0</v>
      </c>
      <c r="J41"/>
      <c r="K41" s="102" t="str">
        <f>"MULTIPLE OR INVALID ISSUE CODES (SEE TEST CASES TABS)"</f>
        <v>MULTIPLE OR INVALID ISSUE CODES (SEE TEST CASES TABS)</v>
      </c>
      <c r="L41" s="104"/>
      <c r="M41" s="104"/>
      <c r="N41" s="104"/>
      <c r="O41" s="104"/>
      <c r="P41" s="87"/>
      <c r="Q41" s="86"/>
      <c r="R41" s="86"/>
    </row>
    <row r="42" spans="1:18" ht="12.75" customHeight="1" x14ac:dyDescent="0.3">
      <c r="A42" s="51"/>
      <c r="B42" s="59">
        <v>2</v>
      </c>
      <c r="C42" s="99">
        <f>COUNTIF('Gen Test Cases'!$AA:$AA,$B42)+COUNTIF('AWS Foundations'!$AA:$AA,$B42)</f>
        <v>7</v>
      </c>
      <c r="D42" s="99">
        <f>COUNTIFS('Gen Test Cases'!$AA:$AA,$B23,'Gen Test Cases'!$J:$J,$D$16)+COUNTIFS('AWS Foundations'!$AA:$AA,$B23,'AWS Foundations'!$I:$I,$D$16)</f>
        <v>0</v>
      </c>
      <c r="E42" s="99">
        <f>COUNTIFS('Gen Test Cases'!$AA:$AA,$B23,'Gen Test Cases'!$I:$I,$E$16)+COUNTIFS('AWS Foundations'!$AA:$AA,$B23,'AWS Foundations'!$I:$I,$E$16)</f>
        <v>0</v>
      </c>
      <c r="F42" s="99">
        <f>COUNTIFS('Gen Test Cases'!$AA:$AA,$B23,'Gen Test Cases'!$I:$I,$F$16)+COUNTIFS('AWS Foundations'!$AA:$AA,$B23,'AWS Foundations'!$I:$I,$F$16)</f>
        <v>0</v>
      </c>
      <c r="G42" s="100">
        <v>2</v>
      </c>
      <c r="H42" s="104">
        <f t="shared" si="2"/>
        <v>14</v>
      </c>
      <c r="I42" s="104">
        <f t="shared" si="3"/>
        <v>0</v>
      </c>
      <c r="J42" s="104"/>
      <c r="K42" s="104"/>
      <c r="L42" s="104"/>
      <c r="M42" s="104"/>
      <c r="N42" s="104"/>
      <c r="O42" s="104"/>
      <c r="P42" s="87"/>
      <c r="Q42" s="86"/>
      <c r="R42" s="86"/>
    </row>
    <row r="43" spans="1:18" ht="12.75" customHeight="1" x14ac:dyDescent="0.3">
      <c r="A43" s="51"/>
      <c r="B43" s="59">
        <v>1</v>
      </c>
      <c r="C43" s="99">
        <f>COUNTIF('Gen Test Cases'!$AA:$AA,$B43)+COUNTIF('AWS Foundations'!$AA:$AA,$B43)</f>
        <v>0</v>
      </c>
      <c r="D43" s="99">
        <f>COUNTIFS('Gen Test Cases'!$AA:$AA,$B24,'Gen Test Cases'!$J:$J,$D$16)+COUNTIFS('AWS Foundations'!$AA:$AA,$B24,'AWS Foundations'!$I:$I,$D$16)</f>
        <v>0</v>
      </c>
      <c r="E43" s="99">
        <f>COUNTIFS('Gen Test Cases'!$AA:$AA,$B24,'Gen Test Cases'!$I:$I,$E$16)+COUNTIFS('AWS Foundations'!$AA:$AA,$B24,'AWS Foundations'!$I:$I,$E$16)</f>
        <v>0</v>
      </c>
      <c r="F43" s="99">
        <f>COUNTIFS('Gen Test Cases'!$AA:$AA,$B24,'Gen Test Cases'!$I:$I,$F$16)+COUNTIFS('AWS Foundations'!$AA:$AA,$B24,'AWS Foundations'!$I:$I,$F$16)</f>
        <v>0</v>
      </c>
      <c r="G43" s="100">
        <v>1</v>
      </c>
      <c r="H43" s="104">
        <f t="shared" si="2"/>
        <v>0</v>
      </c>
      <c r="I43" s="104">
        <f t="shared" si="3"/>
        <v>0</v>
      </c>
      <c r="J43" s="104"/>
      <c r="K43" s="104"/>
      <c r="L43" s="104"/>
      <c r="M43" s="104"/>
      <c r="N43" s="104"/>
      <c r="O43" s="104"/>
      <c r="P43" s="87"/>
      <c r="Q43" s="86"/>
      <c r="R43" s="86"/>
    </row>
    <row r="44" spans="1:18" ht="12.75" hidden="1" customHeight="1" x14ac:dyDescent="0.3">
      <c r="A44" s="51"/>
      <c r="B44" s="103" t="s">
        <v>60</v>
      </c>
      <c r="C44" s="221"/>
      <c r="D44" s="99">
        <f>SUM(I36:I43)/SUM(H36:H43)*100</f>
        <v>0</v>
      </c>
      <c r="E44" s="104"/>
      <c r="F44" s="104"/>
      <c r="G44" s="104"/>
      <c r="H44" s="104"/>
      <c r="I44" s="104"/>
      <c r="J44" s="104"/>
      <c r="K44" s="104"/>
      <c r="L44" s="104"/>
      <c r="M44" s="104"/>
      <c r="N44" s="104"/>
      <c r="O44" s="104"/>
      <c r="P44" s="87"/>
      <c r="Q44" s="86"/>
      <c r="R44" s="86"/>
    </row>
    <row r="45" spans="1:18" ht="12.75" customHeight="1" x14ac:dyDescent="0.3">
      <c r="A45" s="105"/>
      <c r="B45" s="106"/>
      <c r="C45" s="106"/>
      <c r="D45" s="106"/>
      <c r="E45" s="106"/>
      <c r="F45" s="106"/>
      <c r="G45" s="106"/>
      <c r="H45" s="106"/>
      <c r="I45" s="106"/>
      <c r="J45" s="106"/>
      <c r="K45" s="107"/>
      <c r="L45" s="107"/>
      <c r="M45" s="107"/>
      <c r="N45" s="107"/>
      <c r="O45" s="107"/>
      <c r="P45" s="108"/>
      <c r="Q45" s="86"/>
      <c r="R45" s="86"/>
    </row>
    <row r="46" spans="1:18" x14ac:dyDescent="0.25">
      <c r="A46" s="202"/>
      <c r="B46" s="203"/>
      <c r="C46" s="203"/>
      <c r="D46" s="203"/>
      <c r="E46" s="203"/>
      <c r="F46" s="203"/>
      <c r="G46" s="203"/>
      <c r="H46" s="203"/>
      <c r="I46" s="203"/>
      <c r="J46" s="203"/>
      <c r="K46" s="203"/>
      <c r="L46" s="203"/>
      <c r="M46" s="203"/>
      <c r="N46" s="203"/>
      <c r="O46" s="203"/>
      <c r="P46" s="204"/>
    </row>
    <row r="47" spans="1:18" ht="13" x14ac:dyDescent="0.3">
      <c r="A47" s="50"/>
      <c r="B47" s="205" t="s">
        <v>64</v>
      </c>
      <c r="C47" s="206"/>
      <c r="D47" s="206"/>
      <c r="E47" s="206"/>
      <c r="F47" s="206"/>
      <c r="G47" s="207"/>
      <c r="H47" s="104"/>
      <c r="I47" s="104"/>
      <c r="J47" s="104"/>
      <c r="K47" s="104"/>
      <c r="L47" s="104"/>
      <c r="M47" s="104"/>
      <c r="N47" s="104"/>
      <c r="O47" s="104"/>
      <c r="P47" s="87"/>
    </row>
    <row r="48" spans="1:18" ht="13" x14ac:dyDescent="0.3">
      <c r="A48" s="50"/>
      <c r="B48" s="88" t="s">
        <v>65</v>
      </c>
      <c r="C48" s="89"/>
      <c r="D48" s="89"/>
      <c r="E48" s="89"/>
      <c r="F48" s="89"/>
      <c r="G48" s="90"/>
      <c r="H48" s="104"/>
      <c r="I48" s="104"/>
      <c r="J48" s="104"/>
      <c r="K48" s="104"/>
      <c r="L48" s="104"/>
      <c r="M48" s="104"/>
      <c r="N48" s="104"/>
      <c r="O48" s="104"/>
      <c r="P48" s="87"/>
    </row>
    <row r="49" spans="1:16" ht="13" x14ac:dyDescent="0.25">
      <c r="A49" s="287" t="s">
        <v>66</v>
      </c>
      <c r="B49" s="91" t="s">
        <v>39</v>
      </c>
      <c r="C49" s="92"/>
      <c r="D49" s="93"/>
      <c r="E49" s="93"/>
      <c r="F49" s="93"/>
      <c r="G49" s="94"/>
      <c r="H49" s="104"/>
      <c r="I49" s="104"/>
      <c r="J49" s="104"/>
      <c r="K49" s="208" t="s">
        <v>40</v>
      </c>
      <c r="L49" s="209"/>
      <c r="M49" s="209"/>
      <c r="N49" s="209"/>
      <c r="O49" s="210"/>
      <c r="P49" s="87"/>
    </row>
    <row r="50" spans="1:16" ht="36" x14ac:dyDescent="0.25">
      <c r="A50" s="287"/>
      <c r="B50" s="52" t="s">
        <v>41</v>
      </c>
      <c r="C50" s="53" t="s">
        <v>42</v>
      </c>
      <c r="D50" s="53" t="s">
        <v>43</v>
      </c>
      <c r="E50" s="53" t="s">
        <v>44</v>
      </c>
      <c r="F50" s="53" t="s">
        <v>45</v>
      </c>
      <c r="G50" s="54" t="s">
        <v>46</v>
      </c>
      <c r="H50" s="104"/>
      <c r="I50" s="104"/>
      <c r="J50" s="104"/>
      <c r="K50" s="211" t="s">
        <v>47</v>
      </c>
      <c r="L50" s="212"/>
      <c r="M50" s="213" t="s">
        <v>48</v>
      </c>
      <c r="N50" s="213" t="s">
        <v>49</v>
      </c>
      <c r="O50" s="214" t="s">
        <v>50</v>
      </c>
      <c r="P50" s="87"/>
    </row>
    <row r="51" spans="1:16" ht="13" x14ac:dyDescent="0.25">
      <c r="A51" s="55"/>
      <c r="B51" s="60">
        <f>COUNTIF('Gen Test Cases'!$J$3:$J$39,"Pass")+COUNTIF('Office 365'!$I$3:$I$39,"Pass")</f>
        <v>0</v>
      </c>
      <c r="C51" s="60">
        <f>COUNTIF('Gen Test Cases'!$J$3:$J$39,"Pass")+COUNTIF('Office 365'!$I$3:$I$39,"Fail")</f>
        <v>0</v>
      </c>
      <c r="D51" s="60">
        <f>COUNTIF('Gen Test Cases'!$J$3:$J$39,"Info")+COUNTIF('Office 365'!$I$3:$I$39,"Info")</f>
        <v>0</v>
      </c>
      <c r="E51" s="60">
        <f>COUNTIF('Gen Test Cases'!$J$3:$J$39,"N/A")+COUNTIF('Office 365'!$I$3:$I$39,"N/A")</f>
        <v>0</v>
      </c>
      <c r="F51" s="60">
        <f>B51+C51</f>
        <v>0</v>
      </c>
      <c r="G51" s="61">
        <f>D63/100</f>
        <v>0</v>
      </c>
      <c r="H51" s="104"/>
      <c r="I51" s="104"/>
      <c r="J51" s="104"/>
      <c r="K51" s="215" t="s">
        <v>51</v>
      </c>
      <c r="L51" s="216"/>
      <c r="M51" s="217">
        <f>COUNTA('Gen Test Cases'!J3:J39)+COUNTA('Office 365'!I3:I39)</f>
        <v>0</v>
      </c>
      <c r="N51" s="217">
        <f>O51-M51</f>
        <v>74</v>
      </c>
      <c r="O51" s="218">
        <f>COUNTA('Gen Test Cases'!A3:A39)+COUNTA('Office 365'!A3:A39)</f>
        <v>74</v>
      </c>
      <c r="P51" s="87"/>
    </row>
    <row r="52" spans="1:16" ht="13" x14ac:dyDescent="0.25">
      <c r="A52" s="55"/>
      <c r="B52" s="109"/>
      <c r="C52" s="104"/>
      <c r="D52" s="104"/>
      <c r="E52" s="104"/>
      <c r="F52" s="104"/>
      <c r="G52" s="104"/>
      <c r="H52" s="104"/>
      <c r="I52" s="104"/>
      <c r="J52" s="104"/>
      <c r="K52" s="110"/>
      <c r="L52" s="110"/>
      <c r="M52" s="110"/>
      <c r="N52" s="110"/>
      <c r="O52" s="110"/>
      <c r="P52" s="87"/>
    </row>
    <row r="53" spans="1:16" ht="13" x14ac:dyDescent="0.25">
      <c r="A53" s="55"/>
      <c r="B53" s="97" t="s">
        <v>52</v>
      </c>
      <c r="C53" s="219"/>
      <c r="D53" s="219"/>
      <c r="E53" s="219"/>
      <c r="F53" s="219"/>
      <c r="G53" s="220"/>
      <c r="H53" s="104"/>
      <c r="I53" s="104"/>
      <c r="J53" s="104"/>
      <c r="K53" s="110"/>
      <c r="L53" s="110"/>
      <c r="M53" s="110"/>
      <c r="N53" s="110"/>
      <c r="O53" s="110"/>
      <c r="P53" s="87"/>
    </row>
    <row r="54" spans="1:16" ht="13" x14ac:dyDescent="0.25">
      <c r="A54" s="51"/>
      <c r="B54" s="57" t="s">
        <v>53</v>
      </c>
      <c r="C54" s="57" t="s">
        <v>54</v>
      </c>
      <c r="D54" s="57" t="s">
        <v>55</v>
      </c>
      <c r="E54" s="57" t="s">
        <v>56</v>
      </c>
      <c r="F54" s="57" t="s">
        <v>44</v>
      </c>
      <c r="G54" s="57" t="s">
        <v>57</v>
      </c>
      <c r="H54" s="58" t="s">
        <v>58</v>
      </c>
      <c r="I54" s="58" t="s">
        <v>59</v>
      </c>
      <c r="J54" s="104"/>
      <c r="K54" s="111"/>
      <c r="L54" s="111"/>
      <c r="M54" s="111"/>
      <c r="N54" s="111"/>
      <c r="O54" s="111"/>
      <c r="P54" s="87"/>
    </row>
    <row r="55" spans="1:16" ht="13" x14ac:dyDescent="0.3">
      <c r="A55" s="51"/>
      <c r="B55" s="59">
        <v>8</v>
      </c>
      <c r="C55" s="99">
        <f>COUNTIF('Gen Test Cases'!AA:AA,$B55)+COUNTIF('Office 365'!AA:AA,$B55)</f>
        <v>2</v>
      </c>
      <c r="D55" s="56">
        <f>COUNTIFS('Gen Test Cases'!$AA:$AA,$B55,'Gen Test Cases'!$J:$J,D$54)+COUNTIFS('Office 365'!$AA:$AA,$B55,'Office 365'!$I:$I,D$54)</f>
        <v>0</v>
      </c>
      <c r="E55" s="56">
        <f>COUNTIFS('Gen Test Cases'!$AA:$AA,$B55,'Gen Test Cases'!$J:$J,E$54)+COUNTIFS('Office 365'!$AA:$AA,$B55,'Office 365'!$I:$I,E$54)</f>
        <v>0</v>
      </c>
      <c r="F55" s="56">
        <f>COUNTIFS('Gen Test Cases'!$AA:$AA,$B55,'Gen Test Cases'!$J:$J,F$54)+COUNTIFS('Office 365'!$AA:$AA,$B55,'Office 365'!$I:$I,F$54)</f>
        <v>0</v>
      </c>
      <c r="G55" s="100">
        <v>1500</v>
      </c>
      <c r="H55" s="104">
        <f t="shared" ref="H55:H62" si="4">(C55-F55)*(G55)</f>
        <v>3000</v>
      </c>
      <c r="I55" s="104">
        <f t="shared" ref="I55:I62" si="5">D55*G55</f>
        <v>0</v>
      </c>
      <c r="J55" s="101">
        <f>D51+N51</f>
        <v>74</v>
      </c>
      <c r="K55" s="102" t="str">
        <f>"WARNING: THERE IS AT LEAST ONE TEST CASE WITH"</f>
        <v>WARNING: THERE IS AT LEAST ONE TEST CASE WITH</v>
      </c>
      <c r="L55" s="104"/>
      <c r="M55" s="104"/>
      <c r="N55" s="104"/>
      <c r="O55" s="104"/>
      <c r="P55" s="87"/>
    </row>
    <row r="56" spans="1:16" ht="13" x14ac:dyDescent="0.3">
      <c r="A56" s="51"/>
      <c r="B56" s="59">
        <v>7</v>
      </c>
      <c r="C56" s="99">
        <f>COUNTIF('Gen Test Cases'!AA:AA,$B56)+COUNTIF('Office 365'!AA:AA,$B56)</f>
        <v>3</v>
      </c>
      <c r="D56" s="56">
        <f>COUNTIFS('Gen Test Cases'!$AA:$AA,$B56,'Gen Test Cases'!$J:$J,D$54)+COUNTIFS('Office 365'!$AA:$AA,$B56,'Office 365'!$I:$I,D$54)</f>
        <v>0</v>
      </c>
      <c r="E56" s="56">
        <f>COUNTIFS('Gen Test Cases'!$AA:$AA,$B56,'Gen Test Cases'!$J:$J,E$54)+COUNTIFS('Office 365'!$AA:$AA,$B56,'Office 365'!$I:$I,E$54)</f>
        <v>0</v>
      </c>
      <c r="F56" s="56">
        <f>COUNTIFS('Gen Test Cases'!$AA:$AA,$B56,'Gen Test Cases'!$J:$J,F$54)+COUNTIFS('Office 365'!$AA:$AA,$B56,'Office 365'!$I:$I,F$54)</f>
        <v>0</v>
      </c>
      <c r="G56" s="100">
        <v>750</v>
      </c>
      <c r="H56" s="104">
        <f t="shared" si="4"/>
        <v>2250</v>
      </c>
      <c r="I56" s="104">
        <f t="shared" si="5"/>
        <v>0</v>
      </c>
      <c r="K56" s="102" t="str">
        <f>"AN 'INFO' OR BLANK STATUS (SEE ABOVE)"</f>
        <v>AN 'INFO' OR BLANK STATUS (SEE ABOVE)</v>
      </c>
      <c r="L56" s="104"/>
      <c r="M56" s="104"/>
      <c r="N56" s="104"/>
      <c r="O56" s="104"/>
      <c r="P56" s="87"/>
    </row>
    <row r="57" spans="1:16" ht="13" x14ac:dyDescent="0.25">
      <c r="A57" s="51"/>
      <c r="B57" s="59">
        <v>6</v>
      </c>
      <c r="C57" s="99">
        <f>COUNTIF('Gen Test Cases'!AA:AA,$B57)+COUNTIF('Office 365'!AA:AA,$B57)</f>
        <v>8</v>
      </c>
      <c r="D57" s="56">
        <f>COUNTIFS('Gen Test Cases'!$AA:$AA,$B57,'Gen Test Cases'!$J:$J,D$54)+COUNTIFS('Office 365'!$AA:$AA,$B57,'Office 365'!$I:$I,D$54)</f>
        <v>0</v>
      </c>
      <c r="E57" s="56">
        <f>COUNTIFS('Gen Test Cases'!$AA:$AA,$B57,'Gen Test Cases'!$J:$J,E$54)+COUNTIFS('Office 365'!$AA:$AA,$B57,'Office 365'!$I:$I,E$54)</f>
        <v>0</v>
      </c>
      <c r="F57" s="56">
        <f>COUNTIFS('Gen Test Cases'!$AA:$AA,$B57,'Gen Test Cases'!$J:$J,F$54)+COUNTIFS('Office 365'!$AA:$AA,$B57,'Office 365'!$I:$I,F$54)</f>
        <v>0</v>
      </c>
      <c r="G57" s="100">
        <v>100</v>
      </c>
      <c r="H57" s="104">
        <f t="shared" si="4"/>
        <v>800</v>
      </c>
      <c r="I57" s="104">
        <f t="shared" si="5"/>
        <v>0</v>
      </c>
      <c r="L57" s="104"/>
      <c r="M57" s="104"/>
      <c r="N57" s="104"/>
      <c r="O57" s="104"/>
      <c r="P57" s="87"/>
    </row>
    <row r="58" spans="1:16" ht="13" x14ac:dyDescent="0.25">
      <c r="A58" s="51"/>
      <c r="B58" s="59">
        <v>5</v>
      </c>
      <c r="C58" s="99">
        <f>COUNTIF('Gen Test Cases'!AA:AA,$B58)+COUNTIF('Office 365'!AA:AA,$B58)</f>
        <v>18</v>
      </c>
      <c r="D58" s="56">
        <f>COUNTIFS('Gen Test Cases'!$AA:$AA,$B58,'Gen Test Cases'!$J:$J,D$54)+COUNTIFS('Office 365'!$AA:$AA,$B58,'Office 365'!$I:$I,D$54)</f>
        <v>0</v>
      </c>
      <c r="E58" s="56">
        <f>COUNTIFS('Gen Test Cases'!$AA:$AA,$B58,'Gen Test Cases'!$J:$J,E$54)+COUNTIFS('Office 365'!$AA:$AA,$B58,'Office 365'!$I:$I,E$54)</f>
        <v>0</v>
      </c>
      <c r="F58" s="56">
        <f>COUNTIFS('Gen Test Cases'!$AA:$AA,$B58,'Gen Test Cases'!$J:$J,F$54)+COUNTIFS('Office 365'!$AA:$AA,$B58,'Office 365'!$I:$I,F$54)</f>
        <v>0</v>
      </c>
      <c r="G58" s="100">
        <v>50</v>
      </c>
      <c r="H58" s="104">
        <f t="shared" si="4"/>
        <v>900</v>
      </c>
      <c r="I58" s="104">
        <f t="shared" si="5"/>
        <v>0</v>
      </c>
      <c r="L58" s="104"/>
      <c r="M58" s="104"/>
      <c r="N58" s="104"/>
      <c r="O58" s="104"/>
      <c r="P58" s="87"/>
    </row>
    <row r="59" spans="1:16" ht="13" x14ac:dyDescent="0.3">
      <c r="A59" s="51"/>
      <c r="B59" s="59">
        <v>4</v>
      </c>
      <c r="C59" s="99">
        <f>COUNTIF('Gen Test Cases'!AA:AA,$B59)+COUNTIF('Office 365'!AA:AA,$B59)</f>
        <v>15</v>
      </c>
      <c r="D59" s="56">
        <f>COUNTIFS('Gen Test Cases'!$AA:$AA,$B59,'Gen Test Cases'!$J:$J,D$54)+COUNTIFS('Office 365'!$AA:$AA,$B59,'Office 365'!$I:$I,D$54)</f>
        <v>0</v>
      </c>
      <c r="E59" s="56">
        <f>COUNTIFS('Gen Test Cases'!$AA:$AA,$B59,'Gen Test Cases'!$J:$J,E$54)+COUNTIFS('Office 365'!$AA:$AA,$B59,'Office 365'!$I:$I,E$54)</f>
        <v>0</v>
      </c>
      <c r="F59" s="56">
        <f>COUNTIFS('Gen Test Cases'!$AA:$AA,$B59,'Gen Test Cases'!$J:$J,F$54)+COUNTIFS('Office 365'!$AA:$AA,$B59,'Office 365'!$I:$I,F$54)</f>
        <v>0</v>
      </c>
      <c r="G59" s="100">
        <v>10</v>
      </c>
      <c r="H59" s="104">
        <f t="shared" si="4"/>
        <v>150</v>
      </c>
      <c r="I59" s="104">
        <f t="shared" si="5"/>
        <v>0</v>
      </c>
      <c r="J59" s="101">
        <f>SUMPRODUCT(--ISERROR('Gen Test Cases'!AA:AA))+SUMPRODUCT(--ISERROR('Office 365'!AA3:AA39))</f>
        <v>17</v>
      </c>
      <c r="K59" s="102" t="str">
        <f>"WARNING: THERE IS AT LEAST ONE TEST CASE WITH"</f>
        <v>WARNING: THERE IS AT LEAST ONE TEST CASE WITH</v>
      </c>
      <c r="L59" s="104"/>
      <c r="M59" s="104"/>
      <c r="N59" s="104"/>
      <c r="O59" s="104"/>
      <c r="P59" s="87"/>
    </row>
    <row r="60" spans="1:16" ht="13" x14ac:dyDescent="0.3">
      <c r="A60" s="51"/>
      <c r="B60" s="59">
        <v>3</v>
      </c>
      <c r="C60" s="99">
        <f>COUNTIF('Gen Test Cases'!AA:AA,$B60)+COUNTIF('Office 365'!AA:AA,$B60)</f>
        <v>5</v>
      </c>
      <c r="D60" s="56">
        <f>COUNTIFS('Gen Test Cases'!$AA:$AA,$B60,'Gen Test Cases'!$J:$J,D$54)+COUNTIFS('Office 365'!$AA:$AA,$B60,'Office 365'!$I:$I,D$54)</f>
        <v>0</v>
      </c>
      <c r="E60" s="56">
        <f>COUNTIFS('Gen Test Cases'!$AA:$AA,$B60,'Gen Test Cases'!$J:$J,E$54)+COUNTIFS('Office 365'!$AA:$AA,$B60,'Office 365'!$I:$I,E$54)</f>
        <v>0</v>
      </c>
      <c r="F60" s="56">
        <f>COUNTIFS('Gen Test Cases'!$AA:$AA,$B60,'Gen Test Cases'!$J:$J,F$54)+COUNTIFS('Office 365'!$AA:$AA,$B60,'Office 365'!$I:$I,F$54)</f>
        <v>0</v>
      </c>
      <c r="G60" s="100">
        <v>5</v>
      </c>
      <c r="H60" s="104">
        <f t="shared" si="4"/>
        <v>25</v>
      </c>
      <c r="I60" s="104">
        <f t="shared" si="5"/>
        <v>0</v>
      </c>
      <c r="J60"/>
      <c r="K60" s="102" t="str">
        <f>"MULTIPLE OR INVALID ISSUE CODES (SEE TEST CASES TABS)"</f>
        <v>MULTIPLE OR INVALID ISSUE CODES (SEE TEST CASES TABS)</v>
      </c>
      <c r="L60" s="104"/>
      <c r="M60" s="104"/>
      <c r="N60" s="104"/>
      <c r="O60" s="104"/>
      <c r="P60" s="87"/>
    </row>
    <row r="61" spans="1:16" ht="13" x14ac:dyDescent="0.25">
      <c r="A61" s="51"/>
      <c r="B61" s="59">
        <v>2</v>
      </c>
      <c r="C61" s="99">
        <f>COUNTIF('Gen Test Cases'!AA:AA,$B61)+COUNTIF('Office 365'!AA:AA,$B61)</f>
        <v>6</v>
      </c>
      <c r="D61" s="56">
        <f>COUNTIFS('Gen Test Cases'!$AA:$AA,$B61,'Gen Test Cases'!$J:$J,D$54)+COUNTIFS('Office 365'!$AA:$AA,$B61,'Office 365'!$I:$I,D$54)</f>
        <v>0</v>
      </c>
      <c r="E61" s="56">
        <f>COUNTIFS('Gen Test Cases'!$AA:$AA,$B61,'Gen Test Cases'!$J:$J,E$54)+COUNTIFS('Office 365'!$AA:$AA,$B61,'Office 365'!$I:$I,E$54)</f>
        <v>0</v>
      </c>
      <c r="F61" s="56">
        <f>COUNTIFS('Gen Test Cases'!$AA:$AA,$B61,'Gen Test Cases'!$J:$J,F$54)+COUNTIFS('Office 365'!$AA:$AA,$B61,'Office 365'!$I:$I,F$54)</f>
        <v>0</v>
      </c>
      <c r="G61" s="100">
        <v>2</v>
      </c>
      <c r="H61" s="104">
        <f t="shared" si="4"/>
        <v>12</v>
      </c>
      <c r="I61" s="104">
        <f t="shared" si="5"/>
        <v>0</v>
      </c>
      <c r="J61" s="104"/>
      <c r="K61" s="104"/>
      <c r="L61" s="104"/>
      <c r="M61" s="104"/>
      <c r="N61" s="104"/>
      <c r="O61" s="104"/>
      <c r="P61" s="87"/>
    </row>
    <row r="62" spans="1:16" ht="13" x14ac:dyDescent="0.25">
      <c r="A62" s="51"/>
      <c r="B62" s="59">
        <v>1</v>
      </c>
      <c r="C62" s="99">
        <f>COUNTIF('Gen Test Cases'!AA:AA,$B62)+COUNTIF('Office 365'!AA:AA,$B62)</f>
        <v>0</v>
      </c>
      <c r="D62" s="56">
        <f>COUNTIFS('Gen Test Cases'!$AA:$AA,$B62,'Gen Test Cases'!$J:$J,D$54)+COUNTIFS('Office 365'!$AA:$AA,$B62,'Office 365'!$I:$I,D$54)</f>
        <v>0</v>
      </c>
      <c r="E62" s="56">
        <f>COUNTIFS('Gen Test Cases'!$AA:$AA,$B62,'Gen Test Cases'!$J:$J,E$54)+COUNTIFS('Office 365'!$AA:$AA,$B62,'Office 365'!$I:$I,E$54)</f>
        <v>0</v>
      </c>
      <c r="F62" s="56">
        <f>COUNTIFS('Gen Test Cases'!$AA:$AA,$B62,'Gen Test Cases'!$J:$J,F$54)+COUNTIFS('Office 365'!$AA:$AA,$B62,'Office 365'!$I:$I,F$54)</f>
        <v>0</v>
      </c>
      <c r="G62" s="100">
        <v>1</v>
      </c>
      <c r="H62" s="104">
        <f t="shared" si="4"/>
        <v>0</v>
      </c>
      <c r="I62" s="104">
        <f t="shared" si="5"/>
        <v>0</v>
      </c>
      <c r="J62" s="104"/>
      <c r="K62" s="104"/>
      <c r="L62" s="104"/>
      <c r="M62" s="104"/>
      <c r="N62" s="104"/>
      <c r="O62" s="104"/>
      <c r="P62" s="87"/>
    </row>
    <row r="63" spans="1:16" ht="13" hidden="1" x14ac:dyDescent="0.25">
      <c r="A63" s="51"/>
      <c r="B63" s="103" t="s">
        <v>60</v>
      </c>
      <c r="C63" s="221"/>
      <c r="D63" s="222">
        <f>SUM(I55:I62)/SUM(H55:H62)*100</f>
        <v>0</v>
      </c>
      <c r="E63" s="104"/>
      <c r="F63" s="104"/>
      <c r="G63" s="104"/>
      <c r="H63" s="104"/>
      <c r="I63" s="104"/>
      <c r="J63" s="104"/>
      <c r="K63" s="104"/>
      <c r="L63" s="104"/>
      <c r="M63" s="104"/>
      <c r="N63" s="104"/>
      <c r="O63" s="104"/>
      <c r="P63" s="87"/>
    </row>
    <row r="64" spans="1:16" ht="13" x14ac:dyDescent="0.25">
      <c r="A64" s="105"/>
      <c r="B64" s="106"/>
      <c r="C64" s="106"/>
      <c r="D64" s="106"/>
      <c r="E64" s="106"/>
      <c r="F64" s="106"/>
      <c r="G64" s="106"/>
      <c r="H64" s="106"/>
      <c r="I64" s="106"/>
      <c r="J64" s="106"/>
      <c r="K64" s="107"/>
      <c r="L64" s="107"/>
      <c r="M64" s="107"/>
      <c r="N64" s="107"/>
      <c r="O64" s="107"/>
      <c r="P64" s="108"/>
    </row>
    <row r="65" spans="1:16" x14ac:dyDescent="0.25">
      <c r="A65" s="202"/>
      <c r="B65" s="203"/>
      <c r="C65" s="203"/>
      <c r="D65" s="203"/>
      <c r="E65" s="203"/>
      <c r="F65" s="203"/>
      <c r="G65" s="203"/>
      <c r="H65" s="203"/>
      <c r="I65" s="203"/>
      <c r="J65" s="203"/>
      <c r="K65" s="203"/>
      <c r="L65" s="203"/>
      <c r="M65" s="203"/>
      <c r="N65" s="203"/>
      <c r="O65" s="203"/>
      <c r="P65" s="204"/>
    </row>
    <row r="66" spans="1:16" ht="13" x14ac:dyDescent="0.3">
      <c r="A66" s="50"/>
      <c r="B66" s="205" t="s">
        <v>67</v>
      </c>
      <c r="C66" s="206"/>
      <c r="D66" s="206"/>
      <c r="E66" s="206"/>
      <c r="F66" s="206"/>
      <c r="G66" s="207"/>
      <c r="H66" s="104"/>
      <c r="I66" s="104"/>
      <c r="J66" s="104"/>
      <c r="K66" s="104"/>
      <c r="L66" s="104"/>
      <c r="M66" s="104"/>
      <c r="N66" s="104"/>
      <c r="O66" s="104"/>
      <c r="P66" s="87"/>
    </row>
    <row r="67" spans="1:16" ht="13" x14ac:dyDescent="0.3">
      <c r="A67" s="50"/>
      <c r="B67" s="88" t="s">
        <v>65</v>
      </c>
      <c r="C67" s="89"/>
      <c r="D67" s="89"/>
      <c r="E67" s="89"/>
      <c r="F67" s="89"/>
      <c r="G67" s="90"/>
      <c r="H67" s="104"/>
      <c r="I67" s="104"/>
      <c r="J67" s="104"/>
      <c r="K67" s="104"/>
      <c r="L67" s="104"/>
      <c r="M67" s="104"/>
      <c r="N67" s="104"/>
      <c r="O67" s="104"/>
      <c r="P67" s="87"/>
    </row>
    <row r="68" spans="1:16" ht="13" x14ac:dyDescent="0.25">
      <c r="A68" s="287" t="s">
        <v>68</v>
      </c>
      <c r="B68" s="91" t="s">
        <v>39</v>
      </c>
      <c r="C68" s="92"/>
      <c r="D68" s="93"/>
      <c r="E68" s="93"/>
      <c r="F68" s="93"/>
      <c r="G68" s="94"/>
      <c r="H68" s="104"/>
      <c r="I68" s="104"/>
      <c r="J68" s="104"/>
      <c r="K68" s="208" t="s">
        <v>40</v>
      </c>
      <c r="L68" s="209"/>
      <c r="M68" s="209"/>
      <c r="N68" s="209"/>
      <c r="O68" s="210"/>
      <c r="P68" s="87"/>
    </row>
    <row r="69" spans="1:16" ht="36" x14ac:dyDescent="0.25">
      <c r="A69" s="287"/>
      <c r="B69" s="52" t="s">
        <v>41</v>
      </c>
      <c r="C69" s="53" t="s">
        <v>42</v>
      </c>
      <c r="D69" s="53" t="s">
        <v>43</v>
      </c>
      <c r="E69" s="53" t="s">
        <v>44</v>
      </c>
      <c r="F69" s="53" t="s">
        <v>45</v>
      </c>
      <c r="G69" s="54" t="s">
        <v>46</v>
      </c>
      <c r="H69" s="104"/>
      <c r="I69" s="104"/>
      <c r="J69" s="104"/>
      <c r="K69" s="211" t="s">
        <v>47</v>
      </c>
      <c r="L69" s="212"/>
      <c r="M69" s="213" t="s">
        <v>48</v>
      </c>
      <c r="N69" s="213" t="s">
        <v>49</v>
      </c>
      <c r="O69" s="214" t="s">
        <v>50</v>
      </c>
      <c r="P69" s="87"/>
    </row>
    <row r="70" spans="1:16" ht="13" x14ac:dyDescent="0.25">
      <c r="A70" s="55"/>
      <c r="B70" s="60">
        <f>COUNTIF('Gen Test Cases'!$J$3:$J$39,"Pass")+COUNTIF(Google!$J$3:$J$57,"Pass")</f>
        <v>0</v>
      </c>
      <c r="C70" s="60">
        <f>COUNTIF('Gen Test Cases'!$J$3:$J$39,"Pass")+COUNTIF(Google!$J$3:$J$57,"Fail")</f>
        <v>0</v>
      </c>
      <c r="D70" s="60">
        <f>COUNTIF('Gen Test Cases'!$J$3:$J$39,"Info")+COUNTIF(Google!$J$3:$J$57,"Info")</f>
        <v>0</v>
      </c>
      <c r="E70" s="60">
        <f>COUNTIF('Gen Test Cases'!$J$3:$J$39,"N/A")+COUNTIF(Google!$J$3:$J$57,"N/A")</f>
        <v>0</v>
      </c>
      <c r="F70" s="60">
        <f>B70+C70</f>
        <v>0</v>
      </c>
      <c r="G70" s="61">
        <f>D82/100</f>
        <v>0</v>
      </c>
      <c r="H70" s="104"/>
      <c r="I70" s="104"/>
      <c r="J70" s="104"/>
      <c r="K70" s="215" t="s">
        <v>51</v>
      </c>
      <c r="L70" s="216"/>
      <c r="M70" s="217">
        <f>COUNTA('Gen Test Cases'!J3:J39)+COUNTA(Google!J3:J57)</f>
        <v>0</v>
      </c>
      <c r="N70" s="217">
        <f>O70-M70</f>
        <v>92</v>
      </c>
      <c r="O70" s="218">
        <f>COUNTA('Gen Test Cases'!A3:A39)+COUNTA(Google!A3:A57)</f>
        <v>92</v>
      </c>
      <c r="P70" s="87"/>
    </row>
    <row r="71" spans="1:16" ht="13" x14ac:dyDescent="0.25">
      <c r="A71" s="55"/>
      <c r="B71" s="109"/>
      <c r="C71" s="104"/>
      <c r="D71" s="104"/>
      <c r="E71" s="104"/>
      <c r="F71" s="104"/>
      <c r="G71" s="104"/>
      <c r="H71" s="104"/>
      <c r="I71" s="104"/>
      <c r="J71" s="104"/>
      <c r="K71" s="110"/>
      <c r="L71" s="110"/>
      <c r="M71" s="110"/>
      <c r="N71" s="110"/>
      <c r="O71" s="110"/>
      <c r="P71" s="87"/>
    </row>
    <row r="72" spans="1:16" ht="13" x14ac:dyDescent="0.25">
      <c r="A72" s="55"/>
      <c r="B72" s="97" t="s">
        <v>52</v>
      </c>
      <c r="C72" s="219"/>
      <c r="D72" s="219"/>
      <c r="E72" s="219"/>
      <c r="F72" s="219"/>
      <c r="G72" s="220"/>
      <c r="H72" s="104"/>
      <c r="I72" s="104"/>
      <c r="J72" s="104"/>
      <c r="K72" s="110"/>
      <c r="L72" s="110"/>
      <c r="M72" s="110"/>
      <c r="N72" s="110"/>
      <c r="O72" s="110"/>
      <c r="P72" s="87"/>
    </row>
    <row r="73" spans="1:16" ht="13" x14ac:dyDescent="0.25">
      <c r="A73" s="51"/>
      <c r="B73" s="57" t="s">
        <v>53</v>
      </c>
      <c r="C73" s="57" t="s">
        <v>54</v>
      </c>
      <c r="D73" s="57" t="s">
        <v>55</v>
      </c>
      <c r="E73" s="57" t="s">
        <v>56</v>
      </c>
      <c r="F73" s="57" t="s">
        <v>44</v>
      </c>
      <c r="G73" s="57" t="s">
        <v>57</v>
      </c>
      <c r="H73" s="58" t="s">
        <v>58</v>
      </c>
      <c r="I73" s="58" t="s">
        <v>59</v>
      </c>
      <c r="J73" s="104"/>
      <c r="K73" s="111"/>
      <c r="L73" s="111"/>
      <c r="M73" s="111"/>
      <c r="N73" s="111"/>
      <c r="O73" s="111"/>
      <c r="P73" s="87"/>
    </row>
    <row r="74" spans="1:16" ht="13" x14ac:dyDescent="0.3">
      <c r="A74" s="51"/>
      <c r="B74" s="59">
        <v>8</v>
      </c>
      <c r="C74" s="99">
        <f>COUNTIF('Gen Test Cases'!$AA:$AA,$B74)+COUNTIF(Google!$AA:$AA,$B74)</f>
        <v>3</v>
      </c>
      <c r="D74" s="56">
        <f>COUNTIFS('Gen Test Cases'!$AA:$AA,$B74,'Gen Test Cases'!$J:$J,D$54)+COUNTIFS(Google!$AA:$AA,$B74,Google!$J:$J,D$54)</f>
        <v>0</v>
      </c>
      <c r="E74" s="56">
        <f>COUNTIFS('Gen Test Cases'!$AA:$AA,$B74,'Gen Test Cases'!$J:$J,E$54)+COUNTIFS(Google!$AA:$AA,$B74,Google!$J:$J,E$54)</f>
        <v>0</v>
      </c>
      <c r="F74" s="56">
        <f>COUNTIFS('Gen Test Cases'!$AA:$AA,$B74,'Gen Test Cases'!$J:$J,F$54)+COUNTIFS(Google!$AA:$AA,$B74,Google!$J:$J,F$54)</f>
        <v>0</v>
      </c>
      <c r="G74" s="100">
        <v>1500</v>
      </c>
      <c r="H74" s="104">
        <f t="shared" ref="H74:H81" si="6">(C74-F74)*(G74)</f>
        <v>4500</v>
      </c>
      <c r="I74" s="104">
        <f t="shared" ref="I74:I81" si="7">D74*G74</f>
        <v>0</v>
      </c>
      <c r="J74" s="101">
        <f>D70+N70</f>
        <v>92</v>
      </c>
      <c r="K74" s="102" t="str">
        <f>"WARNING: THERE IS AT LEAST ONE TEST CASE WITH"</f>
        <v>WARNING: THERE IS AT LEAST ONE TEST CASE WITH</v>
      </c>
      <c r="L74" s="104"/>
      <c r="M74" s="104"/>
      <c r="N74" s="104"/>
      <c r="O74" s="104"/>
      <c r="P74" s="87"/>
    </row>
    <row r="75" spans="1:16" ht="13" x14ac:dyDescent="0.3">
      <c r="A75" s="51"/>
      <c r="B75" s="59">
        <v>7</v>
      </c>
      <c r="C75" s="99">
        <f>COUNTIF('Gen Test Cases'!$AA:$AA,$B75)+COUNTIF(Google!$AA:$AA,$B75)</f>
        <v>3</v>
      </c>
      <c r="D75" s="56">
        <f>COUNTIFS('Gen Test Cases'!$AA:$AA,$B75,'Gen Test Cases'!$J:$J,D$54)+COUNTIFS(Google!$AA:$AA,$B75,Google!$J:$J,D$54)</f>
        <v>0</v>
      </c>
      <c r="E75" s="56">
        <f>COUNTIFS('Gen Test Cases'!$AA:$AA,$B75,'Gen Test Cases'!$J:$J,E$54)+COUNTIFS(Google!$AA:$AA,$B75,Google!$J:$J,E$54)</f>
        <v>0</v>
      </c>
      <c r="F75" s="56">
        <f>COUNTIFS('Gen Test Cases'!$AA:$AA,$B75,'Gen Test Cases'!$J:$J,F$54)+COUNTIFS(Google!$AA:$AA,$B75,Google!$J:$J,F$54)</f>
        <v>0</v>
      </c>
      <c r="G75" s="100">
        <v>750</v>
      </c>
      <c r="H75" s="104">
        <f t="shared" si="6"/>
        <v>2250</v>
      </c>
      <c r="I75" s="104">
        <f t="shared" si="7"/>
        <v>0</v>
      </c>
      <c r="K75" s="102" t="str">
        <f>"AN 'INFO' OR BLANK STATUS (SEE ABOVE)"</f>
        <v>AN 'INFO' OR BLANK STATUS (SEE ABOVE)</v>
      </c>
      <c r="L75" s="104"/>
      <c r="M75" s="104"/>
      <c r="N75" s="104"/>
      <c r="O75" s="104"/>
      <c r="P75" s="87"/>
    </row>
    <row r="76" spans="1:16" ht="13" x14ac:dyDescent="0.25">
      <c r="A76" s="51"/>
      <c r="B76" s="59">
        <v>6</v>
      </c>
      <c r="C76" s="99">
        <f>COUNTIF('Gen Test Cases'!$AA:$AA,$B76)+COUNTIF(Google!$AA:$AA,$B76)</f>
        <v>16</v>
      </c>
      <c r="D76" s="56">
        <f>COUNTIFS('Gen Test Cases'!$AA:$AA,$B76,'Gen Test Cases'!$J:$J,D$54)+COUNTIFS(Google!$AA:$AA,$B76,Google!$J:$J,D$54)</f>
        <v>0</v>
      </c>
      <c r="E76" s="56">
        <f>COUNTIFS('Gen Test Cases'!$AA:$AA,$B76,'Gen Test Cases'!$J:$J,E$54)+COUNTIFS(Google!$AA:$AA,$B76,Google!$J:$J,E$54)</f>
        <v>0</v>
      </c>
      <c r="F76" s="56">
        <f>COUNTIFS('Gen Test Cases'!$AA:$AA,$B76,'Gen Test Cases'!$J:$J,F$54)+COUNTIFS(Google!$AA:$AA,$B76,Google!$J:$J,F$54)</f>
        <v>0</v>
      </c>
      <c r="G76" s="100">
        <v>100</v>
      </c>
      <c r="H76" s="104">
        <f t="shared" si="6"/>
        <v>1600</v>
      </c>
      <c r="I76" s="104">
        <f t="shared" si="7"/>
        <v>0</v>
      </c>
      <c r="L76" s="104"/>
      <c r="M76" s="104"/>
      <c r="N76" s="104"/>
      <c r="O76" s="104"/>
      <c r="P76" s="87"/>
    </row>
    <row r="77" spans="1:16" ht="13" x14ac:dyDescent="0.25">
      <c r="A77" s="51"/>
      <c r="B77" s="59">
        <v>5</v>
      </c>
      <c r="C77" s="99">
        <f>COUNTIF('Gen Test Cases'!$AA:$AA,$B77)+COUNTIF(Google!$AA:$AA,$B77)</f>
        <v>30</v>
      </c>
      <c r="D77" s="56">
        <f>COUNTIFS('Gen Test Cases'!$AA:$AA,$B77,'Gen Test Cases'!$J:$J,D$54)+COUNTIFS(Google!$AA:$AA,$B77,Google!$J:$J,D$54)</f>
        <v>0</v>
      </c>
      <c r="E77" s="56">
        <f>COUNTIFS('Gen Test Cases'!$AA:$AA,$B77,'Gen Test Cases'!$J:$J,E$54)+COUNTIFS(Google!$AA:$AA,$B77,Google!$J:$J,E$54)</f>
        <v>0</v>
      </c>
      <c r="F77" s="56">
        <f>COUNTIFS('Gen Test Cases'!$AA:$AA,$B77,'Gen Test Cases'!$J:$J,F$54)+COUNTIFS(Google!$AA:$AA,$B77,Google!$J:$J,F$54)</f>
        <v>0</v>
      </c>
      <c r="G77" s="100">
        <v>50</v>
      </c>
      <c r="H77" s="104">
        <f t="shared" si="6"/>
        <v>1500</v>
      </c>
      <c r="I77" s="104">
        <f t="shared" si="7"/>
        <v>0</v>
      </c>
      <c r="L77" s="104"/>
      <c r="M77" s="104"/>
      <c r="N77" s="104"/>
      <c r="O77" s="104"/>
      <c r="P77" s="87"/>
    </row>
    <row r="78" spans="1:16" ht="13" x14ac:dyDescent="0.3">
      <c r="A78" s="51"/>
      <c r="B78" s="59">
        <v>4</v>
      </c>
      <c r="C78" s="99">
        <f>COUNTIF('Gen Test Cases'!$AA:$AA,$B78)+COUNTIF(Google!$AA:$AA,$B78)</f>
        <v>18</v>
      </c>
      <c r="D78" s="56">
        <f>COUNTIFS('Gen Test Cases'!$AA:$AA,$B78,'Gen Test Cases'!$J:$J,D$54)+COUNTIFS(Google!$AA:$AA,$B78,Google!$J:$J,D$54)</f>
        <v>0</v>
      </c>
      <c r="E78" s="56">
        <f>COUNTIFS('Gen Test Cases'!$AA:$AA,$B78,'Gen Test Cases'!$J:$J,E$54)+COUNTIFS(Google!$AA:$AA,$B78,Google!$J:$J,E$54)</f>
        <v>0</v>
      </c>
      <c r="F78" s="56">
        <f>COUNTIFS('Gen Test Cases'!$AA:$AA,$B78,'Gen Test Cases'!$J:$J,F$54)+COUNTIFS(Google!$AA:$AA,$B78,Google!$J:$J,F$54)</f>
        <v>0</v>
      </c>
      <c r="G78" s="100">
        <v>10</v>
      </c>
      <c r="H78" s="104">
        <f t="shared" si="6"/>
        <v>180</v>
      </c>
      <c r="I78" s="104">
        <f t="shared" si="7"/>
        <v>0</v>
      </c>
      <c r="J78" s="101">
        <f>SUMPRODUCT(--ISERROR('Gen Test Cases'!AA:AA))+SUMPRODUCT(--ISERROR('Office 365'!AA:AA))</f>
        <v>17</v>
      </c>
      <c r="K78" s="102" t="str">
        <f>"WARNING: THERE IS AT LEAST ONE TEST CASE WITH"</f>
        <v>WARNING: THERE IS AT LEAST ONE TEST CASE WITH</v>
      </c>
      <c r="L78" s="104"/>
      <c r="M78" s="104"/>
      <c r="N78" s="104"/>
      <c r="O78" s="104"/>
      <c r="P78" s="87"/>
    </row>
    <row r="79" spans="1:16" ht="13" x14ac:dyDescent="0.3">
      <c r="A79" s="51"/>
      <c r="B79" s="59">
        <v>3</v>
      </c>
      <c r="C79" s="99">
        <f>COUNTIF('Gen Test Cases'!$AA:$AA,$B79)+COUNTIF(Google!$AA:$AA,$B79)</f>
        <v>4</v>
      </c>
      <c r="D79" s="56">
        <f>COUNTIFS('Gen Test Cases'!$AA:$AA,$B79,'Gen Test Cases'!$J:$J,D$54)+COUNTIFS(Google!$AA:$AA,$B79,Google!$J:$J,D$54)</f>
        <v>0</v>
      </c>
      <c r="E79" s="56">
        <f>COUNTIFS('Gen Test Cases'!$AA:$AA,$B79,'Gen Test Cases'!$J:$J,E$54)+COUNTIFS(Google!$AA:$AA,$B79,Google!$J:$J,E$54)</f>
        <v>0</v>
      </c>
      <c r="F79" s="56">
        <f>COUNTIFS('Gen Test Cases'!$AA:$AA,$B79,'Gen Test Cases'!$J:$J,F$54)+COUNTIFS(Google!$AA:$AA,$B79,Google!$J:$J,F$54)</f>
        <v>0</v>
      </c>
      <c r="G79" s="100">
        <v>5</v>
      </c>
      <c r="H79" s="104">
        <f t="shared" si="6"/>
        <v>20</v>
      </c>
      <c r="I79" s="104">
        <f t="shared" si="7"/>
        <v>0</v>
      </c>
      <c r="J79"/>
      <c r="K79" s="102" t="str">
        <f>"MULTIPLE OR INVALID ISSUE CODES (SEE TEST CASES TABS)"</f>
        <v>MULTIPLE OR INVALID ISSUE CODES (SEE TEST CASES TABS)</v>
      </c>
      <c r="L79" s="104"/>
      <c r="M79" s="104"/>
      <c r="N79" s="104"/>
      <c r="O79" s="104"/>
      <c r="P79" s="87"/>
    </row>
    <row r="80" spans="1:16" ht="13" x14ac:dyDescent="0.25">
      <c r="A80" s="51"/>
      <c r="B80" s="59">
        <v>2</v>
      </c>
      <c r="C80" s="99">
        <f>COUNTIF('Gen Test Cases'!$AA:$AA,$B80)+COUNTIF(Google!$AA:$AA,$B80)</f>
        <v>5</v>
      </c>
      <c r="D80" s="56">
        <f>COUNTIFS('Gen Test Cases'!$AA:$AA,$B80,'Gen Test Cases'!$J:$J,D$54)+COUNTIFS(Google!$AA:$AA,$B80,Google!$J:$J,D$54)</f>
        <v>0</v>
      </c>
      <c r="E80" s="56">
        <f>COUNTIFS('Gen Test Cases'!$AA:$AA,$B80,'Gen Test Cases'!$J:$J,E$54)+COUNTIFS(Google!$AA:$AA,$B80,Google!$J:$J,E$54)</f>
        <v>0</v>
      </c>
      <c r="F80" s="56">
        <f>COUNTIFS('Gen Test Cases'!$AA:$AA,$B80,'Gen Test Cases'!$J:$J,F$54)+COUNTIFS(Google!$AA:$AA,$B80,Google!$J:$J,F$54)</f>
        <v>0</v>
      </c>
      <c r="G80" s="100">
        <v>2</v>
      </c>
      <c r="H80" s="104">
        <f t="shared" si="6"/>
        <v>10</v>
      </c>
      <c r="I80" s="104">
        <f t="shared" si="7"/>
        <v>0</v>
      </c>
      <c r="J80" s="104"/>
      <c r="K80" s="104"/>
      <c r="L80" s="104"/>
      <c r="M80" s="104"/>
      <c r="N80" s="104"/>
      <c r="O80" s="104"/>
      <c r="P80" s="87"/>
    </row>
    <row r="81" spans="1:16" ht="13" x14ac:dyDescent="0.25">
      <c r="A81" s="51"/>
      <c r="B81" s="59">
        <v>1</v>
      </c>
      <c r="C81" s="99">
        <f>COUNTIF('Gen Test Cases'!$AA:$AA,$B81)+COUNTIF(Google!$AA:$AA,$B81)</f>
        <v>0</v>
      </c>
      <c r="D81" s="56">
        <f>COUNTIFS('Gen Test Cases'!$AA:$AA,$B81,'Gen Test Cases'!$J:$J,D$54)+COUNTIFS(Google!$AA:$AA,$B81,Google!$J:$J,D$54)</f>
        <v>0</v>
      </c>
      <c r="E81" s="56">
        <f>COUNTIFS('Gen Test Cases'!$AA:$AA,$B81,'Gen Test Cases'!$J:$J,E$54)+COUNTIFS(Google!$AA:$AA,$B81,Google!$J:$J,E$54)</f>
        <v>0</v>
      </c>
      <c r="F81" s="56">
        <f>COUNTIFS('Gen Test Cases'!$AA:$AA,$B81,'Gen Test Cases'!$J:$J,F$54)+COUNTIFS(Google!$AA:$AA,$B81,Google!$J:$J,F$54)</f>
        <v>0</v>
      </c>
      <c r="G81" s="100">
        <v>1</v>
      </c>
      <c r="H81" s="104">
        <f t="shared" si="6"/>
        <v>0</v>
      </c>
      <c r="I81" s="104">
        <f t="shared" si="7"/>
        <v>0</v>
      </c>
      <c r="J81" s="104"/>
      <c r="K81" s="104"/>
      <c r="L81" s="104"/>
      <c r="M81" s="104"/>
      <c r="N81" s="104"/>
      <c r="O81" s="104"/>
      <c r="P81" s="87"/>
    </row>
    <row r="82" spans="1:16" ht="13" hidden="1" x14ac:dyDescent="0.25">
      <c r="A82" s="51"/>
      <c r="B82" s="103" t="s">
        <v>60</v>
      </c>
      <c r="C82" s="221"/>
      <c r="D82" s="222">
        <f>SUM(I74:I81)/SUM(H74:H81)*100</f>
        <v>0</v>
      </c>
      <c r="E82" s="104"/>
      <c r="F82" s="104"/>
      <c r="G82" s="104"/>
      <c r="H82" s="104"/>
      <c r="I82" s="104"/>
      <c r="J82" s="104"/>
      <c r="K82" s="104"/>
      <c r="L82" s="104"/>
      <c r="M82" s="104"/>
      <c r="N82" s="104"/>
      <c r="O82" s="104"/>
      <c r="P82" s="87"/>
    </row>
    <row r="83" spans="1:16" ht="13" x14ac:dyDescent="0.25">
      <c r="A83" s="105"/>
      <c r="B83" s="106"/>
      <c r="C83" s="106"/>
      <c r="D83" s="106"/>
      <c r="E83" s="106"/>
      <c r="F83" s="106"/>
      <c r="G83" s="106"/>
      <c r="H83" s="106"/>
      <c r="I83" s="106"/>
      <c r="J83" s="106"/>
      <c r="K83" s="107"/>
      <c r="L83" s="107"/>
      <c r="M83" s="107"/>
      <c r="N83" s="107"/>
      <c r="O83" s="107"/>
      <c r="P83" s="108"/>
    </row>
    <row r="84" spans="1:16" x14ac:dyDescent="0.25">
      <c r="A84" s="202"/>
      <c r="B84" s="203"/>
      <c r="C84" s="203"/>
      <c r="D84" s="203"/>
      <c r="E84" s="203"/>
      <c r="F84" s="203"/>
      <c r="G84" s="203"/>
      <c r="H84" s="203"/>
      <c r="I84" s="203"/>
      <c r="J84" s="203"/>
      <c r="K84" s="203"/>
      <c r="L84" s="203"/>
      <c r="M84" s="203"/>
      <c r="N84" s="203"/>
      <c r="O84" s="203"/>
      <c r="P84" s="204"/>
    </row>
    <row r="85" spans="1:16" ht="13" x14ac:dyDescent="0.3">
      <c r="A85" s="50"/>
      <c r="B85" s="205" t="s">
        <v>69</v>
      </c>
      <c r="C85" s="206"/>
      <c r="D85" s="206"/>
      <c r="E85" s="206"/>
      <c r="F85" s="206"/>
      <c r="G85" s="207"/>
      <c r="H85" s="104"/>
      <c r="I85" s="104"/>
      <c r="J85" s="104"/>
      <c r="K85" s="104"/>
      <c r="L85" s="104"/>
      <c r="M85" s="104"/>
      <c r="N85" s="104"/>
      <c r="O85" s="104"/>
      <c r="P85" s="87"/>
    </row>
    <row r="86" spans="1:16" ht="13" x14ac:dyDescent="0.3">
      <c r="A86" s="50"/>
      <c r="B86" s="88" t="s">
        <v>65</v>
      </c>
      <c r="C86" s="89"/>
      <c r="D86" s="89"/>
      <c r="E86" s="89"/>
      <c r="F86" s="89"/>
      <c r="G86" s="90"/>
      <c r="H86" s="104"/>
      <c r="I86" s="104"/>
      <c r="J86" s="104"/>
      <c r="K86" s="104"/>
      <c r="L86" s="104"/>
      <c r="M86" s="104"/>
      <c r="N86" s="104"/>
      <c r="O86" s="104"/>
      <c r="P86" s="87"/>
    </row>
    <row r="87" spans="1:16" ht="13" x14ac:dyDescent="0.25">
      <c r="A87" s="287" t="s">
        <v>70</v>
      </c>
      <c r="B87" s="91" t="s">
        <v>39</v>
      </c>
      <c r="C87" s="92"/>
      <c r="D87" s="93"/>
      <c r="E87" s="93"/>
      <c r="F87" s="93"/>
      <c r="G87" s="94"/>
      <c r="H87" s="104"/>
      <c r="I87" s="104"/>
      <c r="J87" s="104"/>
      <c r="K87" s="208" t="s">
        <v>40</v>
      </c>
      <c r="L87" s="209"/>
      <c r="M87" s="209"/>
      <c r="N87" s="209"/>
      <c r="O87" s="210"/>
      <c r="P87" s="87"/>
    </row>
    <row r="88" spans="1:16" ht="36" x14ac:dyDescent="0.25">
      <c r="A88" s="287"/>
      <c r="B88" s="52" t="s">
        <v>41</v>
      </c>
      <c r="C88" s="53" t="s">
        <v>42</v>
      </c>
      <c r="D88" s="53" t="s">
        <v>43</v>
      </c>
      <c r="E88" s="53" t="s">
        <v>44</v>
      </c>
      <c r="F88" s="53" t="s">
        <v>45</v>
      </c>
      <c r="G88" s="54" t="s">
        <v>46</v>
      </c>
      <c r="H88" s="104"/>
      <c r="I88" s="104"/>
      <c r="J88" s="104"/>
      <c r="K88" s="211" t="s">
        <v>47</v>
      </c>
      <c r="L88" s="212"/>
      <c r="M88" s="213" t="s">
        <v>48</v>
      </c>
      <c r="N88" s="213" t="s">
        <v>49</v>
      </c>
      <c r="O88" s="214" t="s">
        <v>50</v>
      </c>
      <c r="P88" s="87"/>
    </row>
    <row r="89" spans="1:16" ht="13" x14ac:dyDescent="0.25">
      <c r="A89" s="55"/>
      <c r="B89" s="60">
        <f>COUNTIF('Gen Test Cases'!$J$3:$J$39,"Pass")+COUNTIF(Azure!$J$3:$J$76,"Pass")</f>
        <v>0</v>
      </c>
      <c r="C89" s="60">
        <f>COUNTIF('Gen Test Cases'!$J$3:$J$39,"Pass")+COUNTIF(Azure!$J$3:$J$76,"Fail")</f>
        <v>0</v>
      </c>
      <c r="D89" s="60">
        <f>COUNTIF('Gen Test Cases'!$J$3:$J$39,"Info")+COUNTIF(Azure!$J$3:$J$76,"Info")</f>
        <v>0</v>
      </c>
      <c r="E89" s="60">
        <f>COUNTIF('Gen Test Cases'!$J$3:$J$39,"N/A")+COUNTIF(Azure!$J$3:$J$76,"N/A")</f>
        <v>0</v>
      </c>
      <c r="F89" s="60">
        <f>B89+C89</f>
        <v>0</v>
      </c>
      <c r="G89" s="61">
        <f>D101/100</f>
        <v>0</v>
      </c>
      <c r="H89" s="104"/>
      <c r="I89" s="104"/>
      <c r="J89" s="104"/>
      <c r="K89" s="215" t="s">
        <v>51</v>
      </c>
      <c r="L89" s="216"/>
      <c r="M89" s="217">
        <f>COUNTA('Gen Test Cases'!J3:J39)+COUNTA(Azure!$J$3:$J$76)</f>
        <v>0</v>
      </c>
      <c r="N89" s="217">
        <f>O89-M89</f>
        <v>111</v>
      </c>
      <c r="O89" s="218">
        <f>COUNTA('Gen Test Cases'!A3:A39)+COUNTA(Azure!A3:A76)</f>
        <v>111</v>
      </c>
      <c r="P89" s="87"/>
    </row>
    <row r="90" spans="1:16" ht="13" x14ac:dyDescent="0.25">
      <c r="A90" s="55"/>
      <c r="B90" s="109"/>
      <c r="C90" s="104"/>
      <c r="D90" s="104"/>
      <c r="E90" s="104"/>
      <c r="F90" s="104"/>
      <c r="G90" s="104"/>
      <c r="H90" s="104"/>
      <c r="I90" s="104"/>
      <c r="J90" s="104"/>
      <c r="K90" s="110"/>
      <c r="L90" s="110"/>
      <c r="M90" s="110"/>
      <c r="N90" s="110"/>
      <c r="O90" s="110"/>
      <c r="P90" s="87"/>
    </row>
    <row r="91" spans="1:16" ht="13" x14ac:dyDescent="0.25">
      <c r="A91" s="55"/>
      <c r="B91" s="97" t="s">
        <v>52</v>
      </c>
      <c r="C91" s="219"/>
      <c r="D91" s="219"/>
      <c r="E91" s="219"/>
      <c r="F91" s="219"/>
      <c r="G91" s="220"/>
      <c r="H91" s="104"/>
      <c r="I91" s="104"/>
      <c r="J91" s="104"/>
      <c r="K91" s="110"/>
      <c r="L91" s="110"/>
      <c r="M91" s="110"/>
      <c r="N91" s="110"/>
      <c r="O91" s="110"/>
      <c r="P91" s="87"/>
    </row>
    <row r="92" spans="1:16" ht="13" x14ac:dyDescent="0.25">
      <c r="A92" s="51"/>
      <c r="B92" s="57" t="s">
        <v>53</v>
      </c>
      <c r="C92" s="57" t="s">
        <v>54</v>
      </c>
      <c r="D92" s="57" t="s">
        <v>55</v>
      </c>
      <c r="E92" s="57" t="s">
        <v>56</v>
      </c>
      <c r="F92" s="57" t="s">
        <v>44</v>
      </c>
      <c r="G92" s="57" t="s">
        <v>57</v>
      </c>
      <c r="H92" s="58" t="s">
        <v>58</v>
      </c>
      <c r="I92" s="58" t="s">
        <v>59</v>
      </c>
      <c r="J92" s="104"/>
      <c r="K92" s="111"/>
      <c r="L92" s="111"/>
      <c r="M92" s="111"/>
      <c r="N92" s="111"/>
      <c r="O92" s="111"/>
      <c r="P92" s="87"/>
    </row>
    <row r="93" spans="1:16" ht="13" x14ac:dyDescent="0.3">
      <c r="A93" s="51"/>
      <c r="B93" s="59">
        <v>8</v>
      </c>
      <c r="C93" s="99">
        <f>COUNTIF('Gen Test Cases'!$AA:$AA,$B93)+COUNTIF(Google!$AA:$AA,$B93)</f>
        <v>3</v>
      </c>
      <c r="D93" s="56">
        <f>COUNTIFS('Gen Test Cases'!$AA:$AA,$B93,'Gen Test Cases'!$J:$J,D$54)+COUNTIFS(Azure!$AA:$AA,$B93,Azure!$J:$J,D$54)</f>
        <v>0</v>
      </c>
      <c r="E93" s="56">
        <f>COUNTIFS('Gen Test Cases'!$AA:$AA,$B93,'Gen Test Cases'!$J:$J,E$54)+COUNTIFS(Azure!$AA:$AA,$B93,Azure!$J:$J,E$54)</f>
        <v>0</v>
      </c>
      <c r="F93" s="56">
        <f>COUNTIFS('Gen Test Cases'!$AA:$AA,$B93,'Gen Test Cases'!$J:$J,F$54)+COUNTIFS(Azure!$AA:$AA,$B93,Azure!$J:$J,F$54)</f>
        <v>0</v>
      </c>
      <c r="G93" s="100">
        <v>1500</v>
      </c>
      <c r="H93" s="104">
        <f t="shared" ref="H93:H100" si="8">(C93-F93)*(G93)</f>
        <v>4500</v>
      </c>
      <c r="I93" s="104">
        <f t="shared" ref="I93:I100" si="9">D93*G93</f>
        <v>0</v>
      </c>
      <c r="J93" s="101">
        <f>D89+N89</f>
        <v>111</v>
      </c>
      <c r="K93" s="102" t="str">
        <f>"WARNING: THERE IS AT LEAST ONE TEST CASE WITH"</f>
        <v>WARNING: THERE IS AT LEAST ONE TEST CASE WITH</v>
      </c>
      <c r="L93" s="104"/>
      <c r="M93" s="104"/>
      <c r="N93" s="104"/>
      <c r="O93" s="104"/>
      <c r="P93" s="87"/>
    </row>
    <row r="94" spans="1:16" ht="13" x14ac:dyDescent="0.3">
      <c r="A94" s="51"/>
      <c r="B94" s="59">
        <v>7</v>
      </c>
      <c r="C94" s="99">
        <f>COUNTIF('Gen Test Cases'!$AA:$AA,$B94)+COUNTIF(Google!$AA:$AA,$B94)</f>
        <v>3</v>
      </c>
      <c r="D94" s="56">
        <f>COUNTIFS('Gen Test Cases'!$AA:$AA,$B94,'Gen Test Cases'!$J:$J,D$54)+COUNTIFS(Azure!$AA:$AA,$B94,Azure!$J:$J,D$54)</f>
        <v>0</v>
      </c>
      <c r="E94" s="56">
        <f>COUNTIFS('Gen Test Cases'!$AA:$AA,$B94,'Gen Test Cases'!$J:$J,E$54)+COUNTIFS(Azure!$AA:$AA,$B94,Azure!$J:$J,E$54)</f>
        <v>0</v>
      </c>
      <c r="F94" s="56">
        <f>COUNTIFS('Gen Test Cases'!$AA:$AA,$B94,'Gen Test Cases'!$J:$J,F$54)+COUNTIFS(Azure!$AA:$AA,$B94,Azure!$J:$J,F$54)</f>
        <v>0</v>
      </c>
      <c r="G94" s="100">
        <v>750</v>
      </c>
      <c r="H94" s="104">
        <f t="shared" si="8"/>
        <v>2250</v>
      </c>
      <c r="I94" s="104">
        <f t="shared" si="9"/>
        <v>0</v>
      </c>
      <c r="K94" s="102" t="str">
        <f>"AN 'INFO' OR BLANK STATUS (SEE ABOVE)"</f>
        <v>AN 'INFO' OR BLANK STATUS (SEE ABOVE)</v>
      </c>
      <c r="L94" s="104"/>
      <c r="M94" s="104"/>
      <c r="N94" s="104"/>
      <c r="O94" s="104"/>
      <c r="P94" s="87"/>
    </row>
    <row r="95" spans="1:16" ht="13" x14ac:dyDescent="0.25">
      <c r="A95" s="51"/>
      <c r="B95" s="59">
        <v>6</v>
      </c>
      <c r="C95" s="99">
        <f>COUNTIF('Gen Test Cases'!$AA:$AA,$B95)+COUNTIF(Google!$AA:$AA,$B95)</f>
        <v>16</v>
      </c>
      <c r="D95" s="56">
        <f>COUNTIFS('Gen Test Cases'!$AA:$AA,$B95,'Gen Test Cases'!$J:$J,D$54)+COUNTIFS(Azure!$AA:$AA,$B95,Azure!$J:$J,D$54)</f>
        <v>0</v>
      </c>
      <c r="E95" s="56">
        <f>COUNTIFS('Gen Test Cases'!$AA:$AA,$B95,'Gen Test Cases'!$J:$J,E$54)+COUNTIFS(Azure!$AA:$AA,$B95,Azure!$J:$J,E$54)</f>
        <v>0</v>
      </c>
      <c r="F95" s="56">
        <f>COUNTIFS('Gen Test Cases'!$AA:$AA,$B95,'Gen Test Cases'!$J:$J,F$54)+COUNTIFS(Azure!$AA:$AA,$B95,Azure!$J:$J,F$54)</f>
        <v>0</v>
      </c>
      <c r="G95" s="100">
        <v>100</v>
      </c>
      <c r="H95" s="104">
        <f t="shared" si="8"/>
        <v>1600</v>
      </c>
      <c r="I95" s="104">
        <f t="shared" si="9"/>
        <v>0</v>
      </c>
      <c r="L95" s="104"/>
      <c r="M95" s="104"/>
      <c r="N95" s="104"/>
      <c r="O95" s="104"/>
      <c r="P95" s="87"/>
    </row>
    <row r="96" spans="1:16" ht="13" x14ac:dyDescent="0.25">
      <c r="A96" s="51"/>
      <c r="B96" s="59">
        <v>5</v>
      </c>
      <c r="C96" s="99">
        <f>COUNTIF('Gen Test Cases'!$AA:$AA,$B96)+COUNTIF(Google!$AA:$AA,$B96)</f>
        <v>30</v>
      </c>
      <c r="D96" s="56">
        <f>COUNTIFS('Gen Test Cases'!$AA:$AA,$B96,'Gen Test Cases'!$J:$J,D$54)+COUNTIFS(Azure!$AA:$AA,$B96,Azure!$J:$J,D$54)</f>
        <v>0</v>
      </c>
      <c r="E96" s="56">
        <f>COUNTIFS('Gen Test Cases'!$AA:$AA,$B96,'Gen Test Cases'!$J:$J,E$54)+COUNTIFS(Azure!$AA:$AA,$B96,Azure!$J:$J,E$54)</f>
        <v>0</v>
      </c>
      <c r="F96" s="56">
        <f>COUNTIFS('Gen Test Cases'!$AA:$AA,$B96,'Gen Test Cases'!$J:$J,F$54)+COUNTIFS(Azure!$AA:$AA,$B96,Azure!$J:$J,F$54)</f>
        <v>0</v>
      </c>
      <c r="G96" s="100">
        <v>50</v>
      </c>
      <c r="H96" s="104">
        <f t="shared" si="8"/>
        <v>1500</v>
      </c>
      <c r="I96" s="104">
        <f t="shared" si="9"/>
        <v>0</v>
      </c>
      <c r="L96" s="104"/>
      <c r="M96" s="104"/>
      <c r="N96" s="104"/>
      <c r="O96" s="104"/>
      <c r="P96" s="87"/>
    </row>
    <row r="97" spans="1:16" ht="13" x14ac:dyDescent="0.3">
      <c r="A97" s="51"/>
      <c r="B97" s="59">
        <v>4</v>
      </c>
      <c r="C97" s="99">
        <f>COUNTIF('Gen Test Cases'!$AA:$AA,$B97)+COUNTIF(Google!$AA:$AA,$B97)</f>
        <v>18</v>
      </c>
      <c r="D97" s="56">
        <f>COUNTIFS('Gen Test Cases'!$AA:$AA,$B97,'Gen Test Cases'!$J:$J,D$54)+COUNTIFS(Azure!$AA:$AA,$B97,Azure!$J:$J,D$54)</f>
        <v>0</v>
      </c>
      <c r="E97" s="56">
        <f>COUNTIFS('Gen Test Cases'!$AA:$AA,$B97,'Gen Test Cases'!$J:$J,E$54)+COUNTIFS(Azure!$AA:$AA,$B97,Azure!$J:$J,E$54)</f>
        <v>0</v>
      </c>
      <c r="F97" s="56">
        <f>COUNTIFS('Gen Test Cases'!$AA:$AA,$B97,'Gen Test Cases'!$J:$J,F$54)+COUNTIFS(Azure!$AA:$AA,$B97,Azure!$J:$J,F$54)</f>
        <v>0</v>
      </c>
      <c r="G97" s="100">
        <v>10</v>
      </c>
      <c r="H97" s="104">
        <f t="shared" si="8"/>
        <v>180</v>
      </c>
      <c r="I97" s="104">
        <f t="shared" si="9"/>
        <v>0</v>
      </c>
      <c r="J97" s="101">
        <f>SUMPRODUCT(--ISERROR('Gen Test Cases'!AA:AA))+SUMPRODUCT(--ISERROR('Office 365'!AA:AA))</f>
        <v>17</v>
      </c>
      <c r="K97" s="102" t="str">
        <f>"WARNING: THERE IS AT LEAST ONE TEST CASE WITH"</f>
        <v>WARNING: THERE IS AT LEAST ONE TEST CASE WITH</v>
      </c>
      <c r="L97" s="104"/>
      <c r="M97" s="104"/>
      <c r="N97" s="104"/>
      <c r="O97" s="104"/>
      <c r="P97" s="87"/>
    </row>
    <row r="98" spans="1:16" ht="13" x14ac:dyDescent="0.3">
      <c r="A98" s="51"/>
      <c r="B98" s="59">
        <v>3</v>
      </c>
      <c r="C98" s="99">
        <f>COUNTIF('Gen Test Cases'!$AA:$AA,$B98)+COUNTIF(Google!$AA:$AA,$B98)</f>
        <v>4</v>
      </c>
      <c r="D98" s="56">
        <f>COUNTIFS('Gen Test Cases'!$AA:$AA,$B98,'Gen Test Cases'!$J:$J,D$54)+COUNTIFS(Azure!$AA:$AA,$B98,Azure!$J:$J,D$54)</f>
        <v>0</v>
      </c>
      <c r="E98" s="56">
        <f>COUNTIFS('Gen Test Cases'!$AA:$AA,$B98,'Gen Test Cases'!$J:$J,E$54)+COUNTIFS(Azure!$AA:$AA,$B98,Azure!$J:$J,E$54)</f>
        <v>0</v>
      </c>
      <c r="F98" s="56">
        <f>COUNTIFS('Gen Test Cases'!$AA:$AA,$B98,'Gen Test Cases'!$J:$J,F$54)+COUNTIFS(Azure!$AA:$AA,$B98,Azure!$J:$J,F$54)</f>
        <v>0</v>
      </c>
      <c r="G98" s="100">
        <v>5</v>
      </c>
      <c r="H98" s="104">
        <f t="shared" si="8"/>
        <v>20</v>
      </c>
      <c r="I98" s="104">
        <f t="shared" si="9"/>
        <v>0</v>
      </c>
      <c r="J98"/>
      <c r="K98" s="102" t="str">
        <f>"MULTIPLE OR INVALID ISSUE CODES (SEE TEST CASES TABS)"</f>
        <v>MULTIPLE OR INVALID ISSUE CODES (SEE TEST CASES TABS)</v>
      </c>
      <c r="L98" s="104"/>
      <c r="M98" s="104"/>
      <c r="N98" s="104"/>
      <c r="O98" s="104"/>
      <c r="P98" s="87"/>
    </row>
    <row r="99" spans="1:16" ht="13" x14ac:dyDescent="0.25">
      <c r="A99" s="51"/>
      <c r="B99" s="59">
        <v>2</v>
      </c>
      <c r="C99" s="99">
        <f>COUNTIF('Gen Test Cases'!$AA:$AA,$B99)+COUNTIF(Google!$AA:$AA,$B99)</f>
        <v>5</v>
      </c>
      <c r="D99" s="56">
        <f>COUNTIFS('Gen Test Cases'!$AA:$AA,$B99,'Gen Test Cases'!$J:$J,D$54)+COUNTIFS(Azure!$AA:$AA,$B99,Azure!$J:$J,D$54)</f>
        <v>0</v>
      </c>
      <c r="E99" s="56">
        <f>COUNTIFS('Gen Test Cases'!$AA:$AA,$B99,'Gen Test Cases'!$J:$J,E$54)+COUNTIFS(Azure!$AA:$AA,$B99,Azure!$J:$J,E$54)</f>
        <v>0</v>
      </c>
      <c r="F99" s="56">
        <f>COUNTIFS('Gen Test Cases'!$AA:$AA,$B99,'Gen Test Cases'!$J:$J,F$54)+COUNTIFS(Azure!$AA:$AA,$B99,Azure!$J:$J,F$54)</f>
        <v>0</v>
      </c>
      <c r="G99" s="100">
        <v>2</v>
      </c>
      <c r="H99" s="104">
        <f t="shared" si="8"/>
        <v>10</v>
      </c>
      <c r="I99" s="104">
        <f t="shared" si="9"/>
        <v>0</v>
      </c>
      <c r="J99" s="104"/>
      <c r="K99" s="104"/>
      <c r="L99" s="104"/>
      <c r="M99" s="104"/>
      <c r="N99" s="104"/>
      <c r="O99" s="104"/>
      <c r="P99" s="87"/>
    </row>
    <row r="100" spans="1:16" ht="13" x14ac:dyDescent="0.25">
      <c r="A100" s="51"/>
      <c r="B100" s="59">
        <v>1</v>
      </c>
      <c r="C100" s="99">
        <f>COUNTIF('Gen Test Cases'!$AA:$AA,$B100)+COUNTIF(Google!$AA:$AA,$B100)</f>
        <v>0</v>
      </c>
      <c r="D100" s="56">
        <f>COUNTIFS('Gen Test Cases'!$AA:$AA,$B100,'Gen Test Cases'!$J:$J,D$54)+COUNTIFS(Azure!$AA:$AA,$B100,Azure!$J:$J,D$54)</f>
        <v>0</v>
      </c>
      <c r="E100" s="56">
        <f>COUNTIFS('Gen Test Cases'!$AA:$AA,$B100,'Gen Test Cases'!$J:$J,E$54)+COUNTIFS(Azure!$AA:$AA,$B100,Azure!$J:$J,E$54)</f>
        <v>0</v>
      </c>
      <c r="F100" s="56">
        <f>COUNTIFS('Gen Test Cases'!$AA:$AA,$B100,'Gen Test Cases'!$J:$J,F$54)+COUNTIFS(Azure!$AA:$AA,$B100,Azure!$J:$J,F$54)</f>
        <v>0</v>
      </c>
      <c r="G100" s="100">
        <v>1</v>
      </c>
      <c r="H100" s="104">
        <f t="shared" si="8"/>
        <v>0</v>
      </c>
      <c r="I100" s="104">
        <f t="shared" si="9"/>
        <v>0</v>
      </c>
      <c r="J100" s="104"/>
      <c r="K100" s="104"/>
      <c r="L100" s="104"/>
      <c r="M100" s="104"/>
      <c r="N100" s="104"/>
      <c r="O100" s="104"/>
      <c r="P100" s="87"/>
    </row>
    <row r="101" spans="1:16" ht="13" hidden="1" x14ac:dyDescent="0.25">
      <c r="A101" s="51"/>
      <c r="B101" s="103" t="s">
        <v>60</v>
      </c>
      <c r="C101" s="221"/>
      <c r="D101" s="222">
        <f>SUM(I93:I100)/SUM(H93:H100)*100</f>
        <v>0</v>
      </c>
      <c r="E101" s="104"/>
      <c r="F101" s="104"/>
      <c r="G101" s="104"/>
      <c r="H101" s="104"/>
      <c r="I101" s="104"/>
      <c r="J101" s="104"/>
      <c r="K101" s="104"/>
      <c r="L101" s="104"/>
      <c r="M101" s="104"/>
      <c r="N101" s="104"/>
      <c r="O101" s="104"/>
      <c r="P101" s="87"/>
    </row>
    <row r="102" spans="1:16" ht="13" x14ac:dyDescent="0.25">
      <c r="A102" s="105"/>
      <c r="B102" s="106"/>
      <c r="C102" s="106"/>
      <c r="D102" s="106"/>
      <c r="E102" s="106"/>
      <c r="F102" s="106"/>
      <c r="G102" s="106"/>
      <c r="H102" s="106"/>
      <c r="I102" s="106"/>
      <c r="J102" s="106"/>
      <c r="K102" s="107"/>
      <c r="L102" s="107"/>
      <c r="M102" s="107"/>
      <c r="N102" s="107"/>
      <c r="O102" s="107"/>
      <c r="P102" s="108"/>
    </row>
  </sheetData>
  <sheetProtection sort="0" autoFilter="0"/>
  <mergeCells count="5">
    <mergeCell ref="A11:A12"/>
    <mergeCell ref="A30:A31"/>
    <mergeCell ref="A49:A50"/>
    <mergeCell ref="A68:A69"/>
    <mergeCell ref="A87:A88"/>
  </mergeCells>
  <phoneticPr fontId="2" type="noConversion"/>
  <conditionalFormatting sqref="N13">
    <cfRule type="cellIs" dxfId="63" priority="24" stopIfTrue="1" operator="greaterThan">
      <formula>0</formula>
    </cfRule>
    <cfRule type="cellIs" dxfId="62" priority="25" stopIfTrue="1" operator="lessThan">
      <formula>0</formula>
    </cfRule>
  </conditionalFormatting>
  <conditionalFormatting sqref="K17:K18">
    <cfRule type="expression" dxfId="61" priority="19" stopIfTrue="1">
      <formula>$J$17=0</formula>
    </cfRule>
  </conditionalFormatting>
  <conditionalFormatting sqref="K21:K22">
    <cfRule type="expression" dxfId="60" priority="20" stopIfTrue="1">
      <formula>$J$21=0</formula>
    </cfRule>
  </conditionalFormatting>
  <conditionalFormatting sqref="K36:K37">
    <cfRule type="expression" dxfId="59" priority="17" stopIfTrue="1">
      <formula>$J$36=0</formula>
    </cfRule>
  </conditionalFormatting>
  <conditionalFormatting sqref="K40:K41">
    <cfRule type="expression" dxfId="58" priority="18" stopIfTrue="1">
      <formula>$J$40=0</formula>
    </cfRule>
  </conditionalFormatting>
  <conditionalFormatting sqref="N32">
    <cfRule type="cellIs" dxfId="57" priority="15" stopIfTrue="1" operator="greaterThan">
      <formula>0</formula>
    </cfRule>
    <cfRule type="cellIs" dxfId="56" priority="16" stopIfTrue="1" operator="lessThan">
      <formula>0</formula>
    </cfRule>
  </conditionalFormatting>
  <conditionalFormatting sqref="K55:K56">
    <cfRule type="expression" dxfId="55" priority="12" stopIfTrue="1">
      <formula>$J$55=0</formula>
    </cfRule>
  </conditionalFormatting>
  <conditionalFormatting sqref="K59:K60">
    <cfRule type="expression" dxfId="54" priority="13" stopIfTrue="1">
      <formula>$J$59=0</formula>
    </cfRule>
  </conditionalFormatting>
  <conditionalFormatting sqref="N51">
    <cfRule type="cellIs" dxfId="53" priority="10" stopIfTrue="1" operator="greaterThan">
      <formula>0</formula>
    </cfRule>
    <cfRule type="cellIs" dxfId="52" priority="11" stopIfTrue="1" operator="lessThan">
      <formula>0</formula>
    </cfRule>
  </conditionalFormatting>
  <conditionalFormatting sqref="K74:K75">
    <cfRule type="expression" dxfId="51" priority="7" stopIfTrue="1">
      <formula>$J$74=0</formula>
    </cfRule>
  </conditionalFormatting>
  <conditionalFormatting sqref="K78:K79">
    <cfRule type="expression" dxfId="50" priority="8" stopIfTrue="1">
      <formula>$J$78=0</formula>
    </cfRule>
  </conditionalFormatting>
  <conditionalFormatting sqref="N70">
    <cfRule type="cellIs" dxfId="49" priority="5" stopIfTrue="1" operator="greaterThan">
      <formula>0</formula>
    </cfRule>
    <cfRule type="cellIs" dxfId="48" priority="6" stopIfTrue="1" operator="lessThan">
      <formula>0</formula>
    </cfRule>
  </conditionalFormatting>
  <conditionalFormatting sqref="K93:K94">
    <cfRule type="expression" dxfId="47" priority="3" stopIfTrue="1">
      <formula>$J$93=0</formula>
    </cfRule>
  </conditionalFormatting>
  <conditionalFormatting sqref="K97:K98">
    <cfRule type="expression" dxfId="46" priority="4" stopIfTrue="1">
      <formula>$J$97=0</formula>
    </cfRule>
  </conditionalFormatting>
  <conditionalFormatting sqref="N89">
    <cfRule type="cellIs" dxfId="45" priority="1" stopIfTrue="1" operator="greaterThan">
      <formula>0</formula>
    </cfRule>
    <cfRule type="cellIs" dxfId="44" priority="2" stopIfTrue="1" operator="lessThan">
      <formula>0</formula>
    </cfRule>
  </conditionalFormatting>
  <printOptions horizontalCentered="1"/>
  <pageMargins left="0.25" right="0.25" top="0.5" bottom="0.5" header="0.25" footer="0.25"/>
  <pageSetup orientation="landscape" horizontalDpi="1200" verticalDpi="1200"/>
  <headerFooter alignWithMargins="0">
    <oddHeader>&amp;CIRS Office of Safeguards SCSEM</oddHeader>
    <oddFooter>&amp;L&amp;F&amp;RPage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dimension ref="A1:N71"/>
  <sheetViews>
    <sheetView showGridLines="0" zoomScale="68" zoomScaleNormal="68" workbookViewId="0">
      <pane ySplit="1" topLeftCell="A2" activePane="bottomLeft" state="frozen"/>
      <selection pane="bottomLeft" activeCell="K34" sqref="K34"/>
    </sheetView>
  </sheetViews>
  <sheetFormatPr defaultRowHeight="12.5" x14ac:dyDescent="0.25"/>
  <cols>
    <col min="14" max="14" width="9.1796875" customWidth="1"/>
  </cols>
  <sheetData>
    <row r="1" spans="1:14" ht="13" x14ac:dyDescent="0.3">
      <c r="A1" s="223" t="s">
        <v>71</v>
      </c>
      <c r="B1" s="197"/>
      <c r="C1" s="197"/>
      <c r="D1" s="197"/>
      <c r="E1" s="197"/>
      <c r="F1" s="197"/>
      <c r="G1" s="197"/>
      <c r="H1" s="197"/>
      <c r="I1" s="197"/>
      <c r="J1" s="197"/>
      <c r="K1" s="197"/>
      <c r="L1" s="197"/>
      <c r="M1" s="197"/>
      <c r="N1" s="224"/>
    </row>
    <row r="2" spans="1:14" ht="12.75" customHeight="1" x14ac:dyDescent="0.25">
      <c r="A2" s="225" t="s">
        <v>72</v>
      </c>
      <c r="B2" s="226"/>
      <c r="C2" s="226"/>
      <c r="D2" s="226"/>
      <c r="E2" s="226"/>
      <c r="F2" s="226"/>
      <c r="G2" s="226"/>
      <c r="H2" s="226"/>
      <c r="I2" s="226"/>
      <c r="J2" s="226"/>
      <c r="K2" s="226"/>
      <c r="L2" s="226"/>
      <c r="M2" s="226"/>
      <c r="N2" s="227"/>
    </row>
    <row r="3" spans="1:14" s="6" customFormat="1" ht="12.75" customHeight="1" x14ac:dyDescent="0.25">
      <c r="A3" s="228" t="s">
        <v>73</v>
      </c>
      <c r="B3" s="229"/>
      <c r="C3" s="229"/>
      <c r="D3" s="229"/>
      <c r="E3" s="229"/>
      <c r="F3" s="229"/>
      <c r="G3" s="229"/>
      <c r="H3" s="229"/>
      <c r="I3" s="229"/>
      <c r="J3" s="229"/>
      <c r="K3" s="229"/>
      <c r="L3" s="229"/>
      <c r="M3" s="229"/>
      <c r="N3" s="230"/>
    </row>
    <row r="4" spans="1:14" s="6" customFormat="1" x14ac:dyDescent="0.25">
      <c r="A4" s="32" t="s">
        <v>74</v>
      </c>
      <c r="B4" s="13"/>
      <c r="C4" s="13"/>
      <c r="D4" s="13"/>
      <c r="E4" s="13"/>
      <c r="F4" s="13"/>
      <c r="G4" s="13"/>
      <c r="H4" s="13"/>
      <c r="I4" s="13"/>
      <c r="J4" s="13"/>
      <c r="K4" s="13"/>
      <c r="L4" s="13"/>
      <c r="M4" s="13"/>
      <c r="N4" s="14"/>
    </row>
    <row r="5" spans="1:14" s="6" customFormat="1" x14ac:dyDescent="0.25">
      <c r="A5" s="32" t="s">
        <v>75</v>
      </c>
      <c r="B5" s="13"/>
      <c r="C5" s="13"/>
      <c r="D5" s="13"/>
      <c r="E5" s="13"/>
      <c r="F5" s="13"/>
      <c r="G5" s="13"/>
      <c r="H5" s="13"/>
      <c r="I5" s="13"/>
      <c r="J5" s="13"/>
      <c r="K5" s="13"/>
      <c r="L5" s="13"/>
      <c r="M5" s="13"/>
      <c r="N5" s="14"/>
    </row>
    <row r="6" spans="1:14" s="6" customFormat="1" x14ac:dyDescent="0.25">
      <c r="A6" s="32" t="s">
        <v>76</v>
      </c>
      <c r="B6" s="13"/>
      <c r="C6" s="13"/>
      <c r="D6" s="13"/>
      <c r="E6" s="13"/>
      <c r="F6" s="13"/>
      <c r="G6" s="13"/>
      <c r="H6" s="13"/>
      <c r="I6" s="13"/>
      <c r="J6" s="13"/>
      <c r="K6" s="13"/>
      <c r="L6" s="13"/>
      <c r="M6" s="13"/>
      <c r="N6" s="14"/>
    </row>
    <row r="7" spans="1:14" s="6" customFormat="1" x14ac:dyDescent="0.25">
      <c r="A7" s="32"/>
      <c r="B7" s="13"/>
      <c r="C7" s="13"/>
      <c r="D7" s="13"/>
      <c r="E7" s="13"/>
      <c r="F7" s="13"/>
      <c r="G7" s="13"/>
      <c r="H7" s="13"/>
      <c r="I7" s="13"/>
      <c r="J7" s="13"/>
      <c r="K7" s="13"/>
      <c r="L7" s="13"/>
      <c r="M7" s="13"/>
      <c r="N7" s="14"/>
    </row>
    <row r="8" spans="1:14" s="6" customFormat="1" ht="13" x14ac:dyDescent="0.25">
      <c r="A8" s="33" t="s">
        <v>77</v>
      </c>
      <c r="B8" s="13"/>
      <c r="C8" s="13"/>
      <c r="D8" s="13"/>
      <c r="E8" s="13"/>
      <c r="F8" s="13"/>
      <c r="G8" s="13"/>
      <c r="H8" s="13"/>
      <c r="I8" s="13"/>
      <c r="J8" s="13"/>
      <c r="K8" s="13"/>
      <c r="L8" s="13"/>
      <c r="M8" s="13"/>
      <c r="N8" s="14"/>
    </row>
    <row r="9" spans="1:14" s="6" customFormat="1" x14ac:dyDescent="0.25">
      <c r="A9" s="32" t="s">
        <v>78</v>
      </c>
      <c r="B9" s="13"/>
      <c r="C9" s="13"/>
      <c r="D9" s="13"/>
      <c r="E9" s="13"/>
      <c r="F9" s="13"/>
      <c r="G9" s="13"/>
      <c r="H9" s="13"/>
      <c r="I9" s="13"/>
      <c r="J9" s="13"/>
      <c r="K9" s="13"/>
      <c r="L9" s="13"/>
      <c r="M9" s="13"/>
      <c r="N9" s="14"/>
    </row>
    <row r="10" spans="1:14" s="6" customFormat="1" x14ac:dyDescent="0.25">
      <c r="A10" s="32" t="s">
        <v>79</v>
      </c>
      <c r="B10" s="13"/>
      <c r="C10" s="13"/>
      <c r="D10" s="13"/>
      <c r="E10" s="13"/>
      <c r="F10" s="13"/>
      <c r="G10" s="13"/>
      <c r="H10" s="13"/>
      <c r="I10" s="13"/>
      <c r="J10" s="13"/>
      <c r="K10" s="13"/>
      <c r="L10" s="13"/>
      <c r="M10" s="13"/>
      <c r="N10" s="14"/>
    </row>
    <row r="11" spans="1:14" s="6" customFormat="1" x14ac:dyDescent="0.25">
      <c r="A11" s="32" t="s">
        <v>80</v>
      </c>
      <c r="B11" s="13"/>
      <c r="C11" s="13"/>
      <c r="D11" s="13"/>
      <c r="E11" s="13"/>
      <c r="F11" s="13"/>
      <c r="G11" s="13"/>
      <c r="H11" s="13"/>
      <c r="I11" s="13"/>
      <c r="J11" s="13"/>
      <c r="K11" s="13"/>
      <c r="L11" s="13"/>
      <c r="M11" s="13"/>
      <c r="N11" s="14"/>
    </row>
    <row r="12" spans="1:14" s="6" customFormat="1" x14ac:dyDescent="0.25">
      <c r="A12" s="32" t="s">
        <v>81</v>
      </c>
      <c r="B12" s="13"/>
      <c r="C12" s="13"/>
      <c r="D12" s="13"/>
      <c r="E12" s="13"/>
      <c r="F12" s="13"/>
      <c r="G12" s="13"/>
      <c r="H12" s="13"/>
      <c r="I12" s="13"/>
      <c r="J12" s="13"/>
      <c r="K12" s="13"/>
      <c r="L12" s="13"/>
      <c r="M12" s="13"/>
      <c r="N12" s="14"/>
    </row>
    <row r="13" spans="1:14" s="6" customFormat="1" x14ac:dyDescent="0.25">
      <c r="A13" s="32" t="s">
        <v>82</v>
      </c>
      <c r="B13" s="13"/>
      <c r="C13" s="13"/>
      <c r="D13" s="13"/>
      <c r="E13" s="13"/>
      <c r="F13" s="13"/>
      <c r="G13" s="13"/>
      <c r="H13" s="13"/>
      <c r="I13" s="13"/>
      <c r="J13" s="13"/>
      <c r="K13" s="13"/>
      <c r="L13" s="13"/>
      <c r="M13" s="13"/>
      <c r="N13" s="14"/>
    </row>
    <row r="14" spans="1:14" s="6" customFormat="1" x14ac:dyDescent="0.25">
      <c r="A14" s="32" t="s">
        <v>83</v>
      </c>
      <c r="B14" s="13"/>
      <c r="C14" s="13"/>
      <c r="D14" s="13"/>
      <c r="E14" s="13"/>
      <c r="F14" s="13"/>
      <c r="G14" s="13"/>
      <c r="H14" s="13"/>
      <c r="I14" s="13"/>
      <c r="J14" s="13"/>
      <c r="K14" s="13"/>
      <c r="L14" s="13"/>
      <c r="M14" s="13"/>
      <c r="N14" s="14"/>
    </row>
    <row r="15" spans="1:14" s="6" customFormat="1" x14ac:dyDescent="0.25">
      <c r="A15" s="32" t="s">
        <v>84</v>
      </c>
      <c r="B15" s="13"/>
      <c r="C15" s="13"/>
      <c r="D15" s="13"/>
      <c r="E15" s="13"/>
      <c r="F15" s="13"/>
      <c r="G15" s="13"/>
      <c r="H15" s="13"/>
      <c r="I15" s="13"/>
      <c r="J15" s="13"/>
      <c r="K15" s="13"/>
      <c r="L15" s="13"/>
      <c r="M15" s="13"/>
      <c r="N15" s="14"/>
    </row>
    <row r="16" spans="1:14" s="6" customFormat="1" x14ac:dyDescent="0.25">
      <c r="A16" s="32" t="s">
        <v>85</v>
      </c>
      <c r="B16" s="13"/>
      <c r="C16" s="13"/>
      <c r="D16" s="13"/>
      <c r="E16" s="13"/>
      <c r="F16" s="13"/>
      <c r="G16" s="13"/>
      <c r="H16" s="13"/>
      <c r="I16" s="13"/>
      <c r="J16" s="13"/>
      <c r="K16" s="13"/>
      <c r="L16" s="13"/>
      <c r="M16" s="13"/>
      <c r="N16" s="14"/>
    </row>
    <row r="17" spans="1:14" s="6" customFormat="1" x14ac:dyDescent="0.25">
      <c r="A17" s="32" t="s">
        <v>86</v>
      </c>
      <c r="B17" s="13"/>
      <c r="C17" s="13"/>
      <c r="D17" s="13"/>
      <c r="E17" s="13"/>
      <c r="F17" s="13"/>
      <c r="G17" s="13"/>
      <c r="H17" s="13"/>
      <c r="I17" s="13"/>
      <c r="J17" s="13"/>
      <c r="K17" s="13"/>
      <c r="L17" s="13"/>
      <c r="M17" s="13"/>
      <c r="N17" s="14"/>
    </row>
    <row r="18" spans="1:14" s="6" customFormat="1" x14ac:dyDescent="0.25">
      <c r="A18" s="32" t="s">
        <v>87</v>
      </c>
      <c r="B18" s="13"/>
      <c r="C18" s="13"/>
      <c r="D18" s="13"/>
      <c r="E18" s="13"/>
      <c r="F18" s="13"/>
      <c r="G18" s="13"/>
      <c r="H18" s="13"/>
      <c r="I18" s="13"/>
      <c r="J18" s="13"/>
      <c r="K18" s="13"/>
      <c r="L18" s="13"/>
      <c r="M18" s="13"/>
      <c r="N18" s="14"/>
    </row>
    <row r="19" spans="1:14" s="6" customFormat="1" x14ac:dyDescent="0.25">
      <c r="A19" s="32" t="s">
        <v>88</v>
      </c>
      <c r="B19" s="13"/>
      <c r="C19" s="13"/>
      <c r="D19" s="13"/>
      <c r="E19" s="13"/>
      <c r="F19" s="13"/>
      <c r="G19" s="13"/>
      <c r="H19" s="13"/>
      <c r="I19" s="13"/>
      <c r="J19" s="13"/>
      <c r="K19" s="13"/>
      <c r="L19" s="13"/>
      <c r="M19" s="13"/>
      <c r="N19" s="14"/>
    </row>
    <row r="20" spans="1:14" s="6" customFormat="1" x14ac:dyDescent="0.25">
      <c r="A20" s="32" t="s">
        <v>89</v>
      </c>
      <c r="B20" s="13"/>
      <c r="C20" s="13"/>
      <c r="D20" s="13"/>
      <c r="E20" s="13"/>
      <c r="F20" s="13"/>
      <c r="G20" s="13"/>
      <c r="H20" s="13"/>
      <c r="I20" s="13"/>
      <c r="J20" s="13"/>
      <c r="K20" s="13"/>
      <c r="L20" s="13"/>
      <c r="M20" s="13"/>
      <c r="N20" s="14"/>
    </row>
    <row r="21" spans="1:14" s="6" customFormat="1" x14ac:dyDescent="0.25">
      <c r="A21" s="32" t="s">
        <v>90</v>
      </c>
      <c r="B21" s="13"/>
      <c r="C21" s="13"/>
      <c r="D21" s="13"/>
      <c r="E21" s="13"/>
      <c r="F21" s="13"/>
      <c r="G21" s="13"/>
      <c r="H21" s="13"/>
      <c r="I21" s="13"/>
      <c r="J21" s="13"/>
      <c r="K21" s="13"/>
      <c r="L21" s="13"/>
      <c r="M21" s="13"/>
      <c r="N21" s="14"/>
    </row>
    <row r="22" spans="1:14" s="6" customFormat="1" x14ac:dyDescent="0.25">
      <c r="A22" s="32" t="s">
        <v>91</v>
      </c>
      <c r="B22" s="13"/>
      <c r="C22" s="13"/>
      <c r="D22" s="13"/>
      <c r="E22" s="13"/>
      <c r="F22" s="13"/>
      <c r="G22" s="13"/>
      <c r="H22" s="13"/>
      <c r="I22" s="13"/>
      <c r="J22" s="13"/>
      <c r="K22" s="13"/>
      <c r="L22" s="13"/>
      <c r="M22" s="13"/>
      <c r="N22" s="14"/>
    </row>
    <row r="23" spans="1:14" s="6" customFormat="1" x14ac:dyDescent="0.25">
      <c r="A23" s="32" t="s">
        <v>92</v>
      </c>
      <c r="B23" s="13"/>
      <c r="C23" s="13"/>
      <c r="D23" s="13"/>
      <c r="E23" s="13"/>
      <c r="F23" s="13"/>
      <c r="G23" s="13"/>
      <c r="H23" s="13"/>
      <c r="I23" s="13"/>
      <c r="J23" s="13"/>
      <c r="K23" s="13"/>
      <c r="L23" s="13"/>
      <c r="M23" s="13"/>
      <c r="N23" s="14"/>
    </row>
    <row r="24" spans="1:14" s="6" customFormat="1" x14ac:dyDescent="0.25">
      <c r="A24" s="32"/>
      <c r="B24" s="13"/>
      <c r="C24" s="13"/>
      <c r="D24" s="13"/>
      <c r="E24" s="13"/>
      <c r="F24" s="13"/>
      <c r="G24" s="13"/>
      <c r="H24" s="13"/>
      <c r="I24" s="13"/>
      <c r="J24" s="13"/>
      <c r="K24" s="13"/>
      <c r="L24" s="13"/>
      <c r="M24" s="13"/>
      <c r="N24" s="14"/>
    </row>
    <row r="25" spans="1:14" s="6" customFormat="1" x14ac:dyDescent="0.25">
      <c r="A25" s="32" t="s">
        <v>93</v>
      </c>
      <c r="B25" s="13"/>
      <c r="C25" s="13"/>
      <c r="D25" s="13"/>
      <c r="E25" s="13"/>
      <c r="F25" s="13"/>
      <c r="G25" s="13"/>
      <c r="H25" s="13"/>
      <c r="I25" s="13"/>
      <c r="J25" s="13"/>
      <c r="K25" s="13"/>
      <c r="L25" s="13"/>
      <c r="M25" s="13"/>
      <c r="N25" s="14"/>
    </row>
    <row r="26" spans="1:14" s="6" customFormat="1" x14ac:dyDescent="0.25">
      <c r="A26" s="32" t="s">
        <v>94</v>
      </c>
      <c r="B26" s="13"/>
      <c r="C26" s="13"/>
      <c r="D26" s="13"/>
      <c r="E26" s="13"/>
      <c r="F26" s="13"/>
      <c r="G26" s="13"/>
      <c r="H26" s="13"/>
      <c r="I26" s="13"/>
      <c r="J26" s="13"/>
      <c r="K26" s="13"/>
      <c r="L26" s="13"/>
      <c r="M26" s="13"/>
      <c r="N26" s="14"/>
    </row>
    <row r="27" spans="1:14" s="6" customFormat="1" x14ac:dyDescent="0.25">
      <c r="A27" s="32"/>
      <c r="B27" s="13"/>
      <c r="C27" s="13"/>
      <c r="D27" s="13"/>
      <c r="E27" s="13"/>
      <c r="F27" s="13"/>
      <c r="G27" s="13"/>
      <c r="H27" s="13"/>
      <c r="I27" s="13"/>
      <c r="J27" s="13"/>
      <c r="K27" s="13"/>
      <c r="L27" s="13"/>
      <c r="M27" s="13"/>
      <c r="N27" s="14"/>
    </row>
    <row r="28" spans="1:14" s="6" customFormat="1" x14ac:dyDescent="0.25">
      <c r="A28" s="32" t="s">
        <v>95</v>
      </c>
      <c r="B28" s="13"/>
      <c r="C28" s="13"/>
      <c r="D28" s="13"/>
      <c r="E28" s="13"/>
      <c r="F28" s="13"/>
      <c r="G28" s="13"/>
      <c r="H28" s="13"/>
      <c r="I28" s="13"/>
      <c r="J28" s="13"/>
      <c r="K28" s="13"/>
      <c r="L28" s="13"/>
      <c r="M28" s="13"/>
      <c r="N28" s="14"/>
    </row>
    <row r="29" spans="1:14" s="6" customFormat="1" x14ac:dyDescent="0.25">
      <c r="A29" s="32" t="s">
        <v>96</v>
      </c>
      <c r="B29" s="13"/>
      <c r="C29" s="13"/>
      <c r="D29" s="13"/>
      <c r="E29" s="13"/>
      <c r="F29" s="13"/>
      <c r="G29" s="13"/>
      <c r="H29" s="13"/>
      <c r="I29" s="13"/>
      <c r="J29" s="13"/>
      <c r="K29" s="13"/>
      <c r="L29" s="13"/>
      <c r="M29" s="13"/>
      <c r="N29" s="14"/>
    </row>
    <row r="30" spans="1:14" s="6" customFormat="1" x14ac:dyDescent="0.25">
      <c r="A30" s="32" t="s">
        <v>97</v>
      </c>
      <c r="B30" s="13"/>
      <c r="C30" s="13"/>
      <c r="D30" s="13"/>
      <c r="E30" s="13"/>
      <c r="F30" s="13"/>
      <c r="G30" s="13"/>
      <c r="H30" s="13"/>
      <c r="I30" s="13"/>
      <c r="J30" s="13"/>
      <c r="K30" s="13"/>
      <c r="L30" s="13"/>
      <c r="M30" s="13"/>
      <c r="N30" s="14"/>
    </row>
    <row r="31" spans="1:14" s="6" customFormat="1" x14ac:dyDescent="0.25">
      <c r="A31" s="32"/>
      <c r="B31" s="13"/>
      <c r="C31" s="13"/>
      <c r="D31" s="13"/>
      <c r="E31" s="13"/>
      <c r="F31" s="13"/>
      <c r="G31" s="13"/>
      <c r="H31" s="13"/>
      <c r="I31" s="13"/>
      <c r="J31" s="13"/>
      <c r="K31" s="13"/>
      <c r="L31" s="13"/>
      <c r="M31" s="13"/>
      <c r="N31" s="14"/>
    </row>
    <row r="32" spans="1:14" s="6" customFormat="1" x14ac:dyDescent="0.25">
      <c r="A32" s="32" t="s">
        <v>98</v>
      </c>
      <c r="B32" s="13"/>
      <c r="C32" s="13"/>
      <c r="D32" s="13"/>
      <c r="E32" s="13"/>
      <c r="F32" s="13"/>
      <c r="G32" s="13"/>
      <c r="H32" s="13"/>
      <c r="I32" s="13"/>
      <c r="J32" s="13"/>
      <c r="K32" s="13"/>
      <c r="L32" s="13"/>
      <c r="M32" s="13"/>
      <c r="N32" s="14"/>
    </row>
    <row r="33" spans="1:14" s="6" customFormat="1" x14ac:dyDescent="0.25">
      <c r="A33" s="32" t="s">
        <v>3589</v>
      </c>
      <c r="B33" s="13"/>
      <c r="C33" s="13"/>
      <c r="D33" s="13"/>
      <c r="E33" s="13"/>
      <c r="F33" s="13"/>
      <c r="G33" s="13"/>
      <c r="H33" s="13"/>
      <c r="I33" s="13"/>
      <c r="J33" s="13"/>
      <c r="K33" s="13"/>
      <c r="L33" s="13"/>
      <c r="M33" s="13"/>
      <c r="N33" s="14"/>
    </row>
    <row r="34" spans="1:14" s="6" customFormat="1" x14ac:dyDescent="0.25">
      <c r="A34" s="32" t="s">
        <v>3590</v>
      </c>
      <c r="B34" s="13"/>
      <c r="C34" s="13"/>
      <c r="D34" s="13"/>
      <c r="E34" s="13"/>
      <c r="F34" s="13"/>
      <c r="G34" s="13"/>
      <c r="H34" s="13"/>
      <c r="I34" s="13"/>
      <c r="J34" s="13"/>
      <c r="K34" s="13"/>
      <c r="L34" s="13"/>
      <c r="M34" s="13"/>
      <c r="N34" s="14"/>
    </row>
    <row r="35" spans="1:14" s="6" customFormat="1" x14ac:dyDescent="0.25">
      <c r="A35" s="32" t="s">
        <v>99</v>
      </c>
      <c r="B35" s="13"/>
      <c r="C35" s="13"/>
      <c r="D35" s="13"/>
      <c r="E35" s="13"/>
      <c r="F35" s="13"/>
      <c r="G35" s="13"/>
      <c r="H35" s="13"/>
      <c r="I35" s="13"/>
      <c r="J35" s="13"/>
      <c r="K35" s="13"/>
      <c r="L35" s="13"/>
      <c r="M35" s="13"/>
      <c r="N35" s="14"/>
    </row>
    <row r="36" spans="1:14" s="6" customFormat="1" x14ac:dyDescent="0.25">
      <c r="A36" s="32" t="s">
        <v>100</v>
      </c>
      <c r="B36" s="13"/>
      <c r="C36" s="13"/>
      <c r="D36" s="13"/>
      <c r="E36" s="13"/>
      <c r="F36" s="13"/>
      <c r="G36" s="13"/>
      <c r="H36" s="13"/>
      <c r="I36" s="13"/>
      <c r="J36" s="13"/>
      <c r="K36" s="13"/>
      <c r="L36" s="13"/>
      <c r="M36" s="13"/>
      <c r="N36" s="14"/>
    </row>
    <row r="37" spans="1:14" s="6" customFormat="1" x14ac:dyDescent="0.25">
      <c r="A37" s="32" t="s">
        <v>101</v>
      </c>
      <c r="B37" s="13"/>
      <c r="C37" s="13"/>
      <c r="D37" s="13"/>
      <c r="E37" s="13"/>
      <c r="F37" s="13"/>
      <c r="G37" s="13"/>
      <c r="H37" s="13"/>
      <c r="I37" s="13"/>
      <c r="J37" s="13"/>
      <c r="K37" s="13"/>
      <c r="L37" s="13"/>
      <c r="M37" s="13"/>
      <c r="N37" s="14"/>
    </row>
    <row r="38" spans="1:14" s="6" customFormat="1" x14ac:dyDescent="0.25">
      <c r="A38" s="32" t="s">
        <v>102</v>
      </c>
      <c r="B38" s="13"/>
      <c r="C38" s="13"/>
      <c r="D38" s="13"/>
      <c r="E38" s="13"/>
      <c r="F38" s="13"/>
      <c r="G38" s="13"/>
      <c r="H38" s="13"/>
      <c r="I38" s="13"/>
      <c r="J38" s="13"/>
      <c r="K38" s="13"/>
      <c r="L38" s="13"/>
      <c r="M38" s="13"/>
      <c r="N38" s="14"/>
    </row>
    <row r="39" spans="1:14" s="6" customFormat="1" x14ac:dyDescent="0.25">
      <c r="A39" s="32" t="s">
        <v>103</v>
      </c>
      <c r="B39" s="13"/>
      <c r="C39" s="13"/>
      <c r="D39" s="13"/>
      <c r="E39" s="13"/>
      <c r="F39" s="13"/>
      <c r="G39" s="13"/>
      <c r="H39" s="13"/>
      <c r="I39" s="13"/>
      <c r="J39" s="13"/>
      <c r="K39" s="13"/>
      <c r="L39" s="13"/>
      <c r="M39" s="13"/>
      <c r="N39" s="14"/>
    </row>
    <row r="40" spans="1:14" s="6" customFormat="1" x14ac:dyDescent="0.25">
      <c r="A40" s="32" t="s">
        <v>104</v>
      </c>
      <c r="B40" s="13"/>
      <c r="C40" s="13"/>
      <c r="D40" s="13"/>
      <c r="E40" s="13"/>
      <c r="F40" s="13"/>
      <c r="G40" s="13"/>
      <c r="H40" s="13"/>
      <c r="I40" s="13"/>
      <c r="J40" s="13"/>
      <c r="K40" s="13"/>
      <c r="L40" s="13"/>
      <c r="M40" s="13"/>
      <c r="N40" s="14"/>
    </row>
    <row r="41" spans="1:14" s="6" customFormat="1" x14ac:dyDescent="0.25">
      <c r="A41" s="32" t="s">
        <v>105</v>
      </c>
      <c r="B41" s="13"/>
      <c r="C41" s="13"/>
      <c r="D41" s="13"/>
      <c r="E41" s="13"/>
      <c r="F41" s="13"/>
      <c r="G41" s="13"/>
      <c r="H41" s="13"/>
      <c r="I41" s="13"/>
      <c r="J41" s="13"/>
      <c r="K41" s="13"/>
      <c r="L41" s="13"/>
      <c r="M41" s="13"/>
      <c r="N41" s="14"/>
    </row>
    <row r="42" spans="1:14" x14ac:dyDescent="0.25">
      <c r="A42" s="15"/>
      <c r="B42" s="16"/>
      <c r="C42" s="16"/>
      <c r="D42" s="16"/>
      <c r="E42" s="16"/>
      <c r="F42" s="16"/>
      <c r="G42" s="16"/>
      <c r="H42" s="16"/>
      <c r="I42" s="16"/>
      <c r="J42" s="16"/>
      <c r="K42" s="16"/>
      <c r="L42" s="16"/>
      <c r="M42" s="16"/>
      <c r="N42" s="17"/>
    </row>
    <row r="44" spans="1:14" ht="12.75" customHeight="1" x14ac:dyDescent="0.25">
      <c r="A44" s="231" t="s">
        <v>106</v>
      </c>
      <c r="B44" s="226"/>
      <c r="C44" s="226"/>
      <c r="D44" s="226"/>
      <c r="E44" s="226"/>
      <c r="F44" s="226"/>
      <c r="G44" s="226"/>
      <c r="H44" s="226"/>
      <c r="I44" s="226"/>
      <c r="J44" s="226"/>
      <c r="K44" s="226"/>
      <c r="L44" s="226"/>
      <c r="M44" s="226"/>
      <c r="N44" s="227"/>
    </row>
    <row r="45" spans="1:14" ht="12.75" customHeight="1" x14ac:dyDescent="0.25">
      <c r="A45" s="232" t="s">
        <v>107</v>
      </c>
      <c r="B45" s="233"/>
      <c r="C45" s="234"/>
      <c r="D45" s="235" t="s">
        <v>108</v>
      </c>
      <c r="E45" s="236"/>
      <c r="F45" s="236"/>
      <c r="G45" s="236"/>
      <c r="H45" s="236"/>
      <c r="I45" s="236"/>
      <c r="J45" s="236"/>
      <c r="K45" s="236"/>
      <c r="L45" s="236"/>
      <c r="M45" s="236"/>
      <c r="N45" s="237"/>
    </row>
    <row r="46" spans="1:14" ht="13" x14ac:dyDescent="0.25">
      <c r="A46" s="18"/>
      <c r="B46" s="19"/>
      <c r="C46" s="20"/>
      <c r="D46" s="21" t="s">
        <v>109</v>
      </c>
      <c r="E46" s="11"/>
      <c r="F46" s="11"/>
      <c r="G46" s="11"/>
      <c r="H46" s="11"/>
      <c r="I46" s="11"/>
      <c r="J46" s="11"/>
      <c r="K46" s="11"/>
      <c r="L46" s="11"/>
      <c r="M46" s="11"/>
      <c r="N46" s="12"/>
    </row>
    <row r="47" spans="1:14" ht="12.75" customHeight="1" x14ac:dyDescent="0.25">
      <c r="A47" s="238" t="s">
        <v>110</v>
      </c>
      <c r="B47" s="239"/>
      <c r="C47" s="240"/>
      <c r="D47" s="241" t="s">
        <v>111</v>
      </c>
      <c r="E47" s="242"/>
      <c r="F47" s="242"/>
      <c r="G47" s="242"/>
      <c r="H47" s="242"/>
      <c r="I47" s="242"/>
      <c r="J47" s="242"/>
      <c r="K47" s="242"/>
      <c r="L47" s="242"/>
      <c r="M47" s="242"/>
      <c r="N47" s="243"/>
    </row>
    <row r="48" spans="1:14" ht="12.75" customHeight="1" x14ac:dyDescent="0.25">
      <c r="A48" s="232" t="s">
        <v>112</v>
      </c>
      <c r="B48" s="233"/>
      <c r="C48" s="234"/>
      <c r="D48" s="235" t="s">
        <v>113</v>
      </c>
      <c r="E48" s="236"/>
      <c r="F48" s="236"/>
      <c r="G48" s="236"/>
      <c r="H48" s="236"/>
      <c r="I48" s="236"/>
      <c r="J48" s="236"/>
      <c r="K48" s="236"/>
      <c r="L48" s="236"/>
      <c r="M48" s="236"/>
      <c r="N48" s="237"/>
    </row>
    <row r="49" spans="1:14" ht="12.75" customHeight="1" x14ac:dyDescent="0.25">
      <c r="A49" s="232" t="s">
        <v>114</v>
      </c>
      <c r="B49" s="233"/>
      <c r="C49" s="234"/>
      <c r="D49" s="235" t="s">
        <v>115</v>
      </c>
      <c r="E49" s="236"/>
      <c r="F49" s="236"/>
      <c r="G49" s="236"/>
      <c r="H49" s="236"/>
      <c r="I49" s="236"/>
      <c r="J49" s="236"/>
      <c r="K49" s="236"/>
      <c r="L49" s="236"/>
      <c r="M49" s="236"/>
      <c r="N49" s="237"/>
    </row>
    <row r="50" spans="1:14" ht="13" x14ac:dyDescent="0.25">
      <c r="A50" s="22"/>
      <c r="B50" s="23"/>
      <c r="C50" s="24"/>
      <c r="D50" s="8" t="s">
        <v>116</v>
      </c>
      <c r="E50" s="9"/>
      <c r="F50" s="9"/>
      <c r="G50" s="9"/>
      <c r="H50" s="9"/>
      <c r="I50" s="9"/>
      <c r="J50" s="9"/>
      <c r="K50" s="9"/>
      <c r="L50" s="9"/>
      <c r="M50" s="9"/>
      <c r="N50" s="10"/>
    </row>
    <row r="51" spans="1:14" ht="12.75" customHeight="1" x14ac:dyDescent="0.25">
      <c r="A51" s="18"/>
      <c r="B51" s="19"/>
      <c r="C51" s="20"/>
      <c r="D51" s="21" t="s">
        <v>117</v>
      </c>
      <c r="E51" s="11"/>
      <c r="F51" s="11"/>
      <c r="G51" s="11"/>
      <c r="H51" s="11"/>
      <c r="I51" s="11"/>
      <c r="J51" s="11"/>
      <c r="K51" s="11"/>
      <c r="L51" s="11"/>
      <c r="M51" s="11"/>
      <c r="N51" s="12"/>
    </row>
    <row r="52" spans="1:14" s="6" customFormat="1" ht="12.75" customHeight="1" x14ac:dyDescent="0.25">
      <c r="A52" s="232" t="s">
        <v>118</v>
      </c>
      <c r="B52" s="233"/>
      <c r="C52" s="234"/>
      <c r="D52" s="235" t="s">
        <v>119</v>
      </c>
      <c r="E52" s="236"/>
      <c r="F52" s="236"/>
      <c r="G52" s="236"/>
      <c r="H52" s="236"/>
      <c r="I52" s="236"/>
      <c r="J52" s="236"/>
      <c r="K52" s="236"/>
      <c r="L52" s="236"/>
      <c r="M52" s="236"/>
      <c r="N52" s="230"/>
    </row>
    <row r="53" spans="1:14" s="6" customFormat="1" ht="12.75" customHeight="1" x14ac:dyDescent="0.25">
      <c r="A53" s="18"/>
      <c r="B53" s="19"/>
      <c r="C53" s="20"/>
      <c r="D53" s="21" t="s">
        <v>120</v>
      </c>
      <c r="E53" s="11"/>
      <c r="F53" s="11"/>
      <c r="G53" s="11"/>
      <c r="H53" s="11"/>
      <c r="I53" s="11"/>
      <c r="J53" s="11"/>
      <c r="K53" s="11"/>
      <c r="L53" s="11"/>
      <c r="M53" s="11"/>
      <c r="N53" s="25"/>
    </row>
    <row r="54" spans="1:14" ht="12.75" customHeight="1" x14ac:dyDescent="0.25">
      <c r="A54" s="232" t="s">
        <v>121</v>
      </c>
      <c r="B54" s="233"/>
      <c r="C54" s="234"/>
      <c r="D54" s="235" t="s">
        <v>122</v>
      </c>
      <c r="E54" s="236"/>
      <c r="F54" s="236"/>
      <c r="G54" s="236"/>
      <c r="H54" s="236"/>
      <c r="I54" s="236"/>
      <c r="J54" s="236"/>
      <c r="K54" s="236"/>
      <c r="L54" s="236"/>
      <c r="M54" s="236"/>
      <c r="N54" s="237"/>
    </row>
    <row r="55" spans="1:14" ht="13" x14ac:dyDescent="0.25">
      <c r="A55" s="18"/>
      <c r="B55" s="19"/>
      <c r="C55" s="20"/>
      <c r="D55" s="21" t="s">
        <v>123</v>
      </c>
      <c r="E55" s="11"/>
      <c r="F55" s="11"/>
      <c r="G55" s="11"/>
      <c r="H55" s="11"/>
      <c r="I55" s="11"/>
      <c r="J55" s="11"/>
      <c r="K55" s="11"/>
      <c r="L55" s="11"/>
      <c r="M55" s="11"/>
      <c r="N55" s="12"/>
    </row>
    <row r="56" spans="1:14" ht="12.75" customHeight="1" x14ac:dyDescent="0.25">
      <c r="A56" s="232" t="s">
        <v>124</v>
      </c>
      <c r="B56" s="233"/>
      <c r="C56" s="234"/>
      <c r="D56" s="235" t="s">
        <v>125</v>
      </c>
      <c r="E56" s="236"/>
      <c r="F56" s="236"/>
      <c r="G56" s="236"/>
      <c r="H56" s="236"/>
      <c r="I56" s="236"/>
      <c r="J56" s="236"/>
      <c r="K56" s="236"/>
      <c r="L56" s="236"/>
      <c r="M56" s="236"/>
      <c r="N56" s="237"/>
    </row>
    <row r="57" spans="1:14" ht="13" x14ac:dyDescent="0.25">
      <c r="A57" s="18"/>
      <c r="B57" s="19"/>
      <c r="C57" s="20"/>
      <c r="D57" s="21" t="s">
        <v>126</v>
      </c>
      <c r="E57" s="11"/>
      <c r="F57" s="11"/>
      <c r="G57" s="11"/>
      <c r="H57" s="11"/>
      <c r="I57" s="11"/>
      <c r="J57" s="11"/>
      <c r="K57" s="11"/>
      <c r="L57" s="11"/>
      <c r="M57" s="11"/>
      <c r="N57" s="12"/>
    </row>
    <row r="58" spans="1:14" ht="12.75" customHeight="1" x14ac:dyDescent="0.25">
      <c r="A58" s="238" t="s">
        <v>127</v>
      </c>
      <c r="B58" s="239"/>
      <c r="C58" s="240"/>
      <c r="D58" s="241" t="s">
        <v>128</v>
      </c>
      <c r="E58" s="242"/>
      <c r="F58" s="242"/>
      <c r="G58" s="242"/>
      <c r="H58" s="242"/>
      <c r="I58" s="242"/>
      <c r="J58" s="242"/>
      <c r="K58" s="242"/>
      <c r="L58" s="242"/>
      <c r="M58" s="242"/>
      <c r="N58" s="243"/>
    </row>
    <row r="59" spans="1:14" ht="12.75" customHeight="1" x14ac:dyDescent="0.25">
      <c r="A59" s="232" t="s">
        <v>129</v>
      </c>
      <c r="B59" s="233"/>
      <c r="C59" s="234"/>
      <c r="D59" s="235" t="s">
        <v>130</v>
      </c>
      <c r="E59" s="236"/>
      <c r="F59" s="236"/>
      <c r="G59" s="236"/>
      <c r="H59" s="236"/>
      <c r="I59" s="236"/>
      <c r="J59" s="236"/>
      <c r="K59" s="236"/>
      <c r="L59" s="236"/>
      <c r="M59" s="236"/>
      <c r="N59" s="237"/>
    </row>
    <row r="60" spans="1:14" ht="13" x14ac:dyDescent="0.25">
      <c r="A60" s="18"/>
      <c r="B60" s="19"/>
      <c r="C60" s="20"/>
      <c r="D60" s="21" t="s">
        <v>131</v>
      </c>
      <c r="E60" s="11"/>
      <c r="F60" s="11"/>
      <c r="G60" s="11"/>
      <c r="H60" s="11"/>
      <c r="I60" s="11"/>
      <c r="J60" s="11"/>
      <c r="K60" s="11"/>
      <c r="L60" s="11"/>
      <c r="M60" s="11"/>
      <c r="N60" s="12"/>
    </row>
    <row r="61" spans="1:14" ht="12.75" customHeight="1" x14ac:dyDescent="0.25">
      <c r="A61" s="232" t="s">
        <v>132</v>
      </c>
      <c r="B61" s="233"/>
      <c r="C61" s="234"/>
      <c r="D61" s="235" t="s">
        <v>133</v>
      </c>
      <c r="E61" s="236"/>
      <c r="F61" s="236"/>
      <c r="G61" s="236"/>
      <c r="H61" s="236"/>
      <c r="I61" s="236"/>
      <c r="J61" s="236"/>
      <c r="K61" s="236"/>
      <c r="L61" s="236"/>
      <c r="M61" s="236"/>
      <c r="N61" s="237"/>
    </row>
    <row r="62" spans="1:14" ht="13" x14ac:dyDescent="0.25">
      <c r="A62" s="22"/>
      <c r="B62" s="23"/>
      <c r="C62" s="24"/>
      <c r="D62" s="8" t="s">
        <v>134</v>
      </c>
      <c r="E62" s="9"/>
      <c r="F62" s="9"/>
      <c r="G62" s="9"/>
      <c r="H62" s="9"/>
      <c r="I62" s="9"/>
      <c r="J62" s="9"/>
      <c r="K62" s="9"/>
      <c r="L62" s="9"/>
      <c r="M62" s="9"/>
      <c r="N62" s="10"/>
    </row>
    <row r="63" spans="1:14" ht="13" x14ac:dyDescent="0.25">
      <c r="A63" s="22"/>
      <c r="B63" s="23"/>
      <c r="C63" s="24"/>
      <c r="D63" s="8" t="s">
        <v>135</v>
      </c>
      <c r="E63" s="9"/>
      <c r="F63" s="9"/>
      <c r="G63" s="9"/>
      <c r="H63" s="9"/>
      <c r="I63" s="9"/>
      <c r="J63" s="9"/>
      <c r="K63" s="9"/>
      <c r="L63" s="9"/>
      <c r="M63" s="9"/>
      <c r="N63" s="10"/>
    </row>
    <row r="64" spans="1:14" ht="13" x14ac:dyDescent="0.25">
      <c r="A64" s="22"/>
      <c r="B64" s="23"/>
      <c r="C64" s="24"/>
      <c r="D64" s="8" t="s">
        <v>136</v>
      </c>
      <c r="E64" s="9"/>
      <c r="F64" s="9"/>
      <c r="G64" s="9"/>
      <c r="H64" s="9"/>
      <c r="I64" s="9"/>
      <c r="J64" s="9"/>
      <c r="K64" s="9"/>
      <c r="L64" s="9"/>
      <c r="M64" s="9"/>
      <c r="N64" s="10"/>
    </row>
    <row r="65" spans="1:14" ht="13" x14ac:dyDescent="0.25">
      <c r="A65" s="18"/>
      <c r="B65" s="19"/>
      <c r="C65" s="20"/>
      <c r="D65" s="21" t="s">
        <v>137</v>
      </c>
      <c r="E65" s="11"/>
      <c r="F65" s="11"/>
      <c r="G65" s="11"/>
      <c r="H65" s="11"/>
      <c r="I65" s="11"/>
      <c r="J65" s="11"/>
      <c r="K65" s="11"/>
      <c r="L65" s="11"/>
      <c r="M65" s="11"/>
      <c r="N65" s="12"/>
    </row>
    <row r="66" spans="1:14" ht="12.75" customHeight="1" x14ac:dyDescent="0.25">
      <c r="A66" s="232" t="s">
        <v>138</v>
      </c>
      <c r="B66" s="233"/>
      <c r="C66" s="234"/>
      <c r="D66" s="235" t="s">
        <v>139</v>
      </c>
      <c r="E66" s="236"/>
      <c r="F66" s="236"/>
      <c r="G66" s="236"/>
      <c r="H66" s="236"/>
      <c r="I66" s="236"/>
      <c r="J66" s="236"/>
      <c r="K66" s="236"/>
      <c r="L66" s="236"/>
      <c r="M66" s="236"/>
      <c r="N66" s="237"/>
    </row>
    <row r="67" spans="1:14" ht="13" x14ac:dyDescent="0.25">
      <c r="A67" s="18"/>
      <c r="B67" s="19"/>
      <c r="C67" s="20"/>
      <c r="D67" s="21" t="s">
        <v>140</v>
      </c>
      <c r="E67" s="11"/>
      <c r="F67" s="11"/>
      <c r="G67" s="11"/>
      <c r="H67" s="11"/>
      <c r="I67" s="11"/>
      <c r="J67" s="11"/>
      <c r="K67" s="11"/>
      <c r="L67" s="11"/>
      <c r="M67" s="11"/>
      <c r="N67" s="12"/>
    </row>
    <row r="68" spans="1:14" ht="12.75" customHeight="1" x14ac:dyDescent="0.25">
      <c r="A68" s="238" t="s">
        <v>141</v>
      </c>
      <c r="B68" s="239"/>
      <c r="C68" s="240"/>
      <c r="D68" s="241" t="s">
        <v>142</v>
      </c>
      <c r="E68" s="242"/>
      <c r="F68" s="242"/>
      <c r="G68" s="242"/>
      <c r="H68" s="242"/>
      <c r="I68" s="242"/>
      <c r="J68" s="242"/>
      <c r="K68" s="242"/>
      <c r="L68" s="242"/>
      <c r="M68" s="242"/>
      <c r="N68" s="243"/>
    </row>
    <row r="69" spans="1:14" ht="13" x14ac:dyDescent="0.25">
      <c r="A69" s="244" t="s">
        <v>143</v>
      </c>
      <c r="B69" s="245"/>
      <c r="C69" s="246"/>
      <c r="D69" s="288" t="s">
        <v>144</v>
      </c>
      <c r="E69" s="289"/>
      <c r="F69" s="289"/>
      <c r="G69" s="289"/>
      <c r="H69" s="289"/>
      <c r="I69" s="289"/>
      <c r="J69" s="289"/>
      <c r="K69" s="289"/>
      <c r="L69" s="289"/>
      <c r="M69" s="289"/>
      <c r="N69" s="290"/>
    </row>
    <row r="70" spans="1:14" ht="13" x14ac:dyDescent="0.25">
      <c r="A70" s="45"/>
      <c r="B70" s="23"/>
      <c r="C70" s="46"/>
      <c r="D70" s="291"/>
      <c r="E70" s="292"/>
      <c r="F70" s="292"/>
      <c r="G70" s="292"/>
      <c r="H70" s="292"/>
      <c r="I70" s="292"/>
      <c r="J70" s="292"/>
      <c r="K70" s="292"/>
      <c r="L70" s="292"/>
      <c r="M70" s="292"/>
      <c r="N70" s="293"/>
    </row>
    <row r="71" spans="1:14" ht="13" x14ac:dyDescent="0.25">
      <c r="A71" s="47"/>
      <c r="B71" s="48"/>
      <c r="C71" s="49"/>
      <c r="D71" s="294"/>
      <c r="E71" s="295"/>
      <c r="F71" s="295"/>
      <c r="G71" s="295"/>
      <c r="H71" s="295"/>
      <c r="I71" s="295"/>
      <c r="J71" s="295"/>
      <c r="K71" s="295"/>
      <c r="L71" s="295"/>
      <c r="M71" s="295"/>
      <c r="N71" s="296"/>
    </row>
  </sheetData>
  <sheetProtection sort="0" autoFilter="0"/>
  <mergeCells count="1">
    <mergeCell ref="D69:N71"/>
  </mergeCells>
  <phoneticPr fontId="2" type="noConversion"/>
  <printOptions horizontalCentered="1"/>
  <pageMargins left="0.25" right="0.25" top="0.5" bottom="0.5" header="0.25" footer="0.25"/>
  <pageSetup orientation="landscape" horizontalDpi="1200" verticalDpi="1200"/>
  <headerFooter alignWithMargins="0">
    <oddHeader>&amp;CIRS Office of Safeguards SCSEM</oddHeader>
    <oddFooter>&amp;L&amp;F&amp;RPage &amp;P of &amp;N</oddFooter>
  </headerFooter>
  <rowBreaks count="1" manualBreakCount="1">
    <brk id="29" max="13" man="1"/>
  </rowBreaks>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dimension ref="A1:AD99"/>
  <sheetViews>
    <sheetView showGridLines="0" zoomScale="80" zoomScaleNormal="80" workbookViewId="0">
      <pane ySplit="2" topLeftCell="A3" activePane="bottomLeft" state="frozen"/>
      <selection pane="bottomLeft" activeCell="K5" sqref="K5"/>
    </sheetView>
  </sheetViews>
  <sheetFormatPr defaultRowHeight="12.5" x14ac:dyDescent="0.25"/>
  <cols>
    <col min="1" max="1" width="7.7265625" customWidth="1"/>
    <col min="2" max="2" width="8.7265625" customWidth="1"/>
    <col min="3" max="3" width="15.81640625" customWidth="1"/>
    <col min="4" max="4" width="10.453125" customWidth="1"/>
    <col min="5" max="5" width="11.453125" customWidth="1"/>
    <col min="6" max="6" width="36.7265625" customWidth="1"/>
    <col min="7" max="7" width="44.1796875" customWidth="1"/>
    <col min="8" max="8" width="31.453125" customWidth="1"/>
    <col min="9" max="9" width="26.26953125" customWidth="1"/>
    <col min="10" max="10" width="12.1796875" customWidth="1"/>
    <col min="11" max="11" width="18" customWidth="1"/>
    <col min="12" max="12" width="29.26953125" style="173" hidden="1" customWidth="1"/>
    <col min="13" max="13" width="12.81640625" customWidth="1"/>
    <col min="14" max="14" width="12.81640625" style="77" customWidth="1"/>
    <col min="15" max="15" width="13.81640625" style="78" customWidth="1"/>
    <col min="16" max="16" width="72.81640625" style="71" customWidth="1"/>
    <col min="17" max="17" width="40.26953125" hidden="1" customWidth="1"/>
    <col min="18" max="18" width="50" hidden="1" customWidth="1"/>
    <col min="27" max="27" width="11" hidden="1" customWidth="1"/>
    <col min="29" max="29" width="8.81640625" customWidth="1"/>
  </cols>
  <sheetData>
    <row r="1" spans="1:30" ht="13" x14ac:dyDescent="0.3">
      <c r="A1" s="223" t="s">
        <v>54</v>
      </c>
      <c r="B1" s="197"/>
      <c r="C1" s="197"/>
      <c r="D1" s="197"/>
      <c r="E1" s="197"/>
      <c r="F1" s="197"/>
      <c r="G1" s="197"/>
      <c r="H1" s="197"/>
      <c r="I1" s="197"/>
      <c r="J1" s="197"/>
      <c r="K1" s="197"/>
      <c r="L1" s="247"/>
      <c r="M1" s="197"/>
      <c r="N1" s="120"/>
      <c r="O1" s="121"/>
      <c r="P1" s="122"/>
      <c r="Q1" s="122"/>
      <c r="R1" s="122"/>
      <c r="AA1" s="197"/>
    </row>
    <row r="2" spans="1:30" ht="39" customHeight="1" x14ac:dyDescent="0.25">
      <c r="A2" s="248" t="s">
        <v>145</v>
      </c>
      <c r="B2" s="248" t="s">
        <v>146</v>
      </c>
      <c r="C2" s="248" t="s">
        <v>147</v>
      </c>
      <c r="D2" s="248" t="s">
        <v>148</v>
      </c>
      <c r="E2" s="248" t="s">
        <v>149</v>
      </c>
      <c r="F2" s="248" t="s">
        <v>150</v>
      </c>
      <c r="G2" s="248" t="s">
        <v>151</v>
      </c>
      <c r="H2" s="248" t="s">
        <v>152</v>
      </c>
      <c r="I2" s="248" t="s">
        <v>153</v>
      </c>
      <c r="J2" s="248" t="s">
        <v>154</v>
      </c>
      <c r="K2" s="248" t="s">
        <v>155</v>
      </c>
      <c r="L2" s="249" t="s">
        <v>156</v>
      </c>
      <c r="M2" s="248" t="s">
        <v>157</v>
      </c>
      <c r="N2" s="117" t="s">
        <v>158</v>
      </c>
      <c r="O2" s="118" t="s">
        <v>159</v>
      </c>
      <c r="P2" s="250" t="s">
        <v>160</v>
      </c>
      <c r="Q2" s="167" t="s">
        <v>161</v>
      </c>
      <c r="R2" s="168" t="s">
        <v>162</v>
      </c>
      <c r="AA2" s="43" t="s">
        <v>163</v>
      </c>
    </row>
    <row r="3" spans="1:30" ht="96" customHeight="1" x14ac:dyDescent="0.25">
      <c r="A3" s="251" t="s">
        <v>164</v>
      </c>
      <c r="B3" s="251" t="s">
        <v>165</v>
      </c>
      <c r="C3" s="251" t="s">
        <v>166</v>
      </c>
      <c r="D3" s="251" t="s">
        <v>167</v>
      </c>
      <c r="E3" s="251" t="s">
        <v>168</v>
      </c>
      <c r="F3" s="251" t="s">
        <v>169</v>
      </c>
      <c r="G3" s="251" t="s">
        <v>170</v>
      </c>
      <c r="H3" s="251" t="s">
        <v>3573</v>
      </c>
      <c r="I3" s="251"/>
      <c r="J3" s="252"/>
      <c r="K3" s="251" t="s">
        <v>171</v>
      </c>
      <c r="L3" s="251" t="s">
        <v>172</v>
      </c>
      <c r="M3" s="251"/>
      <c r="N3" s="253" t="s">
        <v>173</v>
      </c>
      <c r="O3" s="253" t="s">
        <v>174</v>
      </c>
      <c r="P3" s="112" t="s">
        <v>175</v>
      </c>
      <c r="Q3" s="251" t="s">
        <v>176</v>
      </c>
      <c r="R3" s="251" t="s">
        <v>177</v>
      </c>
      <c r="AA3" s="73">
        <f>IF(OR(J3="Fail",ISBLANK(J3)),INDEX('Issue Code Table'!C:C,MATCH(O:O,'Issue Code Table'!A:A,0)),IF(N3="Critical",6,IF(N3="Significant",5,IF(N3="Moderate",3,2))))</f>
        <v>7</v>
      </c>
    </row>
    <row r="4" spans="1:30" ht="138" x14ac:dyDescent="0.25">
      <c r="A4" s="251" t="s">
        <v>178</v>
      </c>
      <c r="B4" s="251" t="s">
        <v>179</v>
      </c>
      <c r="C4" s="251" t="s">
        <v>180</v>
      </c>
      <c r="D4" s="251" t="s">
        <v>181</v>
      </c>
      <c r="E4" s="251" t="s">
        <v>168</v>
      </c>
      <c r="F4" s="251" t="s">
        <v>182</v>
      </c>
      <c r="G4" s="251" t="s">
        <v>3579</v>
      </c>
      <c r="H4" s="251" t="s">
        <v>183</v>
      </c>
      <c r="I4" s="251"/>
      <c r="J4" s="252"/>
      <c r="K4" s="254" t="s">
        <v>184</v>
      </c>
      <c r="L4" s="251" t="s">
        <v>185</v>
      </c>
      <c r="M4" s="112"/>
      <c r="N4" s="253" t="s">
        <v>173</v>
      </c>
      <c r="O4" s="253" t="s">
        <v>186</v>
      </c>
      <c r="P4" s="116" t="s">
        <v>187</v>
      </c>
      <c r="Q4" s="251" t="s">
        <v>188</v>
      </c>
      <c r="R4" s="251" t="s">
        <v>189</v>
      </c>
      <c r="S4" s="71"/>
      <c r="T4" s="71"/>
      <c r="U4" s="71"/>
      <c r="V4" s="71"/>
      <c r="W4" s="71"/>
      <c r="X4" s="71"/>
      <c r="Y4" s="71"/>
      <c r="Z4" s="71"/>
      <c r="AA4" s="73">
        <f>IF(OR(J4="Fail",ISBLANK(J4)),INDEX('Issue Code Table'!C:C,MATCH(O:O,'Issue Code Table'!A:A,0)),IF(N4="Critical",6,IF(N4="Significant",5,IF(N4="Moderate",3,2))))</f>
        <v>8</v>
      </c>
    </row>
    <row r="5" spans="1:30" ht="204" customHeight="1" x14ac:dyDescent="0.25">
      <c r="A5" s="251" t="s">
        <v>190</v>
      </c>
      <c r="B5" s="251" t="s">
        <v>191</v>
      </c>
      <c r="C5" s="251" t="s">
        <v>192</v>
      </c>
      <c r="D5" s="251" t="s">
        <v>167</v>
      </c>
      <c r="E5" s="251" t="s">
        <v>168</v>
      </c>
      <c r="F5" s="251" t="s">
        <v>193</v>
      </c>
      <c r="G5" s="251" t="s">
        <v>194</v>
      </c>
      <c r="H5" s="251" t="s">
        <v>195</v>
      </c>
      <c r="I5" s="251"/>
      <c r="J5" s="252"/>
      <c r="K5" s="251"/>
      <c r="L5" s="251" t="s">
        <v>196</v>
      </c>
      <c r="M5" s="251" t="s">
        <v>197</v>
      </c>
      <c r="N5" s="253" t="s">
        <v>198</v>
      </c>
      <c r="O5" s="253" t="s">
        <v>199</v>
      </c>
      <c r="P5" s="112" t="s">
        <v>200</v>
      </c>
      <c r="Q5" s="251" t="s">
        <v>201</v>
      </c>
      <c r="R5" s="251"/>
      <c r="AA5" s="73">
        <f>IF(OR(J5="Fail",ISBLANK(J5)),INDEX('Issue Code Table'!C:C,MATCH(O:O,'Issue Code Table'!A:A,0)),IF(N5="Critical",6,IF(N5="Significant",5,IF(N5="Moderate",3,2))))</f>
        <v>2</v>
      </c>
    </row>
    <row r="6" spans="1:30" s="36" customFormat="1" ht="238" x14ac:dyDescent="0.25">
      <c r="A6" s="251" t="s">
        <v>202</v>
      </c>
      <c r="B6" s="251" t="s">
        <v>203</v>
      </c>
      <c r="C6" s="251" t="s">
        <v>204</v>
      </c>
      <c r="D6" s="251" t="s">
        <v>167</v>
      </c>
      <c r="E6" s="251" t="s">
        <v>168</v>
      </c>
      <c r="F6" s="251" t="s">
        <v>205</v>
      </c>
      <c r="G6" s="251" t="s">
        <v>206</v>
      </c>
      <c r="H6" s="255" t="s">
        <v>207</v>
      </c>
      <c r="I6" s="251"/>
      <c r="J6" s="252"/>
      <c r="K6" s="251"/>
      <c r="L6" s="251" t="s">
        <v>208</v>
      </c>
      <c r="M6" s="251" t="s">
        <v>209</v>
      </c>
      <c r="N6" s="253" t="s">
        <v>210</v>
      </c>
      <c r="O6" s="253" t="s">
        <v>211</v>
      </c>
      <c r="P6" s="112" t="s">
        <v>212</v>
      </c>
      <c r="Q6" s="251" t="s">
        <v>213</v>
      </c>
      <c r="R6" s="251" t="s">
        <v>214</v>
      </c>
      <c r="AA6" s="73">
        <f>IF(OR(J6="Fail",ISBLANK(J6)),INDEX('Issue Code Table'!C:C,MATCH(O:O,'Issue Code Table'!A:A,0)),IF(N6="Critical",6,IF(N6="Significant",5,IF(N6="Moderate",3,2))))</f>
        <v>5</v>
      </c>
      <c r="AD6"/>
    </row>
    <row r="7" spans="1:30" ht="262.5" x14ac:dyDescent="0.25">
      <c r="A7" s="251" t="s">
        <v>215</v>
      </c>
      <c r="B7" s="251" t="s">
        <v>216</v>
      </c>
      <c r="C7" s="251" t="s">
        <v>217</v>
      </c>
      <c r="D7" s="251" t="s">
        <v>218</v>
      </c>
      <c r="E7" s="251" t="s">
        <v>168</v>
      </c>
      <c r="F7" s="251" t="s">
        <v>219</v>
      </c>
      <c r="G7" s="251" t="s">
        <v>220</v>
      </c>
      <c r="H7" s="251" t="s">
        <v>221</v>
      </c>
      <c r="I7" s="251"/>
      <c r="J7" s="252"/>
      <c r="K7" s="251"/>
      <c r="L7" s="251" t="s">
        <v>222</v>
      </c>
      <c r="M7" s="251" t="s">
        <v>209</v>
      </c>
      <c r="N7" s="253" t="s">
        <v>210</v>
      </c>
      <c r="O7" s="253" t="s">
        <v>223</v>
      </c>
      <c r="P7" s="112" t="s">
        <v>224</v>
      </c>
      <c r="Q7" s="251" t="s">
        <v>225</v>
      </c>
      <c r="R7" s="251" t="s">
        <v>226</v>
      </c>
      <c r="AA7" s="73" t="e">
        <f>IF(OR(J7="Fail",ISBLANK(J7)),INDEX('Issue Code Table'!C:C,MATCH(O:O,'Issue Code Table'!A:A,0)),IF(N7="Critical",6,IF(N7="Significant",5,IF(N7="Moderate",3,2))))</f>
        <v>#N/A</v>
      </c>
    </row>
    <row r="8" spans="1:30" ht="237.5" x14ac:dyDescent="0.25">
      <c r="A8" s="251" t="s">
        <v>227</v>
      </c>
      <c r="B8" s="251" t="s">
        <v>165</v>
      </c>
      <c r="C8" s="251" t="s">
        <v>166</v>
      </c>
      <c r="D8" s="251" t="s">
        <v>218</v>
      </c>
      <c r="E8" s="251" t="s">
        <v>168</v>
      </c>
      <c r="F8" s="251" t="s">
        <v>228</v>
      </c>
      <c r="G8" s="251" t="s">
        <v>229</v>
      </c>
      <c r="H8" s="251" t="s">
        <v>230</v>
      </c>
      <c r="I8" s="251"/>
      <c r="J8" s="252"/>
      <c r="K8" s="251"/>
      <c r="L8" s="251" t="s">
        <v>231</v>
      </c>
      <c r="M8" s="251" t="s">
        <v>209</v>
      </c>
      <c r="N8" s="253" t="s">
        <v>210</v>
      </c>
      <c r="O8" s="253" t="s">
        <v>232</v>
      </c>
      <c r="P8" s="112" t="s">
        <v>233</v>
      </c>
      <c r="Q8" s="251" t="s">
        <v>234</v>
      </c>
      <c r="R8" s="251" t="s">
        <v>235</v>
      </c>
      <c r="AA8" s="73">
        <f>IF(OR(J8="Fail",ISBLANK(J8)),INDEX('Issue Code Table'!C:C,MATCH(O:O,'Issue Code Table'!A:A,0)),IF(N8="Critical",6,IF(N8="Significant",5,IF(N8="Moderate",3,2))))</f>
        <v>5</v>
      </c>
    </row>
    <row r="9" spans="1:30" ht="203.25" customHeight="1" x14ac:dyDescent="0.25">
      <c r="A9" s="251" t="s">
        <v>236</v>
      </c>
      <c r="B9" s="251" t="s">
        <v>237</v>
      </c>
      <c r="C9" s="251" t="s">
        <v>238</v>
      </c>
      <c r="D9" s="251" t="s">
        <v>218</v>
      </c>
      <c r="E9" s="251" t="s">
        <v>168</v>
      </c>
      <c r="F9" s="251" t="s">
        <v>239</v>
      </c>
      <c r="G9" s="251" t="s">
        <v>240</v>
      </c>
      <c r="H9" s="251" t="s">
        <v>241</v>
      </c>
      <c r="I9" s="251"/>
      <c r="J9" s="252"/>
      <c r="K9" s="251"/>
      <c r="L9" s="251" t="s">
        <v>242</v>
      </c>
      <c r="M9" s="251" t="s">
        <v>209</v>
      </c>
      <c r="N9" s="253" t="s">
        <v>210</v>
      </c>
      <c r="O9" s="253" t="s">
        <v>243</v>
      </c>
      <c r="P9" s="112" t="s">
        <v>244</v>
      </c>
      <c r="Q9" s="251" t="s">
        <v>245</v>
      </c>
      <c r="R9" s="251" t="s">
        <v>246</v>
      </c>
      <c r="AA9" s="73">
        <f>IF(OR(J9="Fail",ISBLANK(J9)),INDEX('Issue Code Table'!C:C,MATCH(O:O,'Issue Code Table'!A:A,0)),IF(N9="Critical",6,IF(N9="Significant",5,IF(N9="Moderate",3,2))))</f>
        <v>4</v>
      </c>
    </row>
    <row r="10" spans="1:30" ht="125" x14ac:dyDescent="0.25">
      <c r="A10" s="251" t="s">
        <v>247</v>
      </c>
      <c r="B10" s="251" t="s">
        <v>248</v>
      </c>
      <c r="C10" s="251" t="s">
        <v>249</v>
      </c>
      <c r="D10" s="251" t="s">
        <v>218</v>
      </c>
      <c r="E10" s="251" t="s">
        <v>168</v>
      </c>
      <c r="F10" s="251" t="s">
        <v>250</v>
      </c>
      <c r="G10" s="251" t="s">
        <v>251</v>
      </c>
      <c r="H10" s="251" t="s">
        <v>252</v>
      </c>
      <c r="I10" s="251"/>
      <c r="J10" s="252"/>
      <c r="K10" s="251"/>
      <c r="L10" s="251" t="s">
        <v>253</v>
      </c>
      <c r="M10" s="251" t="s">
        <v>209</v>
      </c>
      <c r="N10" s="253" t="s">
        <v>198</v>
      </c>
      <c r="O10" s="253" t="s">
        <v>254</v>
      </c>
      <c r="P10" s="112" t="s">
        <v>255</v>
      </c>
      <c r="Q10" s="251" t="s">
        <v>256</v>
      </c>
      <c r="R10" s="251"/>
      <c r="AA10" s="73">
        <f>IF(OR(J10="Fail",ISBLANK(J10)),INDEX('Issue Code Table'!C:C,MATCH(O:O,'Issue Code Table'!A:A,0)),IF(N10="Critical",6,IF(N10="Significant",5,IF(N10="Moderate",3,2))))</f>
        <v>2</v>
      </c>
    </row>
    <row r="11" spans="1:30" ht="118.5" customHeight="1" x14ac:dyDescent="0.25">
      <c r="A11" s="251" t="s">
        <v>257</v>
      </c>
      <c r="B11" s="251" t="s">
        <v>165</v>
      </c>
      <c r="C11" s="251" t="s">
        <v>166</v>
      </c>
      <c r="D11" s="251" t="s">
        <v>218</v>
      </c>
      <c r="E11" s="251" t="s">
        <v>258</v>
      </c>
      <c r="F11" s="251" t="s">
        <v>259</v>
      </c>
      <c r="G11" s="251" t="s">
        <v>260</v>
      </c>
      <c r="H11" s="251" t="s">
        <v>261</v>
      </c>
      <c r="I11" s="251"/>
      <c r="J11" s="252"/>
      <c r="K11" s="251"/>
      <c r="L11" s="251" t="s">
        <v>262</v>
      </c>
      <c r="M11" s="251"/>
      <c r="N11" s="253" t="s">
        <v>210</v>
      </c>
      <c r="O11" s="253" t="s">
        <v>263</v>
      </c>
      <c r="P11" s="112" t="s">
        <v>264</v>
      </c>
      <c r="Q11" s="251" t="s">
        <v>265</v>
      </c>
      <c r="R11" s="251" t="s">
        <v>266</v>
      </c>
      <c r="AA11" s="73" t="e">
        <f>IF(OR(J11="Fail",ISBLANK(J11)),INDEX('Issue Code Table'!C:C,MATCH(O:O,'Issue Code Table'!A:A,0)),IF(N11="Critical",6,IF(N11="Significant",5,IF(N11="Moderate",3,2))))</f>
        <v>#N/A</v>
      </c>
    </row>
    <row r="12" spans="1:30" ht="189.75" customHeight="1" x14ac:dyDescent="0.25">
      <c r="A12" s="251" t="s">
        <v>267</v>
      </c>
      <c r="B12" s="251" t="s">
        <v>268</v>
      </c>
      <c r="C12" s="251" t="s">
        <v>269</v>
      </c>
      <c r="D12" s="251" t="s">
        <v>218</v>
      </c>
      <c r="E12" s="251" t="s">
        <v>168</v>
      </c>
      <c r="F12" s="251" t="s">
        <v>270</v>
      </c>
      <c r="G12" s="251" t="s">
        <v>271</v>
      </c>
      <c r="H12" s="251" t="s">
        <v>272</v>
      </c>
      <c r="I12" s="251"/>
      <c r="J12" s="252"/>
      <c r="K12" s="251"/>
      <c r="L12" s="251" t="s">
        <v>273</v>
      </c>
      <c r="M12" s="251"/>
      <c r="N12" s="253" t="s">
        <v>210</v>
      </c>
      <c r="O12" s="253" t="s">
        <v>274</v>
      </c>
      <c r="P12" s="112" t="s">
        <v>275</v>
      </c>
      <c r="Q12" s="251" t="s">
        <v>276</v>
      </c>
      <c r="R12" s="251" t="s">
        <v>266</v>
      </c>
      <c r="AA12" s="73">
        <f>IF(OR(J12="Fail",ISBLANK(J12)),INDEX('Issue Code Table'!C:C,MATCH(O:O,'Issue Code Table'!A:A,0)),IF(N12="Critical",6,IF(N12="Significant",5,IF(N12="Moderate",3,2))))</f>
        <v>3</v>
      </c>
    </row>
    <row r="13" spans="1:30" ht="159.75" customHeight="1" x14ac:dyDescent="0.25">
      <c r="A13" s="251" t="s">
        <v>277</v>
      </c>
      <c r="B13" s="256" t="s">
        <v>278</v>
      </c>
      <c r="C13" s="251" t="s">
        <v>279</v>
      </c>
      <c r="D13" s="251" t="s">
        <v>218</v>
      </c>
      <c r="E13" s="251" t="s">
        <v>258</v>
      </c>
      <c r="F13" s="257" t="s">
        <v>280</v>
      </c>
      <c r="G13" s="251" t="s">
        <v>281</v>
      </c>
      <c r="H13" s="251" t="s">
        <v>282</v>
      </c>
      <c r="I13" s="251"/>
      <c r="J13" s="252"/>
      <c r="K13" s="251"/>
      <c r="L13" s="251" t="s">
        <v>283</v>
      </c>
      <c r="M13" s="251" t="s">
        <v>284</v>
      </c>
      <c r="N13" s="253" t="s">
        <v>173</v>
      </c>
      <c r="O13" s="253" t="s">
        <v>285</v>
      </c>
      <c r="P13" s="112" t="s">
        <v>286</v>
      </c>
      <c r="Q13" s="251" t="s">
        <v>287</v>
      </c>
      <c r="R13" s="251" t="s">
        <v>288</v>
      </c>
      <c r="AA13" s="73">
        <f>IF(OR(J13="Fail",ISBLANK(J13)),INDEX('Issue Code Table'!C:C,MATCH(O:O,'Issue Code Table'!A:A,0)),IF(N13="Critical",6,IF(N13="Significant",5,IF(N13="Moderate",3,2))))</f>
        <v>8</v>
      </c>
    </row>
    <row r="14" spans="1:30" ht="229.5" customHeight="1" x14ac:dyDescent="0.25">
      <c r="A14" s="251" t="s">
        <v>289</v>
      </c>
      <c r="B14" s="256" t="s">
        <v>290</v>
      </c>
      <c r="C14" s="251" t="s">
        <v>291</v>
      </c>
      <c r="D14" s="251" t="s">
        <v>218</v>
      </c>
      <c r="E14" s="251" t="s">
        <v>258</v>
      </c>
      <c r="F14" s="257" t="s">
        <v>292</v>
      </c>
      <c r="G14" s="251" t="s">
        <v>293</v>
      </c>
      <c r="H14" s="251" t="s">
        <v>294</v>
      </c>
      <c r="I14" s="251"/>
      <c r="J14" s="252"/>
      <c r="K14" s="251"/>
      <c r="L14" s="251" t="s">
        <v>295</v>
      </c>
      <c r="M14" s="251"/>
      <c r="N14" s="253" t="s">
        <v>198</v>
      </c>
      <c r="O14" s="253" t="s">
        <v>296</v>
      </c>
      <c r="P14" s="112" t="s">
        <v>297</v>
      </c>
      <c r="Q14" s="251" t="s">
        <v>298</v>
      </c>
      <c r="R14" s="251"/>
      <c r="AA14" s="73" t="e">
        <f>IF(OR(J14="Fail",ISBLANK(J14)),INDEX('Issue Code Table'!C:C,MATCH(O:O,'Issue Code Table'!A:A,0)),IF(N14="Critical",6,IF(N14="Significant",5,IF(N14="Moderate",3,2))))</f>
        <v>#N/A</v>
      </c>
    </row>
    <row r="15" spans="1:30" ht="300" x14ac:dyDescent="0.25">
      <c r="A15" s="251" t="s">
        <v>299</v>
      </c>
      <c r="B15" s="256" t="s">
        <v>300</v>
      </c>
      <c r="C15" s="251" t="s">
        <v>301</v>
      </c>
      <c r="D15" s="251" t="s">
        <v>218</v>
      </c>
      <c r="E15" s="251" t="s">
        <v>258</v>
      </c>
      <c r="F15" s="257" t="s">
        <v>302</v>
      </c>
      <c r="G15" s="251" t="s">
        <v>303</v>
      </c>
      <c r="H15" s="251" t="s">
        <v>304</v>
      </c>
      <c r="I15" s="251"/>
      <c r="J15" s="252"/>
      <c r="K15" s="251"/>
      <c r="L15" s="251" t="s">
        <v>305</v>
      </c>
      <c r="M15" s="251"/>
      <c r="N15" s="253" t="s">
        <v>210</v>
      </c>
      <c r="O15" s="253" t="s">
        <v>306</v>
      </c>
      <c r="P15" s="112" t="s">
        <v>307</v>
      </c>
      <c r="Q15" s="251" t="s">
        <v>308</v>
      </c>
      <c r="R15" s="251" t="s">
        <v>309</v>
      </c>
      <c r="AA15" s="73" t="e">
        <f>IF(OR(J15="Fail",ISBLANK(J15)),INDEX('Issue Code Table'!C:C,MATCH(O:O,'Issue Code Table'!A:A,0)),IF(N15="Critical",6,IF(N15="Significant",5,IF(N15="Moderate",3,2))))</f>
        <v>#N/A</v>
      </c>
    </row>
    <row r="16" spans="1:30" ht="75" x14ac:dyDescent="0.25">
      <c r="A16" s="251" t="s">
        <v>310</v>
      </c>
      <c r="B16" s="256" t="s">
        <v>311</v>
      </c>
      <c r="C16" s="251" t="s">
        <v>312</v>
      </c>
      <c r="D16" s="251" t="s">
        <v>181</v>
      </c>
      <c r="E16" s="251" t="s">
        <v>258</v>
      </c>
      <c r="F16" s="257" t="s">
        <v>313</v>
      </c>
      <c r="G16" s="251" t="s">
        <v>314</v>
      </c>
      <c r="H16" s="251" t="s">
        <v>315</v>
      </c>
      <c r="I16" s="251"/>
      <c r="J16" s="252"/>
      <c r="K16" s="251"/>
      <c r="L16" s="251" t="s">
        <v>316</v>
      </c>
      <c r="M16" s="251"/>
      <c r="N16" s="253" t="s">
        <v>210</v>
      </c>
      <c r="O16" s="253" t="s">
        <v>317</v>
      </c>
      <c r="P16" s="112" t="s">
        <v>318</v>
      </c>
      <c r="Q16" s="251" t="s">
        <v>319</v>
      </c>
      <c r="R16" s="251" t="s">
        <v>320</v>
      </c>
      <c r="AA16" s="73">
        <f>IF(OR(J16="Fail",ISBLANK(J16)),INDEX('Issue Code Table'!C:C,MATCH(O:O,'Issue Code Table'!A:A,0)),IF(N16="Critical",6,IF(N16="Significant",5,IF(N16="Moderate",3,2))))</f>
        <v>7</v>
      </c>
    </row>
    <row r="17" spans="1:27" ht="237.5" x14ac:dyDescent="0.25">
      <c r="A17" s="251" t="s">
        <v>321</v>
      </c>
      <c r="B17" s="256" t="s">
        <v>322</v>
      </c>
      <c r="C17" s="251" t="s">
        <v>323</v>
      </c>
      <c r="D17" s="251" t="s">
        <v>218</v>
      </c>
      <c r="E17" s="251" t="s">
        <v>258</v>
      </c>
      <c r="F17" s="257" t="s">
        <v>324</v>
      </c>
      <c r="G17" s="251" t="s">
        <v>325</v>
      </c>
      <c r="H17" s="251" t="s">
        <v>326</v>
      </c>
      <c r="I17" s="251"/>
      <c r="J17" s="252"/>
      <c r="K17" s="251"/>
      <c r="L17" s="251" t="s">
        <v>295</v>
      </c>
      <c r="M17" s="251"/>
      <c r="N17" s="253" t="s">
        <v>198</v>
      </c>
      <c r="O17" s="253" t="s">
        <v>327</v>
      </c>
      <c r="P17" s="112" t="s">
        <v>328</v>
      </c>
      <c r="Q17" s="251" t="s">
        <v>329</v>
      </c>
      <c r="R17" s="251"/>
      <c r="AA17" s="73" t="e">
        <f>IF(OR(J17="Fail",ISBLANK(J17)),INDEX('Issue Code Table'!C:C,MATCH(O:O,'Issue Code Table'!A:A,0)),IF(N17="Critical",6,IF(N17="Significant",5,IF(N17="Moderate",3,2))))</f>
        <v>#N/A</v>
      </c>
    </row>
    <row r="18" spans="1:27" ht="101.25" customHeight="1" x14ac:dyDescent="0.25">
      <c r="A18" s="251" t="s">
        <v>330</v>
      </c>
      <c r="B18" s="256" t="s">
        <v>322</v>
      </c>
      <c r="C18" s="251" t="s">
        <v>323</v>
      </c>
      <c r="D18" s="251" t="s">
        <v>181</v>
      </c>
      <c r="E18" s="251" t="s">
        <v>258</v>
      </c>
      <c r="F18" s="257" t="s">
        <v>331</v>
      </c>
      <c r="G18" s="251" t="s">
        <v>332</v>
      </c>
      <c r="H18" s="257" t="s">
        <v>331</v>
      </c>
      <c r="I18" s="251"/>
      <c r="J18" s="252"/>
      <c r="K18" s="251"/>
      <c r="L18" s="251" t="s">
        <v>333</v>
      </c>
      <c r="M18" s="251"/>
      <c r="N18" s="253" t="s">
        <v>198</v>
      </c>
      <c r="O18" s="253" t="s">
        <v>334</v>
      </c>
      <c r="P18" s="112" t="s">
        <v>335</v>
      </c>
      <c r="Q18" s="251" t="s">
        <v>336</v>
      </c>
      <c r="R18" s="251"/>
      <c r="AA18" s="73">
        <f>IF(OR(J18="Fail",ISBLANK(J18)),INDEX('Issue Code Table'!C:C,MATCH(O:O,'Issue Code Table'!A:A,0)),IF(N18="Critical",6,IF(N18="Significant",5,IF(N18="Moderate",3,2))))</f>
        <v>3</v>
      </c>
    </row>
    <row r="19" spans="1:27" ht="103.5" customHeight="1" x14ac:dyDescent="0.25">
      <c r="A19" s="251" t="s">
        <v>337</v>
      </c>
      <c r="B19" s="256" t="s">
        <v>322</v>
      </c>
      <c r="C19" s="251" t="s">
        <v>323</v>
      </c>
      <c r="D19" s="251" t="s">
        <v>218</v>
      </c>
      <c r="E19" s="251" t="s">
        <v>258</v>
      </c>
      <c r="F19" s="257" t="s">
        <v>338</v>
      </c>
      <c r="G19" s="251" t="s">
        <v>339</v>
      </c>
      <c r="H19" s="251" t="s">
        <v>340</v>
      </c>
      <c r="I19" s="251"/>
      <c r="J19" s="252"/>
      <c r="K19" s="251"/>
      <c r="L19" s="251" t="s">
        <v>341</v>
      </c>
      <c r="M19" s="251"/>
      <c r="N19" s="253" t="s">
        <v>198</v>
      </c>
      <c r="O19" s="253" t="s">
        <v>342</v>
      </c>
      <c r="P19" s="112" t="s">
        <v>343</v>
      </c>
      <c r="Q19" s="251" t="s">
        <v>344</v>
      </c>
      <c r="R19" s="251"/>
      <c r="AA19" s="73">
        <f>IF(OR(J19="Fail",ISBLANK(J19)),INDEX('Issue Code Table'!C:C,MATCH(O:O,'Issue Code Table'!A:A,0)),IF(N19="Critical",6,IF(N19="Significant",5,IF(N19="Moderate",3,2))))</f>
        <v>5</v>
      </c>
    </row>
    <row r="20" spans="1:27" ht="87.5" x14ac:dyDescent="0.25">
      <c r="A20" s="251" t="s">
        <v>345</v>
      </c>
      <c r="B20" s="256" t="s">
        <v>322</v>
      </c>
      <c r="C20" s="251" t="s">
        <v>323</v>
      </c>
      <c r="D20" s="251" t="s">
        <v>181</v>
      </c>
      <c r="E20" s="251" t="s">
        <v>258</v>
      </c>
      <c r="F20" s="257" t="s">
        <v>346</v>
      </c>
      <c r="G20" s="251" t="s">
        <v>347</v>
      </c>
      <c r="H20" s="251" t="s">
        <v>348</v>
      </c>
      <c r="I20" s="251"/>
      <c r="J20" s="252"/>
      <c r="K20" s="251"/>
      <c r="L20" s="251" t="s">
        <v>349</v>
      </c>
      <c r="M20" s="251"/>
      <c r="N20" s="253" t="s">
        <v>198</v>
      </c>
      <c r="O20" s="253" t="s">
        <v>350</v>
      </c>
      <c r="P20" s="112" t="s">
        <v>351</v>
      </c>
      <c r="Q20" s="251" t="s">
        <v>352</v>
      </c>
      <c r="R20" s="251"/>
      <c r="AA20" s="73">
        <f>IF(OR(J20="Fail",ISBLANK(J20)),INDEX('Issue Code Table'!C:C,MATCH(O:O,'Issue Code Table'!A:A,0)),IF(N20="Critical",6,IF(N20="Significant",5,IF(N20="Moderate",3,2))))</f>
        <v>4</v>
      </c>
    </row>
    <row r="21" spans="1:27" ht="110.25" customHeight="1" x14ac:dyDescent="0.25">
      <c r="A21" s="251" t="s">
        <v>353</v>
      </c>
      <c r="B21" s="256" t="s">
        <v>203</v>
      </c>
      <c r="C21" s="251" t="s">
        <v>204</v>
      </c>
      <c r="D21" s="251" t="s">
        <v>181</v>
      </c>
      <c r="E21" s="251" t="s">
        <v>258</v>
      </c>
      <c r="F21" s="257" t="s">
        <v>354</v>
      </c>
      <c r="G21" s="251" t="s">
        <v>355</v>
      </c>
      <c r="H21" s="251" t="s">
        <v>356</v>
      </c>
      <c r="I21" s="251"/>
      <c r="J21" s="252"/>
      <c r="K21" s="251"/>
      <c r="L21" s="251" t="s">
        <v>357</v>
      </c>
      <c r="M21" s="251"/>
      <c r="N21" s="253" t="s">
        <v>210</v>
      </c>
      <c r="O21" s="253" t="s">
        <v>358</v>
      </c>
      <c r="P21" s="112" t="s">
        <v>359</v>
      </c>
      <c r="Q21" s="251" t="s">
        <v>360</v>
      </c>
      <c r="R21" s="251" t="s">
        <v>361</v>
      </c>
      <c r="AA21" s="73">
        <f>IF(OR(J21="Fail",ISBLANK(J21)),INDEX('Issue Code Table'!C:C,MATCH(O:O,'Issue Code Table'!A:A,0)),IF(N21="Critical",6,IF(N21="Significant",5,IF(N21="Moderate",3,2))))</f>
        <v>5</v>
      </c>
    </row>
    <row r="22" spans="1:27" ht="200.25" customHeight="1" x14ac:dyDescent="0.25">
      <c r="A22" s="251" t="s">
        <v>362</v>
      </c>
      <c r="B22" s="251" t="s">
        <v>363</v>
      </c>
      <c r="C22" s="251" t="s">
        <v>364</v>
      </c>
      <c r="D22" s="251" t="s">
        <v>167</v>
      </c>
      <c r="E22" s="251" t="s">
        <v>168</v>
      </c>
      <c r="F22" s="251" t="s">
        <v>365</v>
      </c>
      <c r="G22" s="251" t="s">
        <v>366</v>
      </c>
      <c r="H22" s="251" t="s">
        <v>367</v>
      </c>
      <c r="I22" s="251"/>
      <c r="J22" s="252"/>
      <c r="K22" s="251"/>
      <c r="L22" s="251" t="s">
        <v>368</v>
      </c>
      <c r="M22" s="251" t="s">
        <v>209</v>
      </c>
      <c r="N22" s="253" t="s">
        <v>210</v>
      </c>
      <c r="O22" s="253" t="s">
        <v>369</v>
      </c>
      <c r="P22" s="112" t="s">
        <v>370</v>
      </c>
      <c r="Q22" s="251" t="s">
        <v>371</v>
      </c>
      <c r="R22" s="251" t="s">
        <v>372</v>
      </c>
      <c r="AA22" s="73">
        <f>IF(OR(J22="Fail",ISBLANK(J22)),INDEX('Issue Code Table'!C:C,MATCH(O:O,'Issue Code Table'!A:A,0)),IF(N22="Critical",6,IF(N22="Significant",5,IF(N22="Moderate",3,2))))</f>
        <v>5</v>
      </c>
    </row>
    <row r="23" spans="1:27" ht="237.5" x14ac:dyDescent="0.25">
      <c r="A23" s="251" t="s">
        <v>373</v>
      </c>
      <c r="B23" s="256" t="s">
        <v>374</v>
      </c>
      <c r="C23" s="251" t="s">
        <v>375</v>
      </c>
      <c r="D23" s="251" t="s">
        <v>181</v>
      </c>
      <c r="E23" s="251" t="s">
        <v>258</v>
      </c>
      <c r="F23" s="257" t="s">
        <v>376</v>
      </c>
      <c r="G23" s="251" t="s">
        <v>377</v>
      </c>
      <c r="H23" s="251" t="s">
        <v>378</v>
      </c>
      <c r="I23" s="251"/>
      <c r="J23" s="252"/>
      <c r="K23" s="251"/>
      <c r="L23" s="251" t="s">
        <v>379</v>
      </c>
      <c r="M23" s="251"/>
      <c r="N23" s="253" t="s">
        <v>198</v>
      </c>
      <c r="O23" s="253" t="s">
        <v>380</v>
      </c>
      <c r="P23" s="112" t="s">
        <v>381</v>
      </c>
      <c r="Q23" s="251" t="s">
        <v>382</v>
      </c>
      <c r="R23" s="251"/>
      <c r="AA23" s="73">
        <f>IF(OR(J23="Fail",ISBLANK(J23)),INDEX('Issue Code Table'!C:C,MATCH(O:O,'Issue Code Table'!A:A,0)),IF(N23="Critical",6,IF(N23="Significant",5,IF(N23="Moderate",3,2))))</f>
        <v>4</v>
      </c>
    </row>
    <row r="24" spans="1:27" ht="112.5" x14ac:dyDescent="0.25">
      <c r="A24" s="251" t="s">
        <v>383</v>
      </c>
      <c r="B24" s="256" t="s">
        <v>384</v>
      </c>
      <c r="C24" s="251" t="s">
        <v>385</v>
      </c>
      <c r="D24" s="251" t="s">
        <v>218</v>
      </c>
      <c r="E24" s="251" t="s">
        <v>258</v>
      </c>
      <c r="F24" s="257" t="s">
        <v>386</v>
      </c>
      <c r="G24" s="251" t="s">
        <v>387</v>
      </c>
      <c r="H24" s="251" t="s">
        <v>388</v>
      </c>
      <c r="I24" s="251"/>
      <c r="J24" s="252"/>
      <c r="K24" s="251"/>
      <c r="L24" s="251" t="s">
        <v>389</v>
      </c>
      <c r="M24" s="251"/>
      <c r="N24" s="253" t="s">
        <v>210</v>
      </c>
      <c r="O24" s="253" t="s">
        <v>390</v>
      </c>
      <c r="P24" s="112" t="s">
        <v>391</v>
      </c>
      <c r="Q24" s="251" t="s">
        <v>392</v>
      </c>
      <c r="R24" s="251" t="s">
        <v>393</v>
      </c>
      <c r="AA24" s="73">
        <f>IF(OR(J24="Fail",ISBLANK(J24)),INDEX('Issue Code Table'!C:C,MATCH(O:O,'Issue Code Table'!A:A,0)),IF(N24="Critical",6,IF(N24="Significant",5,IF(N24="Moderate",3,2))))</f>
        <v>5</v>
      </c>
    </row>
    <row r="25" spans="1:27" ht="142.5" customHeight="1" x14ac:dyDescent="0.25">
      <c r="A25" s="251" t="s">
        <v>394</v>
      </c>
      <c r="B25" s="256" t="s">
        <v>395</v>
      </c>
      <c r="C25" s="251" t="s">
        <v>396</v>
      </c>
      <c r="D25" s="251" t="s">
        <v>218</v>
      </c>
      <c r="E25" s="251" t="s">
        <v>258</v>
      </c>
      <c r="F25" s="257" t="s">
        <v>397</v>
      </c>
      <c r="G25" s="251" t="s">
        <v>398</v>
      </c>
      <c r="H25" s="251" t="s">
        <v>399</v>
      </c>
      <c r="I25" s="251"/>
      <c r="J25" s="252"/>
      <c r="K25" s="251"/>
      <c r="L25" s="251" t="s">
        <v>400</v>
      </c>
      <c r="M25" s="251"/>
      <c r="N25" s="253" t="s">
        <v>210</v>
      </c>
      <c r="O25" s="253" t="s">
        <v>401</v>
      </c>
      <c r="P25" s="112" t="s">
        <v>402</v>
      </c>
      <c r="Q25" s="251" t="s">
        <v>403</v>
      </c>
      <c r="R25" s="251" t="s">
        <v>404</v>
      </c>
      <c r="AA25" s="73">
        <f>IF(OR(J25="Fail",ISBLANK(J25)),INDEX('Issue Code Table'!C:C,MATCH(O:O,'Issue Code Table'!A:A,0)),IF(N25="Critical",6,IF(N25="Significant",5,IF(N25="Moderate",3,2))))</f>
        <v>5</v>
      </c>
    </row>
    <row r="26" spans="1:27" ht="295.5" customHeight="1" x14ac:dyDescent="0.25">
      <c r="A26" s="251" t="s">
        <v>405</v>
      </c>
      <c r="B26" s="256" t="s">
        <v>406</v>
      </c>
      <c r="C26" s="251" t="s">
        <v>407</v>
      </c>
      <c r="D26" s="251" t="s">
        <v>218</v>
      </c>
      <c r="E26" s="251" t="s">
        <v>258</v>
      </c>
      <c r="F26" s="257" t="s">
        <v>408</v>
      </c>
      <c r="G26" s="258" t="s">
        <v>409</v>
      </c>
      <c r="H26" s="251" t="s">
        <v>410</v>
      </c>
      <c r="I26" s="251"/>
      <c r="J26" s="252"/>
      <c r="K26" s="251"/>
      <c r="L26" s="251" t="s">
        <v>411</v>
      </c>
      <c r="M26" s="251"/>
      <c r="N26" s="253" t="s">
        <v>412</v>
      </c>
      <c r="O26" s="253" t="s">
        <v>413</v>
      </c>
      <c r="P26" s="112" t="s">
        <v>414</v>
      </c>
      <c r="Q26" s="251" t="s">
        <v>415</v>
      </c>
      <c r="R26" s="251"/>
      <c r="AA26" s="73" t="e">
        <f>IF(OR(J26="Fail",ISBLANK(J26)),INDEX('Issue Code Table'!C:C,MATCH(O:O,'Issue Code Table'!A:A,0)),IF(N26="Critical",6,IF(N26="Significant",5,IF(N26="Moderate",3,2))))</f>
        <v>#N/A</v>
      </c>
    </row>
    <row r="27" spans="1:27" ht="153" customHeight="1" x14ac:dyDescent="0.25">
      <c r="A27" s="251" t="s">
        <v>416</v>
      </c>
      <c r="B27" s="112" t="s">
        <v>417</v>
      </c>
      <c r="C27" s="251" t="s">
        <v>418</v>
      </c>
      <c r="D27" s="251" t="s">
        <v>218</v>
      </c>
      <c r="E27" s="251" t="s">
        <v>258</v>
      </c>
      <c r="F27" s="257" t="s">
        <v>419</v>
      </c>
      <c r="G27" s="251" t="s">
        <v>420</v>
      </c>
      <c r="H27" s="251" t="s">
        <v>421</v>
      </c>
      <c r="I27" s="251"/>
      <c r="J27" s="252"/>
      <c r="K27" s="251"/>
      <c r="L27" s="251" t="s">
        <v>422</v>
      </c>
      <c r="M27" s="251"/>
      <c r="N27" s="253" t="s">
        <v>198</v>
      </c>
      <c r="O27" s="253" t="s">
        <v>423</v>
      </c>
      <c r="P27" s="112" t="s">
        <v>424</v>
      </c>
      <c r="Q27" s="251" t="s">
        <v>425</v>
      </c>
      <c r="R27" s="251"/>
      <c r="AA27" s="73">
        <f>IF(OR(J27="Fail",ISBLANK(J27)),INDEX('Issue Code Table'!C:C,MATCH(O:O,'Issue Code Table'!A:A,0)),IF(N27="Critical",6,IF(N27="Significant",5,IF(N27="Moderate",3,2))))</f>
        <v>4</v>
      </c>
    </row>
    <row r="28" spans="1:27" ht="153" customHeight="1" x14ac:dyDescent="0.25">
      <c r="A28" s="251" t="s">
        <v>426</v>
      </c>
      <c r="B28" s="256" t="s">
        <v>427</v>
      </c>
      <c r="C28" s="251" t="s">
        <v>428</v>
      </c>
      <c r="D28" s="251" t="s">
        <v>218</v>
      </c>
      <c r="E28" s="251" t="s">
        <v>258</v>
      </c>
      <c r="F28" s="257" t="s">
        <v>429</v>
      </c>
      <c r="G28" s="251" t="s">
        <v>430</v>
      </c>
      <c r="H28" s="251" t="s">
        <v>431</v>
      </c>
      <c r="I28" s="251"/>
      <c r="J28" s="252"/>
      <c r="K28" s="251"/>
      <c r="L28" s="251" t="s">
        <v>432</v>
      </c>
      <c r="M28" s="251"/>
      <c r="N28" s="62" t="s">
        <v>198</v>
      </c>
      <c r="O28" s="62" t="s">
        <v>433</v>
      </c>
      <c r="P28" s="63" t="s">
        <v>434</v>
      </c>
      <c r="Q28" s="251" t="s">
        <v>435</v>
      </c>
      <c r="R28" s="251"/>
      <c r="AA28" s="73">
        <f>IF(OR(J28="Fail",ISBLANK(J28)),INDEX('Issue Code Table'!C:C,MATCH(O:O,'Issue Code Table'!A:A,0)),IF(N28="Critical",6,IF(N28="Significant",5,IF(N28="Moderate",3,2))))</f>
        <v>4</v>
      </c>
    </row>
    <row r="29" spans="1:27" ht="139.5" customHeight="1" x14ac:dyDescent="0.25">
      <c r="A29" s="251" t="s">
        <v>436</v>
      </c>
      <c r="B29" s="256" t="s">
        <v>179</v>
      </c>
      <c r="C29" s="251" t="s">
        <v>180</v>
      </c>
      <c r="D29" s="251" t="s">
        <v>218</v>
      </c>
      <c r="E29" s="251" t="s">
        <v>258</v>
      </c>
      <c r="F29" s="257" t="s">
        <v>437</v>
      </c>
      <c r="G29" s="258" t="s">
        <v>438</v>
      </c>
      <c r="H29" s="251" t="s">
        <v>439</v>
      </c>
      <c r="I29" s="251"/>
      <c r="J29" s="252"/>
      <c r="K29" s="251"/>
      <c r="L29" s="251" t="s">
        <v>440</v>
      </c>
      <c r="M29" s="251"/>
      <c r="N29" s="253" t="s">
        <v>210</v>
      </c>
      <c r="O29" s="253" t="s">
        <v>441</v>
      </c>
      <c r="P29" s="112" t="s">
        <v>442</v>
      </c>
      <c r="Q29" s="251" t="s">
        <v>443</v>
      </c>
      <c r="R29" s="251" t="s">
        <v>444</v>
      </c>
      <c r="AA29" s="73" t="e">
        <f>IF(OR(J29="Fail",ISBLANK(J29)),INDEX('Issue Code Table'!C:C,MATCH(O:O,'Issue Code Table'!A:A,0)),IF(N29="Critical",6,IF(N29="Significant",5,IF(N29="Moderate",3,2))))</f>
        <v>#N/A</v>
      </c>
    </row>
    <row r="30" spans="1:27" ht="215.25" customHeight="1" x14ac:dyDescent="0.25">
      <c r="A30" s="251" t="s">
        <v>445</v>
      </c>
      <c r="B30" s="251" t="s">
        <v>446</v>
      </c>
      <c r="C30" s="251" t="s">
        <v>447</v>
      </c>
      <c r="D30" s="251" t="s">
        <v>218</v>
      </c>
      <c r="E30" s="251" t="s">
        <v>168</v>
      </c>
      <c r="F30" s="251" t="s">
        <v>448</v>
      </c>
      <c r="G30" s="251" t="s">
        <v>449</v>
      </c>
      <c r="H30" s="251" t="s">
        <v>450</v>
      </c>
      <c r="I30" s="251"/>
      <c r="J30" s="252"/>
      <c r="K30" s="251"/>
      <c r="L30" s="251" t="s">
        <v>451</v>
      </c>
      <c r="M30" s="251"/>
      <c r="N30" s="253" t="s">
        <v>210</v>
      </c>
      <c r="O30" s="253" t="s">
        <v>452</v>
      </c>
      <c r="P30" s="112" t="s">
        <v>453</v>
      </c>
      <c r="Q30" s="251" t="s">
        <v>454</v>
      </c>
      <c r="R30" s="251" t="s">
        <v>455</v>
      </c>
      <c r="AA30" s="73">
        <f>IF(OR(J30="Fail",ISBLANK(J30)),INDEX('Issue Code Table'!C:C,MATCH(O:O,'Issue Code Table'!A:A,0)),IF(N30="Critical",6,IF(N30="Significant",5,IF(N30="Moderate",3,2))))</f>
        <v>6</v>
      </c>
    </row>
    <row r="31" spans="1:27" ht="255.75" customHeight="1" x14ac:dyDescent="0.25">
      <c r="A31" s="251" t="s">
        <v>456</v>
      </c>
      <c r="B31" s="256" t="s">
        <v>457</v>
      </c>
      <c r="C31" s="251" t="s">
        <v>458</v>
      </c>
      <c r="D31" s="251" t="s">
        <v>218</v>
      </c>
      <c r="E31" s="251" t="s">
        <v>258</v>
      </c>
      <c r="F31" s="257" t="s">
        <v>459</v>
      </c>
      <c r="G31" s="251" t="s">
        <v>460</v>
      </c>
      <c r="H31" s="251" t="s">
        <v>461</v>
      </c>
      <c r="I31" s="251"/>
      <c r="J31" s="252"/>
      <c r="K31" s="251"/>
      <c r="L31" s="251" t="s">
        <v>462</v>
      </c>
      <c r="M31" s="251"/>
      <c r="N31" s="253" t="s">
        <v>198</v>
      </c>
      <c r="O31" s="253" t="s">
        <v>463</v>
      </c>
      <c r="P31" s="112" t="s">
        <v>464</v>
      </c>
      <c r="Q31" s="251" t="s">
        <v>465</v>
      </c>
      <c r="R31" s="251"/>
      <c r="AA31" s="73">
        <f>IF(OR(J31="Fail",ISBLANK(J31)),INDEX('Issue Code Table'!C:C,MATCH(O:O,'Issue Code Table'!A:A,0)),IF(N31="Critical",6,IF(N31="Significant",5,IF(N31="Moderate",3,2))))</f>
        <v>4</v>
      </c>
    </row>
    <row r="32" spans="1:27" ht="146.25" customHeight="1" x14ac:dyDescent="0.25">
      <c r="A32" s="251" t="s">
        <v>466</v>
      </c>
      <c r="B32" s="251" t="s">
        <v>467</v>
      </c>
      <c r="C32" s="251" t="s">
        <v>468</v>
      </c>
      <c r="D32" s="251" t="s">
        <v>218</v>
      </c>
      <c r="E32" s="251" t="s">
        <v>258</v>
      </c>
      <c r="F32" s="251" t="s">
        <v>469</v>
      </c>
      <c r="G32" s="251" t="s">
        <v>470</v>
      </c>
      <c r="H32" s="251" t="s">
        <v>471</v>
      </c>
      <c r="I32" s="251"/>
      <c r="J32" s="252"/>
      <c r="K32" s="251"/>
      <c r="L32" s="251" t="s">
        <v>472</v>
      </c>
      <c r="M32" s="251" t="s">
        <v>209</v>
      </c>
      <c r="N32" s="253" t="s">
        <v>198</v>
      </c>
      <c r="O32" s="253" t="s">
        <v>473</v>
      </c>
      <c r="P32" s="112" t="s">
        <v>474</v>
      </c>
      <c r="Q32" s="251" t="s">
        <v>475</v>
      </c>
      <c r="R32" s="251"/>
      <c r="AA32" s="73" t="e">
        <f>IF(OR(J32="Fail",ISBLANK(J32)),INDEX('Issue Code Table'!C:C,MATCH(O:O,'Issue Code Table'!A:A,0)),IF(N32="Critical",6,IF(N32="Significant",5,IF(N32="Moderate",3,2))))</f>
        <v>#N/A</v>
      </c>
    </row>
    <row r="33" spans="1:27" ht="201.75" customHeight="1" x14ac:dyDescent="0.25">
      <c r="A33" s="251" t="s">
        <v>476</v>
      </c>
      <c r="B33" s="256" t="s">
        <v>477</v>
      </c>
      <c r="C33" s="251" t="s">
        <v>478</v>
      </c>
      <c r="D33" s="251" t="s">
        <v>218</v>
      </c>
      <c r="E33" s="251" t="s">
        <v>258</v>
      </c>
      <c r="F33" s="257" t="s">
        <v>479</v>
      </c>
      <c r="G33" s="258" t="s">
        <v>480</v>
      </c>
      <c r="H33" s="251" t="s">
        <v>481</v>
      </c>
      <c r="I33" s="251"/>
      <c r="J33" s="252"/>
      <c r="K33" s="251"/>
      <c r="L33" s="251" t="s">
        <v>472</v>
      </c>
      <c r="M33" s="251"/>
      <c r="N33" s="253" t="s">
        <v>198</v>
      </c>
      <c r="O33" s="253" t="s">
        <v>482</v>
      </c>
      <c r="P33" s="112" t="s">
        <v>483</v>
      </c>
      <c r="Q33" s="251" t="s">
        <v>484</v>
      </c>
      <c r="R33" s="251"/>
      <c r="AA33" s="73">
        <f>IF(OR(J33="Fail",ISBLANK(J33)),INDEX('Issue Code Table'!C:C,MATCH(O:O,'Issue Code Table'!A:A,0)),IF(N33="Critical",6,IF(N33="Significant",5,IF(N33="Moderate",3,2))))</f>
        <v>4</v>
      </c>
    </row>
    <row r="34" spans="1:27" ht="132" customHeight="1" x14ac:dyDescent="0.25">
      <c r="A34" s="251" t="s">
        <v>485</v>
      </c>
      <c r="B34" s="256" t="s">
        <v>486</v>
      </c>
      <c r="C34" s="251" t="s">
        <v>487</v>
      </c>
      <c r="D34" s="251" t="s">
        <v>218</v>
      </c>
      <c r="E34" s="251" t="s">
        <v>258</v>
      </c>
      <c r="F34" s="257" t="s">
        <v>488</v>
      </c>
      <c r="G34" s="251" t="s">
        <v>489</v>
      </c>
      <c r="H34" s="251" t="s">
        <v>490</v>
      </c>
      <c r="I34" s="251"/>
      <c r="J34" s="252"/>
      <c r="K34" s="251"/>
      <c r="L34" s="251" t="s">
        <v>491</v>
      </c>
      <c r="M34" s="251"/>
      <c r="N34" s="253" t="s">
        <v>198</v>
      </c>
      <c r="O34" s="253" t="s">
        <v>492</v>
      </c>
      <c r="P34" s="112" t="s">
        <v>493</v>
      </c>
      <c r="Q34" s="251" t="s">
        <v>494</v>
      </c>
      <c r="R34" s="251"/>
      <c r="AA34" s="73">
        <f>IF(OR(J34="Fail",ISBLANK(J34)),INDEX('Issue Code Table'!C:C,MATCH(O:O,'Issue Code Table'!A:A,0)),IF(N34="Critical",6,IF(N34="Significant",5,IF(N34="Moderate",3,2))))</f>
        <v>2</v>
      </c>
    </row>
    <row r="35" spans="1:27" ht="84.75" customHeight="1" x14ac:dyDescent="0.25">
      <c r="A35" s="251" t="s">
        <v>495</v>
      </c>
      <c r="B35" s="256" t="s">
        <v>496</v>
      </c>
      <c r="C35" s="251" t="s">
        <v>497</v>
      </c>
      <c r="D35" s="251" t="s">
        <v>167</v>
      </c>
      <c r="E35" s="251" t="s">
        <v>258</v>
      </c>
      <c r="F35" s="257" t="s">
        <v>498</v>
      </c>
      <c r="G35" s="251" t="s">
        <v>499</v>
      </c>
      <c r="H35" s="251" t="s">
        <v>500</v>
      </c>
      <c r="I35" s="251"/>
      <c r="J35" s="252"/>
      <c r="K35" s="251"/>
      <c r="L35" s="251" t="s">
        <v>501</v>
      </c>
      <c r="M35" s="251"/>
      <c r="N35" s="253" t="s">
        <v>210</v>
      </c>
      <c r="O35" s="253" t="s">
        <v>502</v>
      </c>
      <c r="P35" s="112" t="s">
        <v>503</v>
      </c>
      <c r="Q35" s="251" t="s">
        <v>504</v>
      </c>
      <c r="R35" s="251" t="s">
        <v>505</v>
      </c>
      <c r="AA35" s="73" t="e">
        <f>IF(OR(J35="Fail",ISBLANK(J35)),INDEX('Issue Code Table'!C:C,MATCH(O:O,'Issue Code Table'!A:A,0)),IF(N35="Critical",6,IF(N35="Significant",5,IF(N35="Moderate",3,2))))</f>
        <v>#N/A</v>
      </c>
    </row>
    <row r="36" spans="1:27" ht="93" customHeight="1" x14ac:dyDescent="0.25">
      <c r="A36" s="251" t="s">
        <v>506</v>
      </c>
      <c r="B36" s="256" t="s">
        <v>507</v>
      </c>
      <c r="C36" s="251" t="s">
        <v>508</v>
      </c>
      <c r="D36" s="251" t="s">
        <v>218</v>
      </c>
      <c r="E36" s="251" t="s">
        <v>258</v>
      </c>
      <c r="F36" s="257" t="s">
        <v>509</v>
      </c>
      <c r="G36" s="62" t="s">
        <v>510</v>
      </c>
      <c r="H36" s="62" t="s">
        <v>511</v>
      </c>
      <c r="I36" s="251"/>
      <c r="J36" s="252"/>
      <c r="K36" s="251"/>
      <c r="L36" s="251" t="s">
        <v>512</v>
      </c>
      <c r="M36" s="251"/>
      <c r="N36" s="253" t="s">
        <v>412</v>
      </c>
      <c r="O36" s="253" t="s">
        <v>463</v>
      </c>
      <c r="P36" s="112" t="s">
        <v>464</v>
      </c>
      <c r="Q36" s="251" t="s">
        <v>513</v>
      </c>
      <c r="R36" s="251"/>
      <c r="AA36" s="73">
        <f>IF(OR(J36="Fail",ISBLANK(J36)),INDEX('Issue Code Table'!C:C,MATCH(O:O,'Issue Code Table'!A:A,0)),IF(N36="Critical",6,IF(N36="Significant",5,IF(N36="Moderate",3,2))))</f>
        <v>4</v>
      </c>
    </row>
    <row r="37" spans="1:27" ht="105" customHeight="1" x14ac:dyDescent="0.25">
      <c r="A37" s="251" t="s">
        <v>514</v>
      </c>
      <c r="B37" s="256" t="s">
        <v>515</v>
      </c>
      <c r="C37" s="251" t="s">
        <v>516</v>
      </c>
      <c r="D37" s="251" t="s">
        <v>181</v>
      </c>
      <c r="E37" s="251" t="s">
        <v>258</v>
      </c>
      <c r="F37" s="257" t="s">
        <v>517</v>
      </c>
      <c r="G37" s="259" t="s">
        <v>518</v>
      </c>
      <c r="H37" s="259" t="s">
        <v>519</v>
      </c>
      <c r="I37" s="251"/>
      <c r="J37" s="252"/>
      <c r="K37" s="251"/>
      <c r="L37" s="251" t="s">
        <v>520</v>
      </c>
      <c r="M37" s="251"/>
      <c r="N37" s="253" t="s">
        <v>198</v>
      </c>
      <c r="O37" s="253" t="s">
        <v>521</v>
      </c>
      <c r="P37" s="112" t="s">
        <v>522</v>
      </c>
      <c r="Q37" s="251" t="s">
        <v>523</v>
      </c>
      <c r="R37" s="251"/>
      <c r="AA37" s="73">
        <f>IF(OR(J37="Fail",ISBLANK(J37)),INDEX('Issue Code Table'!C:C,MATCH(O:O,'Issue Code Table'!A:A,0)),IF(N37="Critical",6,IF(N37="Significant",5,IF(N37="Moderate",3,2))))</f>
        <v>4</v>
      </c>
    </row>
    <row r="38" spans="1:27" ht="204" customHeight="1" x14ac:dyDescent="0.25">
      <c r="A38" s="251" t="s">
        <v>524</v>
      </c>
      <c r="B38" s="251" t="s">
        <v>525</v>
      </c>
      <c r="C38" s="251" t="s">
        <v>526</v>
      </c>
      <c r="D38" s="251" t="s">
        <v>218</v>
      </c>
      <c r="E38" s="251" t="s">
        <v>258</v>
      </c>
      <c r="F38" s="251" t="s">
        <v>527</v>
      </c>
      <c r="G38" s="251" t="s">
        <v>528</v>
      </c>
      <c r="H38" s="251" t="s">
        <v>529</v>
      </c>
      <c r="I38" s="251"/>
      <c r="J38" s="252"/>
      <c r="K38" s="251"/>
      <c r="L38" s="251" t="s">
        <v>530</v>
      </c>
      <c r="M38" s="251" t="s">
        <v>531</v>
      </c>
      <c r="N38" s="253" t="s">
        <v>210</v>
      </c>
      <c r="O38" s="253" t="s">
        <v>532</v>
      </c>
      <c r="P38" s="112" t="s">
        <v>533</v>
      </c>
      <c r="Q38" s="251" t="s">
        <v>534</v>
      </c>
      <c r="R38" s="251" t="s">
        <v>535</v>
      </c>
      <c r="AA38" s="73" t="e">
        <f>IF(OR(J38="Fail",ISBLANK(J38)),INDEX('Issue Code Table'!C:C,MATCH(O:O,'Issue Code Table'!A:A,0)),IF(N38="Critical",6,IF(N38="Significant",5,IF(N38="Moderate",3,2))))</f>
        <v>#N/A</v>
      </c>
    </row>
    <row r="39" spans="1:27" ht="330.75" customHeight="1" x14ac:dyDescent="0.25">
      <c r="A39" s="251" t="s">
        <v>536</v>
      </c>
      <c r="B39" s="251" t="s">
        <v>537</v>
      </c>
      <c r="C39" s="251" t="s">
        <v>538</v>
      </c>
      <c r="D39" s="251" t="s">
        <v>167</v>
      </c>
      <c r="E39" s="251" t="s">
        <v>258</v>
      </c>
      <c r="F39" s="251" t="s">
        <v>539</v>
      </c>
      <c r="G39" s="251" t="s">
        <v>540</v>
      </c>
      <c r="H39" s="251" t="s">
        <v>541</v>
      </c>
      <c r="I39" s="251"/>
      <c r="J39" s="252"/>
      <c r="K39" s="251"/>
      <c r="L39" s="251" t="s">
        <v>542</v>
      </c>
      <c r="M39" s="251" t="s">
        <v>209</v>
      </c>
      <c r="N39" s="253" t="s">
        <v>210</v>
      </c>
      <c r="O39" s="253" t="s">
        <v>532</v>
      </c>
      <c r="P39" s="112" t="s">
        <v>533</v>
      </c>
      <c r="Q39" s="251" t="s">
        <v>543</v>
      </c>
      <c r="R39" s="251" t="s">
        <v>544</v>
      </c>
      <c r="AA39" s="73" t="e">
        <f>IF(OR(J39="Fail",ISBLANK(J39)),INDEX('Issue Code Table'!C:C,MATCH(O:O,'Issue Code Table'!A:A,0)),IF(N39="Critical",6,IF(N39="Significant",5,IF(N39="Moderate",3,2))))</f>
        <v>#N/A</v>
      </c>
    </row>
    <row r="40" spans="1:27" x14ac:dyDescent="0.25">
      <c r="A40" s="74"/>
      <c r="B40" s="260"/>
      <c r="C40" s="75"/>
      <c r="D40" s="74"/>
      <c r="E40" s="74"/>
      <c r="F40" s="74"/>
      <c r="G40" s="74"/>
      <c r="H40" s="74"/>
      <c r="I40" s="74"/>
      <c r="J40" s="74"/>
      <c r="K40" s="74"/>
      <c r="L40" s="170"/>
      <c r="M40" s="74"/>
      <c r="N40" s="74"/>
      <c r="O40" s="76"/>
      <c r="P40" s="76"/>
      <c r="Q40" s="76"/>
      <c r="R40" s="76"/>
      <c r="AA40" s="74"/>
    </row>
    <row r="41" spans="1:27" hidden="1" x14ac:dyDescent="0.25">
      <c r="L41" s="171"/>
    </row>
    <row r="42" spans="1:27" hidden="1" x14ac:dyDescent="0.25">
      <c r="L42" s="171"/>
    </row>
    <row r="43" spans="1:27" hidden="1" x14ac:dyDescent="0.25">
      <c r="I43" t="s">
        <v>545</v>
      </c>
      <c r="L43" s="171"/>
    </row>
    <row r="44" spans="1:27" hidden="1" x14ac:dyDescent="0.25">
      <c r="I44" t="s">
        <v>55</v>
      </c>
      <c r="L44" s="171"/>
    </row>
    <row r="45" spans="1:27" hidden="1" x14ac:dyDescent="0.25">
      <c r="I45" t="s">
        <v>56</v>
      </c>
      <c r="L45" s="171"/>
    </row>
    <row r="46" spans="1:27" hidden="1" x14ac:dyDescent="0.25">
      <c r="I46" s="36" t="s">
        <v>44</v>
      </c>
      <c r="L46" s="171"/>
    </row>
    <row r="47" spans="1:27" hidden="1" x14ac:dyDescent="0.25">
      <c r="I47" s="36" t="s">
        <v>546</v>
      </c>
      <c r="L47" s="171"/>
    </row>
    <row r="48" spans="1:27" hidden="1" x14ac:dyDescent="0.25">
      <c r="I48" t="s">
        <v>547</v>
      </c>
      <c r="L48" s="174"/>
    </row>
    <row r="49" spans="9:12" hidden="1" x14ac:dyDescent="0.25">
      <c r="I49" t="s">
        <v>548</v>
      </c>
      <c r="L49" s="171"/>
    </row>
    <row r="50" spans="9:12" hidden="1" x14ac:dyDescent="0.25">
      <c r="I50" t="s">
        <v>549</v>
      </c>
      <c r="L50" s="171"/>
    </row>
    <row r="51" spans="9:12" hidden="1" x14ac:dyDescent="0.25">
      <c r="I51" t="s">
        <v>181</v>
      </c>
      <c r="L51" s="171"/>
    </row>
    <row r="52" spans="9:12" hidden="1" x14ac:dyDescent="0.25">
      <c r="I52" t="s">
        <v>218</v>
      </c>
      <c r="L52" s="174"/>
    </row>
    <row r="53" spans="9:12" hidden="1" x14ac:dyDescent="0.25">
      <c r="L53" s="171"/>
    </row>
    <row r="54" spans="9:12" hidden="1" x14ac:dyDescent="0.25">
      <c r="I54" s="77" t="s">
        <v>550</v>
      </c>
      <c r="L54" s="171"/>
    </row>
    <row r="55" spans="9:12" hidden="1" x14ac:dyDescent="0.25">
      <c r="I55" s="44" t="s">
        <v>173</v>
      </c>
      <c r="L55" s="171"/>
    </row>
    <row r="56" spans="9:12" hidden="1" x14ac:dyDescent="0.25">
      <c r="I56" s="77" t="s">
        <v>210</v>
      </c>
      <c r="L56" s="171"/>
    </row>
    <row r="57" spans="9:12" hidden="1" x14ac:dyDescent="0.25">
      <c r="I57" s="77" t="s">
        <v>198</v>
      </c>
      <c r="L57" s="171"/>
    </row>
    <row r="58" spans="9:12" hidden="1" x14ac:dyDescent="0.25">
      <c r="I58" s="77" t="s">
        <v>412</v>
      </c>
      <c r="L58" s="171"/>
    </row>
    <row r="59" spans="9:12" hidden="1" x14ac:dyDescent="0.25">
      <c r="L59" s="171"/>
    </row>
    <row r="60" spans="9:12" hidden="1" x14ac:dyDescent="0.25">
      <c r="L60" s="171"/>
    </row>
    <row r="61" spans="9:12" ht="17.149999999999999" hidden="1" customHeight="1" x14ac:dyDescent="0.25">
      <c r="L61" s="171"/>
    </row>
    <row r="62" spans="9:12" ht="15" customHeight="1" x14ac:dyDescent="0.25">
      <c r="L62" s="171"/>
    </row>
    <row r="63" spans="9:12" x14ac:dyDescent="0.25">
      <c r="L63" s="171"/>
    </row>
    <row r="64" spans="9:12" x14ac:dyDescent="0.25">
      <c r="L64" s="171"/>
    </row>
    <row r="65" spans="12:12" x14ac:dyDescent="0.25">
      <c r="L65" s="171"/>
    </row>
    <row r="66" spans="12:12" x14ac:dyDescent="0.25">
      <c r="L66" s="171"/>
    </row>
    <row r="67" spans="12:12" x14ac:dyDescent="0.25">
      <c r="L67" s="172"/>
    </row>
    <row r="68" spans="12:12" x14ac:dyDescent="0.25">
      <c r="L68" s="171"/>
    </row>
    <row r="69" spans="12:12" x14ac:dyDescent="0.25">
      <c r="L69" s="171"/>
    </row>
    <row r="70" spans="12:12" x14ac:dyDescent="0.25">
      <c r="L70" s="171"/>
    </row>
    <row r="71" spans="12:12" x14ac:dyDescent="0.25">
      <c r="L71" s="171"/>
    </row>
    <row r="72" spans="12:12" x14ac:dyDescent="0.25">
      <c r="L72" s="171"/>
    </row>
    <row r="73" spans="12:12" x14ac:dyDescent="0.25">
      <c r="L73" s="171"/>
    </row>
    <row r="74" spans="12:12" x14ac:dyDescent="0.25">
      <c r="L74" s="171"/>
    </row>
    <row r="75" spans="12:12" x14ac:dyDescent="0.25">
      <c r="L75" s="171"/>
    </row>
    <row r="76" spans="12:12" x14ac:dyDescent="0.25">
      <c r="L76" s="171"/>
    </row>
    <row r="77" spans="12:12" x14ac:dyDescent="0.25">
      <c r="L77" s="171"/>
    </row>
    <row r="78" spans="12:12" x14ac:dyDescent="0.25">
      <c r="L78" s="171"/>
    </row>
    <row r="79" spans="12:12" x14ac:dyDescent="0.25">
      <c r="L79" s="171"/>
    </row>
    <row r="80" spans="12:12" x14ac:dyDescent="0.25">
      <c r="L80" s="171"/>
    </row>
    <row r="81" spans="12:12" x14ac:dyDescent="0.25">
      <c r="L81" s="171"/>
    </row>
    <row r="82" spans="12:12" x14ac:dyDescent="0.25">
      <c r="L82" s="171"/>
    </row>
    <row r="83" spans="12:12" x14ac:dyDescent="0.25">
      <c r="L83" s="171"/>
    </row>
    <row r="84" spans="12:12" x14ac:dyDescent="0.25">
      <c r="L84" s="171"/>
    </row>
    <row r="85" spans="12:12" x14ac:dyDescent="0.25">
      <c r="L85" s="171"/>
    </row>
    <row r="86" spans="12:12" x14ac:dyDescent="0.25">
      <c r="L86" s="171"/>
    </row>
    <row r="87" spans="12:12" x14ac:dyDescent="0.25">
      <c r="L87" s="171"/>
    </row>
    <row r="88" spans="12:12" x14ac:dyDescent="0.25">
      <c r="L88" s="171"/>
    </row>
    <row r="89" spans="12:12" x14ac:dyDescent="0.25">
      <c r="L89" s="171"/>
    </row>
    <row r="90" spans="12:12" x14ac:dyDescent="0.25">
      <c r="L90" s="171"/>
    </row>
    <row r="91" spans="12:12" x14ac:dyDescent="0.25">
      <c r="L91" s="171"/>
    </row>
    <row r="92" spans="12:12" x14ac:dyDescent="0.25">
      <c r="L92" s="171"/>
    </row>
    <row r="93" spans="12:12" x14ac:dyDescent="0.25">
      <c r="L93" s="171"/>
    </row>
    <row r="94" spans="12:12" x14ac:dyDescent="0.25">
      <c r="L94" s="171"/>
    </row>
    <row r="95" spans="12:12" x14ac:dyDescent="0.25">
      <c r="L95" s="171"/>
    </row>
    <row r="96" spans="12:12" x14ac:dyDescent="0.25">
      <c r="L96" s="171"/>
    </row>
    <row r="97" spans="12:12" x14ac:dyDescent="0.25">
      <c r="L97" s="171"/>
    </row>
    <row r="98" spans="12:12" x14ac:dyDescent="0.25">
      <c r="L98" s="171"/>
    </row>
    <row r="99" spans="12:12" x14ac:dyDescent="0.25">
      <c r="L99" s="171"/>
    </row>
  </sheetData>
  <sheetProtection sort="0" autoFilter="0"/>
  <protectedRanges>
    <protectedRange password="E1A2" sqref="O2:O3 O18:O24 O5:O16" name="Range1"/>
    <protectedRange password="E1A2" sqref="AA2:AA39" name="Range1_1"/>
    <protectedRange password="E1A2" sqref="O17" name="Range1_4_1"/>
    <protectedRange password="E1A2" sqref="P2" name="Range1_5_1"/>
    <protectedRange password="E1A2" sqref="Q2" name="Range1_14"/>
  </protectedRanges>
  <autoFilter ref="A2:AD39" xr:uid="{557FB132-DD50-49EE-BA7E-8B2CE549199D}"/>
  <conditionalFormatting sqref="K5:K27 K29:K38">
    <cfRule type="cellIs" dxfId="43" priority="50" stopIfTrue="1" operator="equal">
      <formula>"Pass"</formula>
    </cfRule>
    <cfRule type="cellIs" dxfId="42" priority="51" stopIfTrue="1" operator="equal">
      <formula>"Fail"</formula>
    </cfRule>
    <cfRule type="cellIs" dxfId="41" priority="52" stopIfTrue="1" operator="equal">
      <formula>"Info"</formula>
    </cfRule>
  </conditionalFormatting>
  <conditionalFormatting sqref="K39">
    <cfRule type="cellIs" dxfId="40" priority="47" stopIfTrue="1" operator="equal">
      <formula>"Pass"</formula>
    </cfRule>
    <cfRule type="cellIs" dxfId="39" priority="48" stopIfTrue="1" operator="equal">
      <formula>"Fail"</formula>
    </cfRule>
    <cfRule type="cellIs" dxfId="38" priority="49" stopIfTrue="1" operator="equal">
      <formula>"Info"</formula>
    </cfRule>
  </conditionalFormatting>
  <conditionalFormatting sqref="K3">
    <cfRule type="cellIs" dxfId="37" priority="44" stopIfTrue="1" operator="equal">
      <formula>"Pass"</formula>
    </cfRule>
    <cfRule type="cellIs" dxfId="36" priority="45" stopIfTrue="1" operator="equal">
      <formula>"Fail"</formula>
    </cfRule>
    <cfRule type="cellIs" dxfId="35" priority="46" stopIfTrue="1" operator="equal">
      <formula>"Info"</formula>
    </cfRule>
  </conditionalFormatting>
  <conditionalFormatting sqref="K4">
    <cfRule type="cellIs" dxfId="34" priority="29" stopIfTrue="1" operator="equal">
      <formula>"Pass"</formula>
    </cfRule>
    <cfRule type="cellIs" dxfId="33" priority="30" stopIfTrue="1" operator="equal">
      <formula>"Fail"</formula>
    </cfRule>
    <cfRule type="cellIs" dxfId="32" priority="31" stopIfTrue="1" operator="equal">
      <formula>"Info Needed"</formula>
    </cfRule>
  </conditionalFormatting>
  <conditionalFormatting sqref="K28">
    <cfRule type="cellIs" dxfId="31" priority="16" stopIfTrue="1" operator="equal">
      <formula>"Pass"</formula>
    </cfRule>
    <cfRule type="cellIs" dxfId="30" priority="17" stopIfTrue="1" operator="equal">
      <formula>"Fail"</formula>
    </cfRule>
    <cfRule type="cellIs" dxfId="29" priority="18" stopIfTrue="1" operator="equal">
      <formula>"Info"</formula>
    </cfRule>
  </conditionalFormatting>
  <conditionalFormatting sqref="J3:J39">
    <cfRule type="cellIs" dxfId="28" priority="5" stopIfTrue="1" operator="equal">
      <formula>"Pass"</formula>
    </cfRule>
    <cfRule type="cellIs" dxfId="27" priority="6" stopIfTrue="1" operator="equal">
      <formula>"Fail"</formula>
    </cfRule>
    <cfRule type="cellIs" dxfId="26" priority="7" stopIfTrue="1" operator="equal">
      <formula>"Info"</formula>
    </cfRule>
  </conditionalFormatting>
  <conditionalFormatting sqref="M4">
    <cfRule type="expression" dxfId="25" priority="70" stopIfTrue="1">
      <formula>ISERROR(AA4)</formula>
    </cfRule>
  </conditionalFormatting>
  <conditionalFormatting sqref="O3:O39">
    <cfRule type="expression" dxfId="24" priority="71" stopIfTrue="1">
      <formula>ISERROR(AA3)</formula>
    </cfRule>
  </conditionalFormatting>
  <dataValidations count="2">
    <dataValidation type="list" allowBlank="1" showInputMessage="1" showErrorMessage="1" sqref="N3:N39" xr:uid="{00000000-0002-0000-0300-000000000000}">
      <formula1>$I$55:$I$58</formula1>
    </dataValidation>
    <dataValidation type="list" allowBlank="1" showInputMessage="1" showErrorMessage="1" sqref="J3:J39" xr:uid="{00000000-0002-0000-0300-000001000000}">
      <formula1>$I$44:$I$47</formula1>
    </dataValidation>
  </dataValidations>
  <printOptions horizontalCentered="1"/>
  <pageMargins left="0.25" right="0.25" top="0.5" bottom="0.5" header="0.25" footer="0.25"/>
  <pageSetup scale="65" orientation="landscape" horizontalDpi="1200" verticalDpi="1200" r:id="rId1"/>
  <headerFooter alignWithMargins="0">
    <oddHeader>&amp;CIRS Office of Safeguards SCSEM</oddHeader>
    <oddFooter>&amp;L&amp;F&amp;RPage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A1:AY63"/>
  <sheetViews>
    <sheetView zoomScale="80" zoomScaleNormal="80" workbookViewId="0">
      <pane ySplit="2" topLeftCell="A3" activePane="bottomLeft" state="frozen"/>
      <selection activeCell="A2" sqref="A2"/>
      <selection pane="bottomLeft" activeCell="I3" sqref="I3:I7"/>
    </sheetView>
  </sheetViews>
  <sheetFormatPr defaultColWidth="9.1796875" defaultRowHeight="12.5" x14ac:dyDescent="0.25"/>
  <cols>
    <col min="1" max="1" width="10.54296875" style="135" customWidth="1"/>
    <col min="2" max="2" width="8.7265625" style="36" customWidth="1"/>
    <col min="3" max="3" width="15.81640625" style="135" customWidth="1"/>
    <col min="4" max="4" width="10.453125" style="135" customWidth="1"/>
    <col min="5" max="5" width="36.7265625" style="135" customWidth="1"/>
    <col min="6" max="6" width="41.453125" style="135" customWidth="1"/>
    <col min="7" max="7" width="31.453125" style="135" customWidth="1"/>
    <col min="8" max="8" width="26.26953125" style="36" customWidth="1"/>
    <col min="9" max="9" width="15.54296875" style="36" customWidth="1"/>
    <col min="10" max="10" width="23" style="36" customWidth="1"/>
    <col min="11" max="11" width="23" style="36" hidden="1" customWidth="1"/>
    <col min="12" max="12" width="12.81640625" style="44" customWidth="1"/>
    <col min="13" max="13" width="13.81640625" style="44" customWidth="1"/>
    <col min="14" max="14" width="68.54296875" style="72" customWidth="1"/>
    <col min="15" max="16" width="37.26953125" style="36" hidden="1" customWidth="1"/>
    <col min="17" max="24" width="9.1796875" style="36"/>
    <col min="25" max="25" width="9.1796875" style="36" customWidth="1"/>
    <col min="26" max="26" width="11" style="36" customWidth="1"/>
    <col min="27" max="27" width="11" style="36" hidden="1" customWidth="1"/>
    <col min="29" max="16384" width="9.1796875" style="36"/>
  </cols>
  <sheetData>
    <row r="1" spans="1:51" ht="13.5" customHeight="1" x14ac:dyDescent="0.3">
      <c r="A1" s="161" t="s">
        <v>54</v>
      </c>
      <c r="B1" s="119"/>
      <c r="C1" s="161"/>
      <c r="D1" s="161"/>
      <c r="E1" s="161"/>
      <c r="F1" s="161"/>
      <c r="G1" s="161"/>
      <c r="H1" s="119"/>
      <c r="I1" s="119"/>
      <c r="J1" s="119"/>
      <c r="K1" s="119"/>
      <c r="L1" s="120"/>
      <c r="M1" s="120"/>
      <c r="N1" s="120"/>
      <c r="O1" s="120"/>
      <c r="P1" s="120"/>
      <c r="AA1" s="120"/>
    </row>
    <row r="2" spans="1:51" s="160" customFormat="1" ht="39" customHeight="1" x14ac:dyDescent="0.25">
      <c r="A2" s="156" t="s">
        <v>145</v>
      </c>
      <c r="B2" s="156" t="s">
        <v>146</v>
      </c>
      <c r="C2" s="156" t="s">
        <v>147</v>
      </c>
      <c r="D2" s="156" t="s">
        <v>148</v>
      </c>
      <c r="E2" s="156" t="s">
        <v>150</v>
      </c>
      <c r="F2" s="156" t="s">
        <v>151</v>
      </c>
      <c r="G2" s="156" t="s">
        <v>152</v>
      </c>
      <c r="H2" s="156" t="s">
        <v>153</v>
      </c>
      <c r="I2" s="156" t="s">
        <v>154</v>
      </c>
      <c r="J2" s="156" t="s">
        <v>155</v>
      </c>
      <c r="K2" s="261" t="s">
        <v>156</v>
      </c>
      <c r="L2" s="157" t="s">
        <v>158</v>
      </c>
      <c r="M2" s="118" t="s">
        <v>159</v>
      </c>
      <c r="N2" s="250" t="s">
        <v>551</v>
      </c>
      <c r="O2" s="167" t="s">
        <v>161</v>
      </c>
      <c r="P2" s="168" t="s">
        <v>162</v>
      </c>
      <c r="Q2" s="158"/>
      <c r="R2" s="158"/>
      <c r="S2" s="158"/>
      <c r="T2" s="158"/>
      <c r="U2" s="158"/>
      <c r="V2" s="158"/>
      <c r="W2" s="158"/>
      <c r="X2" s="158"/>
      <c r="Y2" s="158"/>
      <c r="Z2" s="158"/>
      <c r="AA2" s="159" t="s">
        <v>163</v>
      </c>
      <c r="AC2" s="158"/>
      <c r="AD2" s="158"/>
      <c r="AE2" s="158"/>
      <c r="AF2" s="158"/>
      <c r="AG2" s="158"/>
      <c r="AH2" s="158"/>
      <c r="AI2" s="158"/>
      <c r="AJ2" s="158"/>
      <c r="AK2" s="158"/>
      <c r="AL2" s="158"/>
      <c r="AM2" s="158"/>
      <c r="AN2" s="158"/>
      <c r="AO2" s="158"/>
      <c r="AP2" s="158"/>
      <c r="AQ2" s="158"/>
      <c r="AR2" s="158"/>
      <c r="AS2" s="158"/>
      <c r="AT2" s="158"/>
      <c r="AU2" s="158"/>
      <c r="AV2" s="158"/>
      <c r="AW2" s="158"/>
      <c r="AX2" s="158"/>
      <c r="AY2" s="158"/>
    </row>
    <row r="3" spans="1:51" s="113" customFormat="1" ht="108.75" customHeight="1" x14ac:dyDescent="0.25">
      <c r="A3" s="251" t="s">
        <v>552</v>
      </c>
      <c r="B3" s="251" t="s">
        <v>553</v>
      </c>
      <c r="C3" s="62" t="s">
        <v>554</v>
      </c>
      <c r="D3" s="251" t="s">
        <v>555</v>
      </c>
      <c r="E3" s="251" t="s">
        <v>556</v>
      </c>
      <c r="F3" s="251" t="s">
        <v>3572</v>
      </c>
      <c r="G3" s="251" t="s">
        <v>557</v>
      </c>
      <c r="H3" s="251"/>
      <c r="I3" s="252"/>
      <c r="J3" s="251"/>
      <c r="K3" s="262" t="s">
        <v>558</v>
      </c>
      <c r="L3" s="253" t="s">
        <v>173</v>
      </c>
      <c r="M3" s="253" t="s">
        <v>174</v>
      </c>
      <c r="N3" s="112" t="s">
        <v>175</v>
      </c>
      <c r="O3" s="251" t="s">
        <v>559</v>
      </c>
      <c r="P3" s="251" t="s">
        <v>560</v>
      </c>
      <c r="Q3" s="36"/>
      <c r="R3" s="36"/>
      <c r="S3" s="36"/>
      <c r="T3" s="36"/>
      <c r="U3" s="36"/>
      <c r="V3" s="36"/>
      <c r="W3" s="36"/>
      <c r="X3" s="36"/>
      <c r="Y3" s="36"/>
      <c r="Z3" s="36"/>
      <c r="AA3" s="73">
        <f>IF(OR(I3="Fail",ISBLANK(I3)),INDEX('Issue Code Table'!C:C,MATCH(M:M,'Issue Code Table'!A:A,0)),IF(L3="Critical",6,IF(L3="Significant",5,IF(L3="Moderate",3,2))))</f>
        <v>7</v>
      </c>
      <c r="AC3" s="36"/>
      <c r="AD3" s="36"/>
      <c r="AE3" s="36"/>
      <c r="AF3" s="36"/>
      <c r="AG3" s="36"/>
      <c r="AH3" s="36"/>
      <c r="AI3" s="36"/>
      <c r="AJ3" s="36"/>
      <c r="AK3" s="36"/>
      <c r="AL3" s="36"/>
      <c r="AM3" s="36"/>
      <c r="AN3" s="36"/>
      <c r="AO3" s="36"/>
      <c r="AP3" s="36"/>
      <c r="AQ3" s="36"/>
      <c r="AR3" s="36"/>
      <c r="AS3" s="36"/>
      <c r="AT3" s="36"/>
      <c r="AU3" s="36"/>
      <c r="AV3" s="36"/>
      <c r="AW3" s="36"/>
      <c r="AX3" s="36"/>
      <c r="AY3" s="36"/>
    </row>
    <row r="4" spans="1:51" s="113" customFormat="1" ht="76" customHeight="1" x14ac:dyDescent="0.25">
      <c r="A4" s="251" t="s">
        <v>561</v>
      </c>
      <c r="B4" s="251" t="s">
        <v>562</v>
      </c>
      <c r="C4" s="62" t="s">
        <v>563</v>
      </c>
      <c r="D4" s="251" t="s">
        <v>555</v>
      </c>
      <c r="E4" s="251" t="s">
        <v>564</v>
      </c>
      <c r="F4" s="251" t="s">
        <v>3585</v>
      </c>
      <c r="G4" s="251" t="s">
        <v>3586</v>
      </c>
      <c r="H4" s="115"/>
      <c r="I4" s="252"/>
      <c r="J4" s="251"/>
      <c r="K4" s="262" t="s">
        <v>3587</v>
      </c>
      <c r="L4" s="253" t="s">
        <v>210</v>
      </c>
      <c r="M4" s="253" t="s">
        <v>565</v>
      </c>
      <c r="N4" s="112" t="s">
        <v>566</v>
      </c>
      <c r="O4" s="251" t="s">
        <v>3588</v>
      </c>
      <c r="P4" s="251" t="s">
        <v>567</v>
      </c>
      <c r="Q4" s="36"/>
      <c r="R4" s="36"/>
      <c r="S4" s="36"/>
      <c r="T4" s="36"/>
      <c r="U4" s="36"/>
      <c r="V4" s="36"/>
      <c r="W4" s="36"/>
      <c r="X4" s="36"/>
      <c r="Y4" s="36"/>
      <c r="Z4" s="36"/>
      <c r="AA4" s="73">
        <f>IF(OR(I4="Fail",ISBLANK(I4)),INDEX('Issue Code Table'!C:C,MATCH(M:M,'Issue Code Table'!A:A,0)),IF(L4="Critical",6,IF(L4="Significant",5,IF(L4="Moderate",3,2))))</f>
        <v>5</v>
      </c>
      <c r="AC4" s="36"/>
      <c r="AD4" s="36"/>
      <c r="AE4" s="36"/>
      <c r="AF4" s="36"/>
      <c r="AG4" s="36"/>
      <c r="AH4" s="36"/>
      <c r="AI4" s="36"/>
      <c r="AJ4" s="36"/>
      <c r="AK4" s="36"/>
      <c r="AL4" s="36"/>
      <c r="AM4" s="36"/>
      <c r="AN4" s="36"/>
      <c r="AO4" s="36"/>
      <c r="AP4" s="36"/>
      <c r="AQ4" s="36"/>
      <c r="AR4" s="36"/>
      <c r="AS4" s="36"/>
      <c r="AT4" s="36"/>
      <c r="AU4" s="36"/>
      <c r="AV4" s="36"/>
      <c r="AW4" s="36"/>
      <c r="AX4" s="36"/>
      <c r="AY4" s="36"/>
    </row>
    <row r="5" spans="1:51" s="113" customFormat="1" ht="148.5" customHeight="1" x14ac:dyDescent="0.25">
      <c r="A5" s="251" t="s">
        <v>568</v>
      </c>
      <c r="B5" s="251" t="s">
        <v>562</v>
      </c>
      <c r="C5" s="62" t="s">
        <v>563</v>
      </c>
      <c r="D5" s="251" t="s">
        <v>555</v>
      </c>
      <c r="E5" s="62" t="s">
        <v>569</v>
      </c>
      <c r="F5" s="62" t="s">
        <v>570</v>
      </c>
      <c r="G5" s="62" t="s">
        <v>571</v>
      </c>
      <c r="H5" s="251"/>
      <c r="I5" s="252"/>
      <c r="J5" s="251" t="s">
        <v>572</v>
      </c>
      <c r="K5" s="262" t="s">
        <v>573</v>
      </c>
      <c r="L5" s="253" t="s">
        <v>210</v>
      </c>
      <c r="M5" s="253" t="s">
        <v>574</v>
      </c>
      <c r="N5" s="112" t="s">
        <v>575</v>
      </c>
      <c r="O5" s="251" t="s">
        <v>576</v>
      </c>
      <c r="P5" s="251" t="s">
        <v>577</v>
      </c>
      <c r="Q5" s="36"/>
      <c r="R5" s="36"/>
      <c r="S5" s="36"/>
      <c r="T5" s="36"/>
      <c r="U5" s="36"/>
      <c r="V5" s="36"/>
      <c r="W5" s="36"/>
      <c r="X5" s="36"/>
      <c r="Y5" s="36"/>
      <c r="Z5" s="36"/>
      <c r="AA5" s="73">
        <f>IF(OR(I5="Fail",ISBLANK(I5)),INDEX('Issue Code Table'!C:C,MATCH(M:M,'Issue Code Table'!A:A,0)),IF(L5="Critical",6,IF(L5="Significant",5,IF(L5="Moderate",3,2))))</f>
        <v>6</v>
      </c>
      <c r="AC5" s="36"/>
      <c r="AD5" s="36"/>
      <c r="AE5" s="36"/>
      <c r="AF5" s="36"/>
      <c r="AG5" s="36"/>
      <c r="AH5" s="36"/>
      <c r="AI5" s="36"/>
      <c r="AJ5" s="36"/>
      <c r="AK5" s="36"/>
      <c r="AL5" s="36"/>
      <c r="AM5" s="36"/>
      <c r="AN5" s="36"/>
      <c r="AO5" s="36"/>
      <c r="AP5" s="36"/>
      <c r="AQ5" s="36"/>
      <c r="AR5" s="36"/>
      <c r="AS5" s="36"/>
      <c r="AT5" s="36"/>
      <c r="AU5" s="36"/>
      <c r="AV5" s="36"/>
      <c r="AW5" s="36"/>
      <c r="AX5" s="36"/>
      <c r="AY5" s="36"/>
    </row>
    <row r="6" spans="1:51" s="113" customFormat="1" ht="100" x14ac:dyDescent="0.25">
      <c r="A6" s="251" t="s">
        <v>578</v>
      </c>
      <c r="B6" s="263" t="s">
        <v>203</v>
      </c>
      <c r="C6" s="264" t="s">
        <v>204</v>
      </c>
      <c r="D6" s="112" t="s">
        <v>579</v>
      </c>
      <c r="E6" s="65" t="s">
        <v>580</v>
      </c>
      <c r="F6" s="264" t="s">
        <v>581</v>
      </c>
      <c r="G6" s="251" t="s">
        <v>582</v>
      </c>
      <c r="H6" s="115"/>
      <c r="I6" s="252"/>
      <c r="J6" s="251"/>
      <c r="K6" s="262" t="s">
        <v>583</v>
      </c>
      <c r="L6" s="253" t="s">
        <v>210</v>
      </c>
      <c r="M6" s="253" t="s">
        <v>369</v>
      </c>
      <c r="N6" s="112" t="s">
        <v>370</v>
      </c>
      <c r="O6" s="251" t="s">
        <v>584</v>
      </c>
      <c r="P6" s="251" t="s">
        <v>585</v>
      </c>
      <c r="Q6" s="36"/>
      <c r="R6" s="36"/>
      <c r="S6" s="36"/>
      <c r="T6" s="36"/>
      <c r="U6" s="36"/>
      <c r="V6" s="36"/>
      <c r="W6" s="36"/>
      <c r="X6" s="36"/>
      <c r="Y6" s="36"/>
      <c r="Z6" s="36"/>
      <c r="AA6" s="73">
        <f>IF(OR(I6="Fail",ISBLANK(I6)),INDEX('Issue Code Table'!C:C,MATCH(M:M,'Issue Code Table'!A:A,0)),IF(L6="Critical",6,IF(L6="Significant",5,IF(L6="Moderate",3,2))))</f>
        <v>5</v>
      </c>
      <c r="AC6" s="36"/>
      <c r="AD6" s="36"/>
      <c r="AE6" s="36"/>
      <c r="AF6" s="36"/>
      <c r="AG6" s="36"/>
      <c r="AH6" s="36"/>
      <c r="AI6" s="36"/>
      <c r="AJ6" s="36"/>
      <c r="AK6" s="36"/>
      <c r="AL6" s="36"/>
      <c r="AM6" s="36"/>
      <c r="AN6" s="36"/>
      <c r="AO6" s="36"/>
      <c r="AP6" s="36"/>
      <c r="AQ6" s="36"/>
      <c r="AR6" s="36"/>
      <c r="AS6" s="36"/>
      <c r="AT6" s="36"/>
      <c r="AU6" s="36"/>
      <c r="AV6" s="36"/>
      <c r="AW6" s="36"/>
      <c r="AX6" s="36"/>
      <c r="AY6" s="36"/>
    </row>
    <row r="7" spans="1:51" s="113" customFormat="1" ht="99.75" customHeight="1" x14ac:dyDescent="0.25">
      <c r="A7" s="251" t="s">
        <v>586</v>
      </c>
      <c r="B7" s="251" t="s">
        <v>525</v>
      </c>
      <c r="C7" s="251" t="s">
        <v>526</v>
      </c>
      <c r="D7" s="112" t="s">
        <v>579</v>
      </c>
      <c r="E7" s="251" t="s">
        <v>587</v>
      </c>
      <c r="F7" s="251" t="s">
        <v>588</v>
      </c>
      <c r="G7" s="251" t="s">
        <v>589</v>
      </c>
      <c r="H7" s="251"/>
      <c r="I7" s="252"/>
      <c r="J7" s="251" t="s">
        <v>572</v>
      </c>
      <c r="K7" s="262" t="s">
        <v>590</v>
      </c>
      <c r="L7" s="253" t="s">
        <v>210</v>
      </c>
      <c r="M7" s="253" t="s">
        <v>574</v>
      </c>
      <c r="N7" s="112" t="s">
        <v>575</v>
      </c>
      <c r="O7" s="251" t="s">
        <v>591</v>
      </c>
      <c r="P7" s="251" t="s">
        <v>592</v>
      </c>
      <c r="Q7" s="36"/>
      <c r="R7" s="36"/>
      <c r="S7" s="36"/>
      <c r="T7" s="36"/>
      <c r="U7" s="36"/>
      <c r="V7" s="36"/>
      <c r="W7" s="36"/>
      <c r="X7" s="36"/>
      <c r="Y7" s="36"/>
      <c r="Z7" s="36"/>
      <c r="AA7" s="73">
        <f>IF(OR(I7="Fail",ISBLANK(I7)),INDEX('Issue Code Table'!C:C,MATCH(M:M,'Issue Code Table'!A:A,0)),IF(L7="Critical",6,IF(L7="Significant",5,IF(L7="Moderate",3,2))))</f>
        <v>6</v>
      </c>
      <c r="AC7" s="36"/>
      <c r="AD7" s="36"/>
      <c r="AE7" s="36"/>
      <c r="AF7" s="36"/>
      <c r="AG7" s="36"/>
      <c r="AH7" s="36"/>
      <c r="AI7" s="36"/>
      <c r="AJ7" s="36"/>
      <c r="AK7" s="36"/>
      <c r="AL7" s="36"/>
      <c r="AM7" s="36"/>
      <c r="AN7" s="36"/>
      <c r="AO7" s="36"/>
      <c r="AP7" s="36"/>
      <c r="AQ7" s="36"/>
      <c r="AR7" s="36"/>
      <c r="AS7" s="36"/>
      <c r="AT7" s="36"/>
      <c r="AU7" s="36"/>
      <c r="AV7" s="36"/>
      <c r="AW7" s="36"/>
      <c r="AX7" s="36"/>
      <c r="AY7" s="36"/>
    </row>
    <row r="8" spans="1:51" s="113" customFormat="1" ht="67.5" customHeight="1" x14ac:dyDescent="0.25">
      <c r="A8" s="251" t="s">
        <v>593</v>
      </c>
      <c r="B8" s="251" t="s">
        <v>525</v>
      </c>
      <c r="C8" s="251" t="s">
        <v>526</v>
      </c>
      <c r="D8" s="112" t="s">
        <v>579</v>
      </c>
      <c r="E8" s="265" t="s">
        <v>594</v>
      </c>
      <c r="F8" s="265" t="s">
        <v>595</v>
      </c>
      <c r="G8" s="266" t="s">
        <v>596</v>
      </c>
      <c r="H8" s="265"/>
      <c r="I8" s="252"/>
      <c r="J8" s="265"/>
      <c r="K8" s="262" t="s">
        <v>597</v>
      </c>
      <c r="L8" s="267" t="s">
        <v>210</v>
      </c>
      <c r="M8" s="253" t="s">
        <v>574</v>
      </c>
      <c r="N8" s="112" t="s">
        <v>575</v>
      </c>
      <c r="O8" s="251" t="s">
        <v>598</v>
      </c>
      <c r="P8" s="251" t="s">
        <v>599</v>
      </c>
      <c r="Q8" s="36"/>
      <c r="R8" s="36"/>
      <c r="S8" s="36"/>
      <c r="T8" s="36"/>
      <c r="U8" s="36"/>
      <c r="V8" s="36"/>
      <c r="W8" s="36"/>
      <c r="X8" s="36"/>
      <c r="Y8" s="36"/>
      <c r="Z8" s="36"/>
      <c r="AA8" s="73">
        <f>IF(OR(I8="Fail",ISBLANK(I8)),INDEX('Issue Code Table'!C:C,MATCH(M:M,'Issue Code Table'!A:A,0)),IF(L8="Critical",6,IF(L8="Significant",5,IF(L8="Moderate",3,2))))</f>
        <v>6</v>
      </c>
      <c r="AC8" s="36"/>
      <c r="AD8" s="36"/>
      <c r="AE8" s="36"/>
      <c r="AF8" s="36"/>
      <c r="AG8" s="36"/>
      <c r="AH8" s="36"/>
      <c r="AI8" s="36"/>
      <c r="AJ8" s="36"/>
      <c r="AK8" s="36"/>
      <c r="AL8" s="36"/>
      <c r="AM8" s="36"/>
      <c r="AN8" s="36"/>
      <c r="AO8" s="36"/>
      <c r="AP8" s="36"/>
      <c r="AQ8" s="36"/>
      <c r="AR8" s="36"/>
      <c r="AS8" s="36"/>
      <c r="AT8" s="36"/>
      <c r="AU8" s="36"/>
      <c r="AV8" s="36"/>
      <c r="AW8" s="36"/>
      <c r="AX8" s="36"/>
      <c r="AY8" s="36"/>
    </row>
    <row r="9" spans="1:51" s="113" customFormat="1" ht="122.25" customHeight="1" x14ac:dyDescent="0.25">
      <c r="A9" s="251" t="s">
        <v>600</v>
      </c>
      <c r="B9" s="62" t="s">
        <v>486</v>
      </c>
      <c r="C9" s="62" t="s">
        <v>487</v>
      </c>
      <c r="D9" s="112" t="s">
        <v>579</v>
      </c>
      <c r="E9" s="112" t="s">
        <v>601</v>
      </c>
      <c r="F9" s="62" t="s">
        <v>602</v>
      </c>
      <c r="G9" s="62" t="s">
        <v>490</v>
      </c>
      <c r="H9" s="66"/>
      <c r="I9" s="252"/>
      <c r="J9" s="62"/>
      <c r="K9" s="62" t="s">
        <v>501</v>
      </c>
      <c r="L9" s="62" t="s">
        <v>198</v>
      </c>
      <c r="M9" s="253" t="s">
        <v>492</v>
      </c>
      <c r="N9" s="112" t="s">
        <v>493</v>
      </c>
      <c r="O9" s="251" t="s">
        <v>494</v>
      </c>
      <c r="P9" s="251"/>
      <c r="Q9" s="36"/>
      <c r="R9" s="36"/>
      <c r="S9" s="36"/>
      <c r="T9" s="36"/>
      <c r="U9" s="36"/>
      <c r="V9" s="36"/>
      <c r="W9" s="36"/>
      <c r="X9" s="36"/>
      <c r="Y9" s="36"/>
      <c r="Z9" s="36"/>
      <c r="AA9" s="73">
        <f>IF(OR(I9="Fail",ISBLANK(I9)),INDEX('Issue Code Table'!C:C,MATCH(M:M,'Issue Code Table'!A:A,0)),IF(L9="Critical",6,IF(L9="Significant",5,IF(L9="Moderate",3,2))))</f>
        <v>2</v>
      </c>
      <c r="AC9" s="36"/>
      <c r="AD9" s="36"/>
      <c r="AE9" s="36"/>
      <c r="AF9" s="36"/>
      <c r="AG9" s="36"/>
      <c r="AH9" s="36"/>
      <c r="AI9" s="36"/>
      <c r="AJ9" s="36"/>
      <c r="AK9" s="36"/>
      <c r="AL9" s="36"/>
      <c r="AM9" s="36"/>
      <c r="AN9" s="36"/>
      <c r="AO9" s="36"/>
      <c r="AP9" s="36"/>
      <c r="AQ9" s="36"/>
      <c r="AR9" s="36"/>
      <c r="AS9" s="36"/>
      <c r="AT9" s="36"/>
      <c r="AU9" s="36"/>
      <c r="AV9" s="36"/>
      <c r="AW9" s="36"/>
      <c r="AX9" s="36"/>
      <c r="AY9" s="36"/>
    </row>
    <row r="10" spans="1:51" s="113" customFormat="1" ht="111" customHeight="1" x14ac:dyDescent="0.25">
      <c r="A10" s="251" t="s">
        <v>603</v>
      </c>
      <c r="B10" s="67" t="s">
        <v>604</v>
      </c>
      <c r="C10" s="112" t="s">
        <v>605</v>
      </c>
      <c r="D10" s="112" t="s">
        <v>579</v>
      </c>
      <c r="E10" s="112" t="s">
        <v>606</v>
      </c>
      <c r="F10" s="62" t="s">
        <v>607</v>
      </c>
      <c r="G10" s="62" t="s">
        <v>608</v>
      </c>
      <c r="H10" s="67"/>
      <c r="I10" s="252"/>
      <c r="J10" s="62"/>
      <c r="K10" s="62" t="s">
        <v>609</v>
      </c>
      <c r="L10" s="62" t="s">
        <v>198</v>
      </c>
      <c r="M10" s="253" t="s">
        <v>211</v>
      </c>
      <c r="N10" s="112" t="s">
        <v>212</v>
      </c>
      <c r="O10" s="251" t="s">
        <v>610</v>
      </c>
      <c r="P10" s="251"/>
      <c r="Q10" s="36"/>
      <c r="R10" s="36"/>
      <c r="S10" s="36"/>
      <c r="T10" s="36"/>
      <c r="U10" s="36"/>
      <c r="V10" s="36"/>
      <c r="W10" s="36"/>
      <c r="X10" s="36"/>
      <c r="Y10" s="36"/>
      <c r="Z10" s="36"/>
      <c r="AA10" s="73">
        <f>IF(OR(I10="Fail",ISBLANK(I10)),INDEX('Issue Code Table'!C:C,MATCH(M:M,'Issue Code Table'!A:A,0)),IF(L10="Critical",6,IF(L10="Significant",5,IF(L10="Moderate",3,2))))</f>
        <v>5</v>
      </c>
      <c r="AC10" s="36"/>
      <c r="AD10" s="36"/>
      <c r="AE10" s="36"/>
      <c r="AF10" s="36"/>
      <c r="AG10" s="36"/>
      <c r="AH10" s="36"/>
      <c r="AI10" s="36"/>
      <c r="AJ10" s="36"/>
      <c r="AK10" s="36"/>
      <c r="AL10" s="36"/>
      <c r="AM10" s="36"/>
      <c r="AN10" s="36"/>
      <c r="AO10" s="36"/>
      <c r="AP10" s="36"/>
      <c r="AQ10" s="36"/>
      <c r="AR10" s="36"/>
      <c r="AS10" s="36"/>
      <c r="AT10" s="36"/>
      <c r="AU10" s="36"/>
      <c r="AV10" s="36"/>
      <c r="AW10" s="36"/>
      <c r="AX10" s="36"/>
      <c r="AY10" s="36"/>
    </row>
    <row r="11" spans="1:51" s="113" customFormat="1" ht="62.5" x14ac:dyDescent="0.25">
      <c r="A11" s="251" t="s">
        <v>611</v>
      </c>
      <c r="B11" s="67" t="s">
        <v>322</v>
      </c>
      <c r="C11" s="112" t="s">
        <v>323</v>
      </c>
      <c r="D11" s="112" t="s">
        <v>579</v>
      </c>
      <c r="E11" s="112" t="s">
        <v>612</v>
      </c>
      <c r="F11" s="112" t="s">
        <v>613</v>
      </c>
      <c r="G11" s="112" t="s">
        <v>614</v>
      </c>
      <c r="H11" s="67"/>
      <c r="I11" s="252"/>
      <c r="J11" s="67"/>
      <c r="K11" s="67" t="s">
        <v>295</v>
      </c>
      <c r="L11" s="67" t="s">
        <v>210</v>
      </c>
      <c r="M11" s="253" t="s">
        <v>615</v>
      </c>
      <c r="N11" s="112" t="s">
        <v>616</v>
      </c>
      <c r="O11" s="251" t="s">
        <v>617</v>
      </c>
      <c r="P11" s="251" t="s">
        <v>618</v>
      </c>
      <c r="Q11" s="36"/>
      <c r="R11" s="36"/>
      <c r="S11" s="36"/>
      <c r="T11" s="36"/>
      <c r="U11" s="36"/>
      <c r="V11" s="36"/>
      <c r="W11" s="36"/>
      <c r="X11" s="36"/>
      <c r="Y11" s="36"/>
      <c r="Z11" s="36"/>
      <c r="AA11" s="73">
        <f>IF(OR(I11="Fail",ISBLANK(I11)),INDEX('Issue Code Table'!C:C,MATCH(M:M,'Issue Code Table'!A:A,0)),IF(L11="Critical",6,IF(L11="Significant",5,IF(L11="Moderate",3,2))))</f>
        <v>5</v>
      </c>
      <c r="AC11" s="36"/>
      <c r="AD11" s="36"/>
      <c r="AE11" s="36"/>
      <c r="AF11" s="36"/>
      <c r="AG11" s="36"/>
      <c r="AH11" s="36"/>
      <c r="AI11" s="36"/>
      <c r="AJ11" s="36"/>
      <c r="AK11" s="36"/>
      <c r="AL11" s="36"/>
      <c r="AM11" s="36"/>
      <c r="AN11" s="36"/>
      <c r="AO11" s="36"/>
      <c r="AP11" s="36"/>
      <c r="AQ11" s="36"/>
      <c r="AR11" s="36"/>
      <c r="AS11" s="36"/>
      <c r="AT11" s="36"/>
      <c r="AU11" s="36"/>
      <c r="AV11" s="36"/>
      <c r="AW11" s="36"/>
      <c r="AX11" s="36"/>
      <c r="AY11" s="36"/>
    </row>
    <row r="12" spans="1:51" s="113" customFormat="1" ht="37.5" x14ac:dyDescent="0.25">
      <c r="A12" s="251" t="s">
        <v>619</v>
      </c>
      <c r="B12" s="62" t="s">
        <v>467</v>
      </c>
      <c r="C12" s="62" t="s">
        <v>620</v>
      </c>
      <c r="D12" s="62" t="s">
        <v>218</v>
      </c>
      <c r="E12" s="62" t="s">
        <v>621</v>
      </c>
      <c r="F12" s="62" t="s">
        <v>622</v>
      </c>
      <c r="G12" s="62" t="s">
        <v>623</v>
      </c>
      <c r="H12" s="67"/>
      <c r="I12" s="252"/>
      <c r="J12" s="67"/>
      <c r="K12" s="67" t="s">
        <v>624</v>
      </c>
      <c r="L12" s="67" t="s">
        <v>198</v>
      </c>
      <c r="M12" s="253" t="s">
        <v>625</v>
      </c>
      <c r="N12" s="112" t="s">
        <v>626</v>
      </c>
      <c r="O12" s="251" t="s">
        <v>627</v>
      </c>
      <c r="P12" s="251"/>
      <c r="Q12" s="36"/>
      <c r="R12" s="36"/>
      <c r="S12" s="36"/>
      <c r="T12" s="36"/>
      <c r="U12" s="36"/>
      <c r="V12" s="36"/>
      <c r="W12" s="36"/>
      <c r="X12" s="36"/>
      <c r="Y12" s="36"/>
      <c r="Z12" s="36"/>
      <c r="AA12" s="73">
        <f>IF(OR(I12="Fail",ISBLANK(I12)),INDEX('Issue Code Table'!C:C,MATCH(M:M,'Issue Code Table'!A:A,0)),IF(L12="Critical",6,IF(L12="Significant",5,IF(L12="Moderate",3,2))))</f>
        <v>5</v>
      </c>
      <c r="AC12" s="36"/>
      <c r="AD12" s="36"/>
      <c r="AE12" s="36"/>
      <c r="AF12" s="36"/>
      <c r="AG12" s="36"/>
      <c r="AH12" s="36"/>
      <c r="AI12" s="36"/>
      <c r="AJ12" s="36"/>
      <c r="AK12" s="36"/>
      <c r="AL12" s="36"/>
      <c r="AM12" s="36"/>
      <c r="AN12" s="36"/>
      <c r="AO12" s="36"/>
      <c r="AP12" s="36"/>
      <c r="AQ12" s="36"/>
      <c r="AR12" s="36"/>
      <c r="AS12" s="36"/>
      <c r="AT12" s="36"/>
      <c r="AU12" s="36"/>
      <c r="AV12" s="36"/>
      <c r="AW12" s="36"/>
      <c r="AX12" s="36"/>
      <c r="AY12" s="36"/>
    </row>
    <row r="13" spans="1:51" s="113" customFormat="1" ht="50" x14ac:dyDescent="0.25">
      <c r="A13" s="251" t="s">
        <v>628</v>
      </c>
      <c r="B13" s="67" t="s">
        <v>496</v>
      </c>
      <c r="C13" s="112" t="s">
        <v>497</v>
      </c>
      <c r="D13" s="112" t="s">
        <v>579</v>
      </c>
      <c r="E13" s="62" t="s">
        <v>629</v>
      </c>
      <c r="F13" s="62" t="s">
        <v>630</v>
      </c>
      <c r="G13" s="62" t="s">
        <v>631</v>
      </c>
      <c r="H13" s="62"/>
      <c r="I13" s="252"/>
      <c r="J13" s="67"/>
      <c r="K13" s="67" t="s">
        <v>632</v>
      </c>
      <c r="L13" s="67" t="s">
        <v>210</v>
      </c>
      <c r="M13" s="253" t="s">
        <v>502</v>
      </c>
      <c r="N13" s="112" t="s">
        <v>503</v>
      </c>
      <c r="O13" s="251" t="s">
        <v>633</v>
      </c>
      <c r="P13" s="251" t="s">
        <v>634</v>
      </c>
      <c r="Q13" s="36"/>
      <c r="R13" s="36"/>
      <c r="S13" s="36"/>
      <c r="T13" s="36"/>
      <c r="U13" s="36"/>
      <c r="V13" s="36"/>
      <c r="W13" s="36"/>
      <c r="X13" s="36"/>
      <c r="Y13" s="36"/>
      <c r="Z13" s="36"/>
      <c r="AA13" s="73" t="e">
        <f>IF(OR(I13="Fail",ISBLANK(I13)),INDEX('Issue Code Table'!C:C,MATCH(M:M,'Issue Code Table'!A:A,0)),IF(L13="Critical",6,IF(L13="Significant",5,IF(L13="Moderate",3,2))))</f>
        <v>#N/A</v>
      </c>
      <c r="AC13" s="36"/>
      <c r="AD13" s="36"/>
      <c r="AE13" s="36"/>
      <c r="AF13" s="36"/>
      <c r="AG13" s="36"/>
      <c r="AH13" s="36"/>
      <c r="AI13" s="36"/>
      <c r="AJ13" s="36"/>
      <c r="AK13" s="36"/>
      <c r="AL13" s="36"/>
      <c r="AM13" s="36"/>
      <c r="AN13" s="36"/>
      <c r="AO13" s="36"/>
      <c r="AP13" s="36"/>
      <c r="AQ13" s="36"/>
      <c r="AR13" s="36"/>
      <c r="AS13" s="36"/>
      <c r="AT13" s="36"/>
      <c r="AU13" s="36"/>
      <c r="AV13" s="36"/>
      <c r="AW13" s="36"/>
      <c r="AX13" s="36"/>
      <c r="AY13" s="36"/>
    </row>
    <row r="14" spans="1:51" s="113" customFormat="1" ht="37.5" x14ac:dyDescent="0.25">
      <c r="A14" s="251" t="s">
        <v>635</v>
      </c>
      <c r="B14" s="67" t="s">
        <v>322</v>
      </c>
      <c r="C14" s="112" t="s">
        <v>323</v>
      </c>
      <c r="D14" s="112" t="s">
        <v>579</v>
      </c>
      <c r="E14" s="62" t="s">
        <v>636</v>
      </c>
      <c r="F14" s="62" t="s">
        <v>637</v>
      </c>
      <c r="G14" s="62" t="s">
        <v>638</v>
      </c>
      <c r="H14" s="62"/>
      <c r="I14" s="252"/>
      <c r="J14" s="67"/>
      <c r="K14" s="67" t="s">
        <v>639</v>
      </c>
      <c r="L14" s="67" t="s">
        <v>198</v>
      </c>
      <c r="M14" s="253" t="s">
        <v>342</v>
      </c>
      <c r="N14" s="112" t="s">
        <v>343</v>
      </c>
      <c r="O14" s="251" t="s">
        <v>640</v>
      </c>
      <c r="P14" s="251"/>
      <c r="Q14" s="36"/>
      <c r="R14" s="36"/>
      <c r="S14" s="36"/>
      <c r="T14" s="36"/>
      <c r="U14" s="36"/>
      <c r="V14" s="36"/>
      <c r="W14" s="36"/>
      <c r="X14" s="36"/>
      <c r="Y14" s="36"/>
      <c r="Z14" s="36"/>
      <c r="AA14" s="73">
        <f>IF(OR(I14="Fail",ISBLANK(I14)),INDEX('Issue Code Table'!C:C,MATCH(M:M,'Issue Code Table'!A:A,0)),IF(L14="Critical",6,IF(L14="Significant",5,IF(L14="Moderate",3,2))))</f>
        <v>5</v>
      </c>
      <c r="AC14" s="36"/>
      <c r="AD14" s="36"/>
      <c r="AE14" s="36"/>
      <c r="AF14" s="36"/>
      <c r="AG14" s="36"/>
      <c r="AH14" s="36"/>
      <c r="AI14" s="36"/>
      <c r="AJ14" s="36"/>
      <c r="AK14" s="36"/>
      <c r="AL14" s="36"/>
      <c r="AM14" s="36"/>
      <c r="AN14" s="36"/>
      <c r="AO14" s="36"/>
      <c r="AP14" s="36"/>
      <c r="AQ14" s="36"/>
      <c r="AR14" s="36"/>
      <c r="AS14" s="36"/>
      <c r="AT14" s="36"/>
      <c r="AU14" s="36"/>
      <c r="AV14" s="36"/>
      <c r="AW14" s="36"/>
      <c r="AX14" s="36"/>
      <c r="AY14" s="36"/>
    </row>
    <row r="15" spans="1:51" s="113" customFormat="1" ht="62.5" x14ac:dyDescent="0.25">
      <c r="A15" s="251" t="s">
        <v>641</v>
      </c>
      <c r="B15" s="67" t="s">
        <v>374</v>
      </c>
      <c r="C15" s="112" t="s">
        <v>375</v>
      </c>
      <c r="D15" s="112" t="s">
        <v>579</v>
      </c>
      <c r="E15" s="62" t="s">
        <v>642</v>
      </c>
      <c r="F15" s="62" t="s">
        <v>643</v>
      </c>
      <c r="G15" s="62" t="s">
        <v>644</v>
      </c>
      <c r="H15" s="62"/>
      <c r="I15" s="252"/>
      <c r="J15" s="67"/>
      <c r="K15" s="67" t="s">
        <v>379</v>
      </c>
      <c r="L15" s="67" t="s">
        <v>198</v>
      </c>
      <c r="M15" s="253" t="s">
        <v>380</v>
      </c>
      <c r="N15" s="112" t="s">
        <v>381</v>
      </c>
      <c r="O15" s="251" t="s">
        <v>645</v>
      </c>
      <c r="P15" s="251"/>
      <c r="Q15" s="36"/>
      <c r="R15" s="36"/>
      <c r="S15" s="36"/>
      <c r="T15" s="36"/>
      <c r="U15" s="36"/>
      <c r="V15" s="36"/>
      <c r="W15" s="36"/>
      <c r="X15" s="36"/>
      <c r="Y15" s="36"/>
      <c r="Z15" s="36"/>
      <c r="AA15" s="73">
        <f>IF(OR(I15="Fail",ISBLANK(I15)),INDEX('Issue Code Table'!C:C,MATCH(M:M,'Issue Code Table'!A:A,0)),IF(L15="Critical",6,IF(L15="Significant",5,IF(L15="Moderate",3,2))))</f>
        <v>4</v>
      </c>
      <c r="AC15" s="36"/>
      <c r="AD15" s="36"/>
      <c r="AE15" s="36"/>
      <c r="AF15" s="36"/>
      <c r="AG15" s="36"/>
      <c r="AH15" s="36"/>
      <c r="AI15" s="36"/>
      <c r="AJ15" s="36"/>
      <c r="AK15" s="36"/>
      <c r="AL15" s="36"/>
      <c r="AM15" s="36"/>
      <c r="AN15" s="36"/>
      <c r="AO15" s="36"/>
      <c r="AP15" s="36"/>
      <c r="AQ15" s="36"/>
      <c r="AR15" s="36"/>
      <c r="AS15" s="36"/>
      <c r="AT15" s="36"/>
      <c r="AU15" s="36"/>
      <c r="AV15" s="36"/>
      <c r="AW15" s="36"/>
      <c r="AX15" s="36"/>
      <c r="AY15" s="36"/>
    </row>
    <row r="16" spans="1:51" s="113" customFormat="1" ht="62.5" x14ac:dyDescent="0.25">
      <c r="A16" s="251" t="s">
        <v>646</v>
      </c>
      <c r="B16" s="67" t="s">
        <v>384</v>
      </c>
      <c r="C16" s="112" t="s">
        <v>385</v>
      </c>
      <c r="D16" s="112" t="s">
        <v>579</v>
      </c>
      <c r="E16" s="62" t="s">
        <v>647</v>
      </c>
      <c r="F16" s="62" t="s">
        <v>648</v>
      </c>
      <c r="G16" s="62" t="s">
        <v>649</v>
      </c>
      <c r="H16" s="62"/>
      <c r="I16" s="252"/>
      <c r="J16" s="67"/>
      <c r="K16" s="67" t="s">
        <v>389</v>
      </c>
      <c r="L16" s="67" t="s">
        <v>210</v>
      </c>
      <c r="M16" s="253" t="s">
        <v>390</v>
      </c>
      <c r="N16" s="112" t="s">
        <v>391</v>
      </c>
      <c r="O16" s="251" t="s">
        <v>650</v>
      </c>
      <c r="P16" s="251" t="s">
        <v>651</v>
      </c>
      <c r="Q16" s="36"/>
      <c r="R16" s="36"/>
      <c r="S16" s="36"/>
      <c r="T16" s="36"/>
      <c r="U16" s="36"/>
      <c r="V16" s="36"/>
      <c r="W16" s="36"/>
      <c r="X16" s="36"/>
      <c r="Y16" s="36"/>
      <c r="Z16" s="36"/>
      <c r="AA16" s="73">
        <f>IF(OR(I16="Fail",ISBLANK(I16)),INDEX('Issue Code Table'!C:C,MATCH(M:M,'Issue Code Table'!A:A,0)),IF(L16="Critical",6,IF(L16="Significant",5,IF(L16="Moderate",3,2))))</f>
        <v>5</v>
      </c>
      <c r="AC16" s="36"/>
      <c r="AD16" s="36"/>
      <c r="AE16" s="36"/>
      <c r="AF16" s="36"/>
      <c r="AG16" s="36"/>
      <c r="AH16" s="36"/>
      <c r="AI16" s="36"/>
      <c r="AJ16" s="36"/>
      <c r="AK16" s="36"/>
      <c r="AL16" s="36"/>
      <c r="AM16" s="36"/>
      <c r="AN16" s="36"/>
      <c r="AO16" s="36"/>
      <c r="AP16" s="36"/>
      <c r="AQ16" s="36"/>
      <c r="AR16" s="36"/>
      <c r="AS16" s="36"/>
      <c r="AT16" s="36"/>
      <c r="AU16" s="36"/>
      <c r="AV16" s="36"/>
      <c r="AW16" s="36"/>
      <c r="AX16" s="36"/>
      <c r="AY16" s="36"/>
    </row>
    <row r="17" spans="1:51" s="113" customFormat="1" ht="112.5" x14ac:dyDescent="0.25">
      <c r="A17" s="251" t="s">
        <v>652</v>
      </c>
      <c r="B17" s="67" t="s">
        <v>395</v>
      </c>
      <c r="C17" s="112" t="s">
        <v>396</v>
      </c>
      <c r="D17" s="112" t="s">
        <v>579</v>
      </c>
      <c r="E17" s="62" t="s">
        <v>653</v>
      </c>
      <c r="F17" s="62" t="s">
        <v>654</v>
      </c>
      <c r="G17" s="62" t="s">
        <v>655</v>
      </c>
      <c r="H17" s="62"/>
      <c r="I17" s="252"/>
      <c r="J17" s="67"/>
      <c r="K17" s="67" t="s">
        <v>656</v>
      </c>
      <c r="L17" s="67" t="s">
        <v>210</v>
      </c>
      <c r="M17" s="253" t="s">
        <v>401</v>
      </c>
      <c r="N17" s="112" t="s">
        <v>402</v>
      </c>
      <c r="O17" s="251" t="s">
        <v>3574</v>
      </c>
      <c r="P17" s="251" t="s">
        <v>657</v>
      </c>
      <c r="Q17" s="36"/>
      <c r="R17" s="36"/>
      <c r="S17" s="36"/>
      <c r="T17" s="36"/>
      <c r="U17" s="36"/>
      <c r="V17" s="36"/>
      <c r="W17" s="36"/>
      <c r="X17" s="36"/>
      <c r="Y17" s="36"/>
      <c r="Z17" s="36"/>
      <c r="AA17" s="73">
        <f>IF(OR(I17="Fail",ISBLANK(I17)),INDEX('Issue Code Table'!C:C,MATCH(M:M,'Issue Code Table'!A:A,0)),IF(L17="Critical",6,IF(L17="Significant",5,IF(L17="Moderate",3,2))))</f>
        <v>5</v>
      </c>
      <c r="AC17" s="36"/>
      <c r="AD17" s="36"/>
      <c r="AE17" s="36"/>
      <c r="AF17" s="36"/>
      <c r="AG17" s="36"/>
      <c r="AH17" s="36"/>
      <c r="AI17" s="36"/>
      <c r="AJ17" s="36"/>
      <c r="AK17" s="36"/>
      <c r="AL17" s="36"/>
      <c r="AM17" s="36"/>
      <c r="AN17" s="36"/>
      <c r="AO17" s="36"/>
      <c r="AP17" s="36"/>
      <c r="AQ17" s="36"/>
      <c r="AR17" s="36"/>
      <c r="AS17" s="36"/>
      <c r="AT17" s="36"/>
      <c r="AU17" s="36"/>
      <c r="AV17" s="36"/>
      <c r="AW17" s="36"/>
      <c r="AX17" s="36"/>
      <c r="AY17" s="36"/>
    </row>
    <row r="18" spans="1:51" s="113" customFormat="1" ht="175" x14ac:dyDescent="0.25">
      <c r="A18" s="251" t="s">
        <v>658</v>
      </c>
      <c r="B18" s="68" t="s">
        <v>406</v>
      </c>
      <c r="C18" s="163" t="s">
        <v>407</v>
      </c>
      <c r="D18" s="112" t="s">
        <v>579</v>
      </c>
      <c r="E18" s="112" t="s">
        <v>659</v>
      </c>
      <c r="F18" s="268" t="s">
        <v>660</v>
      </c>
      <c r="G18" s="62" t="s">
        <v>661</v>
      </c>
      <c r="H18" s="251"/>
      <c r="I18" s="252"/>
      <c r="J18" s="67"/>
      <c r="K18" s="67" t="s">
        <v>411</v>
      </c>
      <c r="L18" s="67" t="s">
        <v>412</v>
      </c>
      <c r="M18" s="253" t="s">
        <v>413</v>
      </c>
      <c r="N18" s="112" t="s">
        <v>414</v>
      </c>
      <c r="O18" s="251" t="s">
        <v>662</v>
      </c>
      <c r="P18" s="251"/>
      <c r="Q18" s="36"/>
      <c r="R18" s="36"/>
      <c r="S18" s="36"/>
      <c r="T18" s="36"/>
      <c r="U18" s="36"/>
      <c r="V18" s="36"/>
      <c r="W18" s="36"/>
      <c r="X18" s="36"/>
      <c r="Y18" s="36"/>
      <c r="Z18" s="36"/>
      <c r="AA18" s="73" t="e">
        <f>IF(OR(I18="Fail",ISBLANK(I18)),INDEX('Issue Code Table'!C:C,MATCH(M:M,'Issue Code Table'!A:A,0)),IF(L18="Critical",6,IF(L18="Significant",5,IF(L18="Moderate",3,2))))</f>
        <v>#N/A</v>
      </c>
      <c r="AC18" s="36"/>
      <c r="AD18" s="36"/>
      <c r="AE18" s="36"/>
      <c r="AF18" s="36"/>
      <c r="AG18" s="36"/>
      <c r="AH18" s="36"/>
      <c r="AI18" s="36"/>
      <c r="AJ18" s="36"/>
      <c r="AK18" s="36"/>
      <c r="AL18" s="36"/>
      <c r="AM18" s="36"/>
      <c r="AN18" s="36"/>
      <c r="AO18" s="36"/>
      <c r="AP18" s="36"/>
      <c r="AQ18" s="36"/>
      <c r="AR18" s="36"/>
      <c r="AS18" s="36"/>
      <c r="AT18" s="36"/>
      <c r="AU18" s="36"/>
      <c r="AV18" s="36"/>
      <c r="AW18" s="36"/>
      <c r="AX18" s="36"/>
      <c r="AY18" s="36"/>
    </row>
    <row r="19" spans="1:51" s="113" customFormat="1" ht="37.5" x14ac:dyDescent="0.25">
      <c r="A19" s="251" t="s">
        <v>663</v>
      </c>
      <c r="B19" s="112" t="s">
        <v>417</v>
      </c>
      <c r="C19" s="164" t="s">
        <v>418</v>
      </c>
      <c r="D19" s="112" t="s">
        <v>579</v>
      </c>
      <c r="E19" s="62" t="s">
        <v>664</v>
      </c>
      <c r="F19" s="62" t="s">
        <v>665</v>
      </c>
      <c r="G19" s="62" t="s">
        <v>666</v>
      </c>
      <c r="H19" s="62"/>
      <c r="I19" s="252"/>
      <c r="J19" s="67"/>
      <c r="K19" s="67" t="s">
        <v>667</v>
      </c>
      <c r="L19" s="67" t="s">
        <v>198</v>
      </c>
      <c r="M19" s="253" t="s">
        <v>423</v>
      </c>
      <c r="N19" s="112" t="s">
        <v>424</v>
      </c>
      <c r="O19" s="251" t="s">
        <v>668</v>
      </c>
      <c r="P19" s="251"/>
      <c r="Q19" s="36"/>
      <c r="R19" s="36"/>
      <c r="S19" s="36"/>
      <c r="T19" s="36"/>
      <c r="U19" s="36"/>
      <c r="V19" s="36"/>
      <c r="W19" s="36"/>
      <c r="X19" s="36"/>
      <c r="Y19" s="36"/>
      <c r="Z19" s="36"/>
      <c r="AA19" s="73">
        <f>IF(OR(I19="Fail",ISBLANK(I19)),INDEX('Issue Code Table'!C:C,MATCH(M:M,'Issue Code Table'!A:A,0)),IF(L19="Critical",6,IF(L19="Significant",5,IF(L19="Moderate",3,2))))</f>
        <v>4</v>
      </c>
      <c r="AC19" s="36"/>
      <c r="AD19" s="36"/>
      <c r="AE19" s="36"/>
      <c r="AF19" s="36"/>
      <c r="AG19" s="36"/>
      <c r="AH19" s="36"/>
      <c r="AI19" s="36"/>
      <c r="AJ19" s="36"/>
      <c r="AK19" s="36"/>
      <c r="AL19" s="36"/>
      <c r="AM19" s="36"/>
      <c r="AN19" s="36"/>
      <c r="AO19" s="36"/>
      <c r="AP19" s="36"/>
      <c r="AQ19" s="36"/>
      <c r="AR19" s="36"/>
      <c r="AS19" s="36"/>
      <c r="AT19" s="36"/>
      <c r="AU19" s="36"/>
      <c r="AV19" s="36"/>
      <c r="AW19" s="36"/>
      <c r="AX19" s="36"/>
      <c r="AY19" s="36"/>
    </row>
    <row r="20" spans="1:51" s="113" customFormat="1" ht="50" x14ac:dyDescent="0.25">
      <c r="A20" s="251" t="s">
        <v>669</v>
      </c>
      <c r="B20" s="67" t="s">
        <v>427</v>
      </c>
      <c r="C20" s="112" t="s">
        <v>428</v>
      </c>
      <c r="D20" s="112" t="s">
        <v>579</v>
      </c>
      <c r="E20" s="62" t="s">
        <v>670</v>
      </c>
      <c r="F20" s="62" t="s">
        <v>671</v>
      </c>
      <c r="G20" s="62" t="s">
        <v>672</v>
      </c>
      <c r="H20" s="62"/>
      <c r="I20" s="252"/>
      <c r="J20" s="67"/>
      <c r="K20" s="67" t="s">
        <v>673</v>
      </c>
      <c r="L20" s="62" t="s">
        <v>198</v>
      </c>
      <c r="M20" s="62" t="s">
        <v>433</v>
      </c>
      <c r="N20" s="63" t="s">
        <v>434</v>
      </c>
      <c r="O20" s="251" t="s">
        <v>674</v>
      </c>
      <c r="P20" s="251"/>
      <c r="Q20" s="36"/>
      <c r="R20" s="36"/>
      <c r="S20" s="36"/>
      <c r="T20" s="36"/>
      <c r="U20" s="36"/>
      <c r="V20" s="36"/>
      <c r="W20" s="36"/>
      <c r="X20" s="36"/>
      <c r="Y20" s="36"/>
      <c r="Z20" s="36"/>
      <c r="AA20" s="73">
        <f>IF(OR(I20="Fail",ISBLANK(I20)),INDEX('Issue Code Table'!C:C,MATCH(M:M,'Issue Code Table'!A:A,0)),IF(L20="Critical",6,IF(L20="Significant",5,IF(L20="Moderate",3,2))))</f>
        <v>4</v>
      </c>
      <c r="AC20" s="36"/>
      <c r="AD20" s="36"/>
      <c r="AE20" s="36"/>
      <c r="AF20" s="36"/>
      <c r="AG20" s="36"/>
      <c r="AH20" s="36"/>
      <c r="AI20" s="36"/>
      <c r="AJ20" s="36"/>
      <c r="AK20" s="36"/>
      <c r="AL20" s="36"/>
      <c r="AM20" s="36"/>
      <c r="AN20" s="36"/>
      <c r="AO20" s="36"/>
      <c r="AP20" s="36"/>
      <c r="AQ20" s="36"/>
      <c r="AR20" s="36"/>
      <c r="AS20" s="36"/>
      <c r="AT20" s="36"/>
      <c r="AU20" s="36"/>
      <c r="AV20" s="36"/>
      <c r="AW20" s="36"/>
      <c r="AX20" s="36"/>
      <c r="AY20" s="36"/>
    </row>
    <row r="21" spans="1:51" s="113" customFormat="1" ht="62.5" x14ac:dyDescent="0.25">
      <c r="A21" s="251" t="s">
        <v>675</v>
      </c>
      <c r="B21" s="67" t="s">
        <v>676</v>
      </c>
      <c r="C21" s="112" t="s">
        <v>677</v>
      </c>
      <c r="D21" s="112" t="s">
        <v>579</v>
      </c>
      <c r="E21" s="62" t="s">
        <v>678</v>
      </c>
      <c r="F21" s="112" t="s">
        <v>679</v>
      </c>
      <c r="G21" s="62" t="s">
        <v>680</v>
      </c>
      <c r="H21" s="62"/>
      <c r="I21" s="252"/>
      <c r="J21" s="67"/>
      <c r="K21" s="67" t="s">
        <v>681</v>
      </c>
      <c r="L21" s="67" t="s">
        <v>210</v>
      </c>
      <c r="M21" s="253" t="s">
        <v>390</v>
      </c>
      <c r="N21" s="112" t="s">
        <v>391</v>
      </c>
      <c r="O21" s="251" t="s">
        <v>682</v>
      </c>
      <c r="P21" s="251" t="s">
        <v>683</v>
      </c>
      <c r="Q21" s="36"/>
      <c r="R21" s="36"/>
      <c r="S21" s="36"/>
      <c r="T21" s="36"/>
      <c r="U21" s="36"/>
      <c r="V21" s="36"/>
      <c r="W21" s="36"/>
      <c r="X21" s="36"/>
      <c r="Y21" s="36"/>
      <c r="Z21" s="36"/>
      <c r="AA21" s="73">
        <f>IF(OR(I21="Fail",ISBLANK(I21)),INDEX('Issue Code Table'!C:C,MATCH(M:M,'Issue Code Table'!A:A,0)),IF(L21="Critical",6,IF(L21="Significant",5,IF(L21="Moderate",3,2))))</f>
        <v>5</v>
      </c>
      <c r="AC21" s="36"/>
      <c r="AD21" s="36"/>
      <c r="AE21" s="36"/>
      <c r="AF21" s="36"/>
      <c r="AG21" s="36"/>
      <c r="AH21" s="36"/>
      <c r="AI21" s="36"/>
      <c r="AJ21" s="36"/>
      <c r="AK21" s="36"/>
      <c r="AL21" s="36"/>
      <c r="AM21" s="36"/>
      <c r="AN21" s="36"/>
      <c r="AO21" s="36"/>
      <c r="AP21" s="36"/>
      <c r="AQ21" s="36"/>
      <c r="AR21" s="36"/>
      <c r="AS21" s="36"/>
      <c r="AT21" s="36"/>
      <c r="AU21" s="36"/>
      <c r="AV21" s="36"/>
      <c r="AW21" s="36"/>
      <c r="AX21" s="36"/>
      <c r="AY21" s="36"/>
    </row>
    <row r="22" spans="1:51" s="113" customFormat="1" ht="112.5" x14ac:dyDescent="0.25">
      <c r="A22" s="251" t="s">
        <v>684</v>
      </c>
      <c r="B22" s="67" t="s">
        <v>685</v>
      </c>
      <c r="C22" s="112" t="s">
        <v>686</v>
      </c>
      <c r="D22" s="112" t="s">
        <v>579</v>
      </c>
      <c r="E22" s="112" t="s">
        <v>687</v>
      </c>
      <c r="F22" s="62" t="s">
        <v>688</v>
      </c>
      <c r="G22" s="62" t="s">
        <v>689</v>
      </c>
      <c r="H22" s="62"/>
      <c r="I22" s="252"/>
      <c r="J22" s="62"/>
      <c r="K22" s="62" t="s">
        <v>690</v>
      </c>
      <c r="L22" s="62" t="s">
        <v>198</v>
      </c>
      <c r="M22" s="253" t="s">
        <v>691</v>
      </c>
      <c r="N22" s="112" t="s">
        <v>692</v>
      </c>
      <c r="O22" s="251" t="s">
        <v>693</v>
      </c>
      <c r="P22" s="251"/>
      <c r="Q22" s="36"/>
      <c r="R22" s="36"/>
      <c r="S22" s="36"/>
      <c r="T22" s="36"/>
      <c r="U22" s="36"/>
      <c r="V22" s="36"/>
      <c r="W22" s="36"/>
      <c r="X22" s="36"/>
      <c r="Y22" s="36"/>
      <c r="Z22" s="36"/>
      <c r="AA22" s="73">
        <f>IF(OR(I22="Fail",ISBLANK(I22)),INDEX('Issue Code Table'!C:C,MATCH(M:M,'Issue Code Table'!A:A,0)),IF(L22="Critical",6,IF(L22="Significant",5,IF(L22="Moderate",3,2))))</f>
        <v>3</v>
      </c>
      <c r="AC22" s="36"/>
      <c r="AD22" s="36"/>
      <c r="AE22" s="36"/>
      <c r="AF22" s="36"/>
      <c r="AG22" s="36"/>
      <c r="AH22" s="36"/>
      <c r="AI22" s="36"/>
      <c r="AJ22" s="36"/>
      <c r="AK22" s="36"/>
      <c r="AL22" s="36"/>
      <c r="AM22" s="36"/>
      <c r="AN22" s="36"/>
      <c r="AO22" s="36"/>
      <c r="AP22" s="36"/>
      <c r="AQ22" s="36"/>
      <c r="AR22" s="36"/>
      <c r="AS22" s="36"/>
      <c r="AT22" s="36"/>
      <c r="AU22" s="36"/>
      <c r="AV22" s="36"/>
      <c r="AW22" s="36"/>
      <c r="AX22" s="36"/>
      <c r="AY22" s="36"/>
    </row>
    <row r="23" spans="1:51" s="113" customFormat="1" ht="150" x14ac:dyDescent="0.25">
      <c r="A23" s="251" t="s">
        <v>694</v>
      </c>
      <c r="B23" s="67" t="s">
        <v>467</v>
      </c>
      <c r="C23" s="112" t="s">
        <v>620</v>
      </c>
      <c r="D23" s="112" t="s">
        <v>579</v>
      </c>
      <c r="E23" s="112" t="s">
        <v>469</v>
      </c>
      <c r="F23" s="62" t="s">
        <v>695</v>
      </c>
      <c r="G23" s="62" t="s">
        <v>696</v>
      </c>
      <c r="H23" s="112"/>
      <c r="I23" s="252"/>
      <c r="J23" s="62"/>
      <c r="K23" s="62" t="s">
        <v>697</v>
      </c>
      <c r="L23" s="62" t="s">
        <v>198</v>
      </c>
      <c r="M23" s="253" t="s">
        <v>625</v>
      </c>
      <c r="N23" s="112" t="s">
        <v>626</v>
      </c>
      <c r="O23" s="251" t="s">
        <v>698</v>
      </c>
      <c r="P23" s="251"/>
      <c r="Q23" s="36"/>
      <c r="R23" s="36"/>
      <c r="S23" s="36"/>
      <c r="T23" s="36"/>
      <c r="U23" s="36"/>
      <c r="V23" s="36"/>
      <c r="W23" s="36"/>
      <c r="X23" s="36"/>
      <c r="Y23" s="36"/>
      <c r="Z23" s="36"/>
      <c r="AA23" s="73">
        <f>IF(OR(I23="Fail",ISBLANK(I23)),INDEX('Issue Code Table'!C:C,MATCH(M:M,'Issue Code Table'!A:A,0)),IF(L23="Critical",6,IF(L23="Significant",5,IF(L23="Moderate",3,2))))</f>
        <v>5</v>
      </c>
      <c r="AC23" s="36"/>
      <c r="AD23" s="36"/>
      <c r="AE23" s="36"/>
      <c r="AF23" s="36"/>
      <c r="AG23" s="36"/>
      <c r="AH23" s="36"/>
      <c r="AI23" s="36"/>
      <c r="AJ23" s="36"/>
      <c r="AK23" s="36"/>
      <c r="AL23" s="36"/>
      <c r="AM23" s="36"/>
      <c r="AN23" s="36"/>
      <c r="AO23" s="36"/>
      <c r="AP23" s="36"/>
      <c r="AQ23" s="36"/>
      <c r="AR23" s="36"/>
      <c r="AS23" s="36"/>
      <c r="AT23" s="36"/>
      <c r="AU23" s="36"/>
      <c r="AV23" s="36"/>
      <c r="AW23" s="36"/>
      <c r="AX23" s="36"/>
      <c r="AY23" s="36"/>
    </row>
    <row r="24" spans="1:51" s="113" customFormat="1" ht="125" x14ac:dyDescent="0.25">
      <c r="A24" s="251" t="s">
        <v>699</v>
      </c>
      <c r="B24" s="67" t="s">
        <v>477</v>
      </c>
      <c r="C24" s="112" t="s">
        <v>478</v>
      </c>
      <c r="D24" s="112" t="s">
        <v>579</v>
      </c>
      <c r="E24" s="64" t="s">
        <v>700</v>
      </c>
      <c r="F24" s="62" t="s">
        <v>701</v>
      </c>
      <c r="G24" s="62" t="s">
        <v>702</v>
      </c>
      <c r="H24" s="62"/>
      <c r="I24" s="252"/>
      <c r="J24" s="62"/>
      <c r="K24" s="62" t="s">
        <v>703</v>
      </c>
      <c r="L24" s="62" t="s">
        <v>198</v>
      </c>
      <c r="M24" s="253" t="s">
        <v>482</v>
      </c>
      <c r="N24" s="112" t="s">
        <v>483</v>
      </c>
      <c r="O24" s="251" t="s">
        <v>704</v>
      </c>
      <c r="P24" s="251"/>
      <c r="Z24" s="114"/>
      <c r="AA24" s="73">
        <f>IF(OR(I24="Fail",ISBLANK(I24)),INDEX('Issue Code Table'!C:C,MATCH(M:M,'Issue Code Table'!A:A,0)),IF(L24="Critical",6,IF(L24="Significant",5,IF(L24="Moderate",3,2))))</f>
        <v>4</v>
      </c>
      <c r="AC24" s="36"/>
      <c r="AD24" s="36"/>
      <c r="AE24" s="36"/>
      <c r="AF24" s="36"/>
      <c r="AG24" s="36"/>
      <c r="AH24" s="36"/>
      <c r="AI24" s="36"/>
      <c r="AJ24" s="36"/>
      <c r="AK24" s="36"/>
      <c r="AL24" s="36"/>
      <c r="AM24" s="36"/>
      <c r="AN24" s="36"/>
      <c r="AO24" s="36"/>
      <c r="AP24" s="36"/>
      <c r="AQ24" s="36"/>
      <c r="AR24" s="36"/>
      <c r="AS24" s="36"/>
      <c r="AT24" s="36"/>
      <c r="AU24" s="36"/>
      <c r="AV24" s="36"/>
      <c r="AW24" s="36"/>
      <c r="AX24" s="36"/>
      <c r="AY24" s="36"/>
    </row>
    <row r="25" spans="1:51" s="113" customFormat="1" ht="50" x14ac:dyDescent="0.25">
      <c r="A25" s="251" t="s">
        <v>705</v>
      </c>
      <c r="B25" s="67" t="s">
        <v>486</v>
      </c>
      <c r="C25" s="112" t="s">
        <v>487</v>
      </c>
      <c r="D25" s="112" t="s">
        <v>579</v>
      </c>
      <c r="E25" s="112" t="s">
        <v>706</v>
      </c>
      <c r="F25" s="62" t="s">
        <v>707</v>
      </c>
      <c r="G25" s="62" t="s">
        <v>708</v>
      </c>
      <c r="H25" s="62"/>
      <c r="I25" s="252"/>
      <c r="J25" s="62"/>
      <c r="K25" s="62" t="s">
        <v>709</v>
      </c>
      <c r="L25" s="62" t="s">
        <v>412</v>
      </c>
      <c r="M25" s="253" t="s">
        <v>710</v>
      </c>
      <c r="N25" s="112" t="s">
        <v>711</v>
      </c>
      <c r="O25" s="251" t="s">
        <v>712</v>
      </c>
      <c r="P25" s="251"/>
      <c r="Q25" s="36"/>
      <c r="R25" s="36"/>
      <c r="S25" s="36"/>
      <c r="T25" s="36"/>
      <c r="U25" s="36"/>
      <c r="V25" s="36"/>
      <c r="W25" s="36"/>
      <c r="X25" s="36"/>
      <c r="Y25" s="36"/>
      <c r="Z25" s="36"/>
      <c r="AA25" s="73">
        <f>IF(OR(I25="Fail",ISBLANK(I25)),INDEX('Issue Code Table'!C:C,MATCH(M:M,'Issue Code Table'!A:A,0)),IF(L25="Critical",6,IF(L25="Significant",5,IF(L25="Moderate",3,2))))</f>
        <v>2</v>
      </c>
      <c r="AN25" s="36"/>
      <c r="AO25" s="36"/>
      <c r="AP25" s="36"/>
      <c r="AQ25" s="36"/>
      <c r="AR25" s="36"/>
      <c r="AS25" s="36"/>
      <c r="AT25" s="36"/>
      <c r="AU25" s="36"/>
      <c r="AV25" s="36"/>
      <c r="AW25" s="36"/>
      <c r="AX25" s="36"/>
      <c r="AY25" s="36"/>
    </row>
    <row r="26" spans="1:51" s="113" customFormat="1" ht="62.5" x14ac:dyDescent="0.25">
      <c r="A26" s="251" t="s">
        <v>713</v>
      </c>
      <c r="B26" s="67" t="s">
        <v>714</v>
      </c>
      <c r="C26" s="112" t="s">
        <v>715</v>
      </c>
      <c r="D26" s="112" t="s">
        <v>579</v>
      </c>
      <c r="E26" s="112" t="s">
        <v>716</v>
      </c>
      <c r="F26" s="62" t="s">
        <v>717</v>
      </c>
      <c r="G26" s="62" t="s">
        <v>718</v>
      </c>
      <c r="H26" s="62"/>
      <c r="I26" s="252"/>
      <c r="J26" s="62"/>
      <c r="K26" s="62" t="s">
        <v>719</v>
      </c>
      <c r="L26" s="62" t="s">
        <v>198</v>
      </c>
      <c r="M26" s="253" t="s">
        <v>720</v>
      </c>
      <c r="N26" s="112" t="s">
        <v>721</v>
      </c>
      <c r="O26" s="251" t="s">
        <v>722</v>
      </c>
      <c r="P26" s="251"/>
      <c r="Q26" s="36"/>
      <c r="R26" s="36"/>
      <c r="S26" s="36"/>
      <c r="T26" s="36"/>
      <c r="U26" s="36"/>
      <c r="V26" s="36"/>
      <c r="W26" s="36"/>
      <c r="X26" s="36"/>
      <c r="Y26" s="36"/>
      <c r="Z26" s="36"/>
      <c r="AA26" s="73" t="e">
        <f>IF(OR(I26="Fail",ISBLANK(I26)),INDEX('Issue Code Table'!C:C,MATCH(M:M,'Issue Code Table'!A:A,0)),IF(L26="Critical",6,IF(L26="Significant",5,IF(L26="Moderate",3,2))))</f>
        <v>#N/A</v>
      </c>
      <c r="AN26" s="36"/>
      <c r="AO26" s="36"/>
      <c r="AP26" s="36"/>
      <c r="AQ26" s="36"/>
      <c r="AR26" s="36"/>
      <c r="AS26" s="36"/>
      <c r="AT26" s="36"/>
      <c r="AU26" s="36"/>
      <c r="AV26" s="36"/>
      <c r="AW26" s="36"/>
      <c r="AX26" s="36"/>
      <c r="AY26" s="36"/>
    </row>
    <row r="27" spans="1:51" s="113" customFormat="1" ht="37.5" x14ac:dyDescent="0.25">
      <c r="A27" s="251" t="s">
        <v>723</v>
      </c>
      <c r="B27" s="67" t="s">
        <v>496</v>
      </c>
      <c r="C27" s="112" t="s">
        <v>724</v>
      </c>
      <c r="D27" s="112" t="s">
        <v>579</v>
      </c>
      <c r="E27" s="112" t="s">
        <v>725</v>
      </c>
      <c r="F27" s="62" t="s">
        <v>726</v>
      </c>
      <c r="G27" s="62" t="s">
        <v>631</v>
      </c>
      <c r="H27" s="62"/>
      <c r="I27" s="252"/>
      <c r="J27" s="62"/>
      <c r="K27" s="62" t="s">
        <v>727</v>
      </c>
      <c r="L27" s="62" t="s">
        <v>198</v>
      </c>
      <c r="M27" s="253" t="s">
        <v>502</v>
      </c>
      <c r="N27" s="112" t="s">
        <v>503</v>
      </c>
      <c r="O27" s="251" t="s">
        <v>728</v>
      </c>
      <c r="P27" s="251"/>
      <c r="Q27" s="36"/>
      <c r="R27" s="36"/>
      <c r="S27" s="36"/>
      <c r="T27" s="36"/>
      <c r="U27" s="36"/>
      <c r="V27" s="36"/>
      <c r="W27" s="36"/>
      <c r="X27" s="36"/>
      <c r="Y27" s="36"/>
      <c r="Z27" s="36"/>
      <c r="AA27" s="73" t="e">
        <f>IF(OR(I27="Fail",ISBLANK(I27)),INDEX('Issue Code Table'!C:C,MATCH(M:M,'Issue Code Table'!A:A,0)),IF(L27="Critical",6,IF(L27="Significant",5,IF(L27="Moderate",3,2))))</f>
        <v>#N/A</v>
      </c>
      <c r="AN27" s="36"/>
      <c r="AO27" s="36"/>
      <c r="AP27" s="36"/>
      <c r="AQ27" s="36"/>
      <c r="AR27" s="36"/>
      <c r="AS27" s="36"/>
      <c r="AT27" s="36"/>
      <c r="AU27" s="36"/>
      <c r="AV27" s="36"/>
      <c r="AW27" s="36"/>
      <c r="AX27" s="36"/>
      <c r="AY27" s="36"/>
    </row>
    <row r="28" spans="1:51" s="113" customFormat="1" ht="37.5" x14ac:dyDescent="0.25">
      <c r="A28" s="251" t="s">
        <v>729</v>
      </c>
      <c r="B28" s="67" t="s">
        <v>507</v>
      </c>
      <c r="C28" s="112" t="s">
        <v>508</v>
      </c>
      <c r="D28" s="112" t="s">
        <v>579</v>
      </c>
      <c r="E28" s="112" t="s">
        <v>730</v>
      </c>
      <c r="F28" s="62" t="s">
        <v>731</v>
      </c>
      <c r="G28" s="62" t="s">
        <v>732</v>
      </c>
      <c r="H28" s="62"/>
      <c r="I28" s="252"/>
      <c r="J28" s="62"/>
      <c r="K28" s="62" t="s">
        <v>733</v>
      </c>
      <c r="L28" s="62" t="s">
        <v>198</v>
      </c>
      <c r="M28" s="253" t="s">
        <v>463</v>
      </c>
      <c r="N28" s="112" t="s">
        <v>464</v>
      </c>
      <c r="O28" s="251" t="s">
        <v>734</v>
      </c>
      <c r="P28" s="251"/>
      <c r="Q28" s="36"/>
      <c r="R28" s="36"/>
      <c r="S28" s="36"/>
      <c r="T28" s="36"/>
      <c r="U28" s="36"/>
      <c r="V28" s="36"/>
      <c r="W28" s="36"/>
      <c r="X28" s="36"/>
      <c r="Y28" s="36"/>
      <c r="Z28" s="36"/>
      <c r="AA28" s="73">
        <f>IF(OR(I28="Fail",ISBLANK(I28)),INDEX('Issue Code Table'!C:C,MATCH(M:M,'Issue Code Table'!A:A,0)),IF(L28="Critical",6,IF(L28="Significant",5,IF(L28="Moderate",3,2))))</f>
        <v>4</v>
      </c>
      <c r="AC28" s="36"/>
      <c r="AD28" s="36"/>
      <c r="AE28" s="36"/>
      <c r="AF28" s="36"/>
      <c r="AG28" s="36"/>
      <c r="AH28" s="36"/>
      <c r="AI28" s="36"/>
      <c r="AJ28" s="36"/>
      <c r="AK28" s="36"/>
      <c r="AL28" s="36"/>
      <c r="AM28" s="36"/>
      <c r="AN28" s="36"/>
      <c r="AO28" s="36"/>
      <c r="AP28" s="36"/>
      <c r="AQ28" s="36"/>
      <c r="AR28" s="36"/>
      <c r="AS28" s="36"/>
      <c r="AT28" s="36"/>
      <c r="AU28" s="36"/>
      <c r="AV28" s="36"/>
      <c r="AW28" s="36"/>
      <c r="AX28" s="36"/>
      <c r="AY28" s="36"/>
    </row>
    <row r="29" spans="1:51" s="113" customFormat="1" ht="62.5" x14ac:dyDescent="0.25">
      <c r="A29" s="251" t="s">
        <v>735</v>
      </c>
      <c r="B29" s="67" t="s">
        <v>736</v>
      </c>
      <c r="C29" s="112" t="s">
        <v>737</v>
      </c>
      <c r="D29" s="112" t="s">
        <v>579</v>
      </c>
      <c r="E29" s="112" t="s">
        <v>738</v>
      </c>
      <c r="F29" s="62" t="s">
        <v>739</v>
      </c>
      <c r="G29" s="62" t="s">
        <v>740</v>
      </c>
      <c r="H29" s="62"/>
      <c r="I29" s="252"/>
      <c r="J29" s="62"/>
      <c r="K29" s="62" t="s">
        <v>741</v>
      </c>
      <c r="L29" s="62" t="s">
        <v>198</v>
      </c>
      <c r="M29" s="253" t="s">
        <v>742</v>
      </c>
      <c r="N29" s="112" t="s">
        <v>743</v>
      </c>
      <c r="O29" s="251" t="s">
        <v>744</v>
      </c>
      <c r="P29" s="251"/>
      <c r="Q29" s="36"/>
      <c r="R29" s="36"/>
      <c r="S29" s="36"/>
      <c r="T29" s="36"/>
      <c r="U29" s="36"/>
      <c r="V29" s="36"/>
      <c r="W29" s="36"/>
      <c r="X29" s="36"/>
      <c r="Y29" s="36"/>
      <c r="Z29" s="36"/>
      <c r="AA29" s="73">
        <f>IF(OR(I29="Fail",ISBLANK(I29)),INDEX('Issue Code Table'!C:C,MATCH(M:M,'Issue Code Table'!A:A,0)),IF(L29="Critical",6,IF(L29="Significant",5,IF(L29="Moderate",3,2))))</f>
        <v>3</v>
      </c>
      <c r="AC29" s="36"/>
      <c r="AD29" s="36"/>
      <c r="AE29" s="36"/>
      <c r="AF29" s="36"/>
      <c r="AG29" s="36"/>
      <c r="AH29" s="36"/>
      <c r="AI29" s="36"/>
      <c r="AJ29" s="36"/>
      <c r="AK29" s="36"/>
      <c r="AL29" s="36"/>
      <c r="AM29" s="36"/>
      <c r="AN29" s="36"/>
      <c r="AO29" s="36"/>
      <c r="AP29" s="36"/>
      <c r="AQ29" s="36"/>
      <c r="AR29" s="36"/>
      <c r="AS29" s="36"/>
      <c r="AT29" s="36"/>
      <c r="AU29" s="36"/>
      <c r="AV29" s="36"/>
      <c r="AW29" s="36"/>
      <c r="AX29" s="36"/>
      <c r="AY29" s="36"/>
    </row>
    <row r="30" spans="1:51" s="113" customFormat="1" ht="75" x14ac:dyDescent="0.25">
      <c r="A30" s="251" t="s">
        <v>745</v>
      </c>
      <c r="B30" s="67" t="s">
        <v>515</v>
      </c>
      <c r="C30" s="112" t="s">
        <v>516</v>
      </c>
      <c r="D30" s="112" t="s">
        <v>579</v>
      </c>
      <c r="E30" s="112" t="s">
        <v>746</v>
      </c>
      <c r="F30" s="62" t="s">
        <v>747</v>
      </c>
      <c r="G30" s="62" t="s">
        <v>748</v>
      </c>
      <c r="H30" s="62"/>
      <c r="I30" s="252"/>
      <c r="J30" s="62"/>
      <c r="K30" s="62" t="s">
        <v>749</v>
      </c>
      <c r="L30" s="62" t="s">
        <v>198</v>
      </c>
      <c r="M30" s="253" t="s">
        <v>521</v>
      </c>
      <c r="N30" s="112" t="s">
        <v>522</v>
      </c>
      <c r="O30" s="251" t="s">
        <v>750</v>
      </c>
      <c r="P30" s="251"/>
      <c r="Q30" s="36"/>
      <c r="R30" s="36"/>
      <c r="S30" s="36"/>
      <c r="T30" s="36"/>
      <c r="U30" s="36"/>
      <c r="V30" s="36"/>
      <c r="W30" s="36"/>
      <c r="X30" s="36"/>
      <c r="Y30" s="36"/>
      <c r="Z30" s="36"/>
      <c r="AA30" s="73">
        <f>IF(OR(I30="Fail",ISBLANK(I30)),INDEX('Issue Code Table'!C:C,MATCH(M:M,'Issue Code Table'!A:A,0)),IF(L30="Critical",6,IF(L30="Significant",5,IF(L30="Moderate",3,2))))</f>
        <v>4</v>
      </c>
      <c r="AC30" s="36"/>
      <c r="AD30" s="36"/>
      <c r="AE30" s="36"/>
      <c r="AF30" s="36"/>
      <c r="AG30" s="36"/>
      <c r="AH30" s="36"/>
      <c r="AI30" s="36"/>
      <c r="AJ30" s="36"/>
      <c r="AK30" s="36"/>
      <c r="AL30" s="36"/>
      <c r="AM30" s="36"/>
      <c r="AN30" s="36"/>
      <c r="AO30" s="36"/>
      <c r="AP30" s="36"/>
      <c r="AQ30" s="36"/>
      <c r="AR30" s="36"/>
      <c r="AS30" s="36"/>
      <c r="AT30" s="36"/>
      <c r="AU30" s="36"/>
      <c r="AV30" s="36"/>
      <c r="AW30" s="36"/>
      <c r="AX30" s="36"/>
      <c r="AY30" s="36"/>
    </row>
    <row r="31" spans="1:51" s="113" customFormat="1" ht="37.5" x14ac:dyDescent="0.25">
      <c r="A31" s="251" t="s">
        <v>751</v>
      </c>
      <c r="B31" s="67" t="s">
        <v>457</v>
      </c>
      <c r="C31" s="112" t="s">
        <v>458</v>
      </c>
      <c r="D31" s="112" t="s">
        <v>579</v>
      </c>
      <c r="E31" s="112" t="s">
        <v>752</v>
      </c>
      <c r="F31" s="62" t="s">
        <v>753</v>
      </c>
      <c r="G31" s="62" t="s">
        <v>754</v>
      </c>
      <c r="H31" s="62"/>
      <c r="I31" s="252"/>
      <c r="J31" s="62"/>
      <c r="K31" s="62" t="s">
        <v>755</v>
      </c>
      <c r="L31" s="62" t="s">
        <v>198</v>
      </c>
      <c r="M31" s="253" t="s">
        <v>492</v>
      </c>
      <c r="N31" s="112" t="s">
        <v>493</v>
      </c>
      <c r="O31" s="251" t="s">
        <v>756</v>
      </c>
      <c r="P31" s="251"/>
      <c r="Q31" s="36"/>
      <c r="R31" s="36"/>
      <c r="S31" s="36"/>
      <c r="T31" s="36"/>
      <c r="U31" s="36"/>
      <c r="V31" s="36"/>
      <c r="W31" s="36"/>
      <c r="X31" s="36"/>
      <c r="Y31" s="36"/>
      <c r="Z31" s="36"/>
      <c r="AA31" s="73">
        <f>IF(OR(I31="Fail",ISBLANK(I31)),INDEX('Issue Code Table'!C:C,MATCH(M:M,'Issue Code Table'!A:A,0)),IF(L31="Critical",6,IF(L31="Significant",5,IF(L31="Moderate",3,2))))</f>
        <v>2</v>
      </c>
      <c r="AC31" s="36"/>
      <c r="AD31" s="36"/>
      <c r="AE31" s="36"/>
      <c r="AF31" s="36"/>
      <c r="AG31" s="36"/>
      <c r="AH31" s="36"/>
      <c r="AI31" s="36"/>
      <c r="AJ31" s="36"/>
      <c r="AK31" s="36"/>
      <c r="AL31" s="36"/>
      <c r="AM31" s="36"/>
      <c r="AN31" s="36"/>
      <c r="AO31" s="36"/>
      <c r="AP31" s="36"/>
      <c r="AQ31" s="36"/>
      <c r="AR31" s="36"/>
      <c r="AS31" s="36"/>
      <c r="AT31" s="36"/>
      <c r="AU31" s="36"/>
      <c r="AV31" s="36"/>
      <c r="AW31" s="36"/>
      <c r="AX31" s="36"/>
      <c r="AY31" s="36"/>
    </row>
    <row r="32" spans="1:51" s="113" customFormat="1" ht="75" x14ac:dyDescent="0.25">
      <c r="A32" s="251" t="s">
        <v>757</v>
      </c>
      <c r="B32" s="67" t="s">
        <v>758</v>
      </c>
      <c r="C32" s="112" t="s">
        <v>759</v>
      </c>
      <c r="D32" s="112" t="s">
        <v>579</v>
      </c>
      <c r="E32" s="112" t="s">
        <v>760</v>
      </c>
      <c r="F32" s="62" t="s">
        <v>761</v>
      </c>
      <c r="G32" s="62" t="s">
        <v>762</v>
      </c>
      <c r="H32" s="66"/>
      <c r="I32" s="252"/>
      <c r="J32" s="62"/>
      <c r="K32" s="62" t="s">
        <v>763</v>
      </c>
      <c r="L32" s="62" t="s">
        <v>198</v>
      </c>
      <c r="M32" s="253" t="s">
        <v>274</v>
      </c>
      <c r="N32" s="112" t="s">
        <v>275</v>
      </c>
      <c r="O32" s="251" t="s">
        <v>764</v>
      </c>
      <c r="P32" s="251"/>
      <c r="Q32" s="36"/>
      <c r="R32" s="36"/>
      <c r="S32" s="36"/>
      <c r="T32" s="36"/>
      <c r="U32" s="36"/>
      <c r="V32" s="36"/>
      <c r="W32" s="36"/>
      <c r="X32" s="36"/>
      <c r="Y32" s="36"/>
      <c r="Z32" s="36"/>
      <c r="AA32" s="73">
        <f>IF(OR(I32="Fail",ISBLANK(I32)),INDEX('Issue Code Table'!C:C,MATCH(M:M,'Issue Code Table'!A:A,0)),IF(L32="Critical",6,IF(L32="Significant",5,IF(L32="Moderate",3,2))))</f>
        <v>3</v>
      </c>
      <c r="AC32" s="36"/>
      <c r="AD32" s="36"/>
      <c r="AE32" s="36"/>
      <c r="AF32" s="36"/>
      <c r="AG32" s="36"/>
      <c r="AH32" s="36"/>
      <c r="AI32" s="36"/>
      <c r="AJ32" s="36"/>
      <c r="AK32" s="36"/>
      <c r="AL32" s="36"/>
      <c r="AM32" s="36"/>
      <c r="AN32" s="36"/>
      <c r="AO32" s="36"/>
      <c r="AP32" s="36"/>
      <c r="AQ32" s="36"/>
      <c r="AR32" s="36"/>
      <c r="AS32" s="36"/>
      <c r="AT32" s="36"/>
      <c r="AU32" s="36"/>
      <c r="AV32" s="36"/>
      <c r="AW32" s="36"/>
      <c r="AX32" s="36"/>
      <c r="AY32" s="36"/>
    </row>
    <row r="33" spans="1:51" s="113" customFormat="1" ht="75" x14ac:dyDescent="0.25">
      <c r="A33" s="251" t="s">
        <v>765</v>
      </c>
      <c r="B33" s="67" t="s">
        <v>766</v>
      </c>
      <c r="C33" s="112" t="s">
        <v>767</v>
      </c>
      <c r="D33" s="112" t="s">
        <v>579</v>
      </c>
      <c r="E33" s="112" t="s">
        <v>768</v>
      </c>
      <c r="F33" s="62" t="s">
        <v>769</v>
      </c>
      <c r="G33" s="62" t="s">
        <v>770</v>
      </c>
      <c r="H33" s="62"/>
      <c r="I33" s="252"/>
      <c r="J33" s="62"/>
      <c r="K33" s="62" t="s">
        <v>771</v>
      </c>
      <c r="L33" s="62" t="s">
        <v>210</v>
      </c>
      <c r="M33" s="253" t="s">
        <v>772</v>
      </c>
      <c r="N33" s="112" t="s">
        <v>773</v>
      </c>
      <c r="O33" s="251" t="s">
        <v>774</v>
      </c>
      <c r="P33" s="251" t="s">
        <v>775</v>
      </c>
      <c r="Q33" s="36"/>
      <c r="R33" s="36"/>
      <c r="S33" s="36"/>
      <c r="T33" s="36"/>
      <c r="U33" s="36"/>
      <c r="V33" s="36"/>
      <c r="W33" s="36"/>
      <c r="X33" s="36"/>
      <c r="Y33" s="36"/>
      <c r="Z33" s="36"/>
      <c r="AA33" s="73" t="e">
        <f>IF(OR(I33="Fail",ISBLANK(I33)),INDEX('Issue Code Table'!C:C,MATCH(M:M,'Issue Code Table'!A:A,0)),IF(L33="Critical",6,IF(L33="Significant",5,IF(L33="Moderate",3,2))))</f>
        <v>#N/A</v>
      </c>
      <c r="AC33" s="36"/>
      <c r="AD33" s="36"/>
      <c r="AE33" s="36"/>
      <c r="AF33" s="36"/>
      <c r="AG33" s="36"/>
      <c r="AH33" s="36"/>
      <c r="AI33" s="36"/>
      <c r="AJ33" s="36"/>
      <c r="AK33" s="36"/>
      <c r="AL33" s="36"/>
      <c r="AM33" s="36"/>
      <c r="AN33" s="36"/>
      <c r="AO33" s="36"/>
      <c r="AP33" s="36"/>
      <c r="AQ33" s="36"/>
      <c r="AR33" s="36"/>
      <c r="AS33" s="36"/>
      <c r="AT33" s="36"/>
      <c r="AU33" s="36"/>
      <c r="AV33" s="36"/>
      <c r="AW33" s="36"/>
      <c r="AX33" s="36"/>
      <c r="AY33" s="36"/>
    </row>
    <row r="34" spans="1:51" s="113" customFormat="1" ht="112.5" customHeight="1" x14ac:dyDescent="0.25">
      <c r="A34" s="251" t="s">
        <v>776</v>
      </c>
      <c r="B34" s="165" t="s">
        <v>777</v>
      </c>
      <c r="C34" s="166" t="s">
        <v>778</v>
      </c>
      <c r="D34" s="112" t="s">
        <v>579</v>
      </c>
      <c r="E34" s="112" t="s">
        <v>779</v>
      </c>
      <c r="F34" s="112" t="s">
        <v>780</v>
      </c>
      <c r="G34" s="62" t="s">
        <v>781</v>
      </c>
      <c r="H34" s="62"/>
      <c r="I34" s="252"/>
      <c r="J34" s="62"/>
      <c r="K34" s="62" t="s">
        <v>782</v>
      </c>
      <c r="L34" s="62" t="s">
        <v>210</v>
      </c>
      <c r="M34" s="253" t="s">
        <v>390</v>
      </c>
      <c r="N34" s="112" t="s">
        <v>391</v>
      </c>
      <c r="O34" s="251" t="s">
        <v>3575</v>
      </c>
      <c r="P34" s="251" t="s">
        <v>783</v>
      </c>
      <c r="Q34" s="36"/>
      <c r="R34" s="36"/>
      <c r="S34" s="36"/>
      <c r="T34" s="36"/>
      <c r="U34" s="36"/>
      <c r="V34" s="36"/>
      <c r="W34" s="36"/>
      <c r="X34" s="36"/>
      <c r="Y34" s="36"/>
      <c r="Z34" s="36"/>
      <c r="AA34" s="73">
        <f>IF(OR(I34="Fail",ISBLANK(I34)),INDEX('Issue Code Table'!C:C,MATCH(M:M,'Issue Code Table'!A:A,0)),IF(L34="Critical",6,IF(L34="Significant",5,IF(L34="Moderate",3,2))))</f>
        <v>5</v>
      </c>
      <c r="AC34" s="36"/>
      <c r="AD34" s="36"/>
      <c r="AE34" s="36"/>
      <c r="AF34" s="36"/>
      <c r="AG34" s="36"/>
      <c r="AH34" s="36"/>
      <c r="AI34" s="36"/>
      <c r="AJ34" s="36"/>
      <c r="AK34" s="36"/>
      <c r="AL34" s="36"/>
      <c r="AM34" s="36"/>
      <c r="AN34" s="36"/>
      <c r="AO34" s="36"/>
      <c r="AP34" s="36"/>
      <c r="AQ34" s="36"/>
      <c r="AR34" s="36"/>
      <c r="AS34" s="36"/>
      <c r="AT34" s="36"/>
      <c r="AU34" s="36"/>
      <c r="AV34" s="36"/>
      <c r="AW34" s="36"/>
      <c r="AX34" s="36"/>
      <c r="AY34" s="36"/>
    </row>
    <row r="35" spans="1:51" s="113" customFormat="1" ht="362.5" x14ac:dyDescent="0.25">
      <c r="A35" s="251" t="s">
        <v>784</v>
      </c>
      <c r="B35" s="67" t="s">
        <v>785</v>
      </c>
      <c r="C35" s="112" t="s">
        <v>786</v>
      </c>
      <c r="D35" s="112" t="s">
        <v>579</v>
      </c>
      <c r="E35" s="112" t="s">
        <v>787</v>
      </c>
      <c r="F35" s="112" t="s">
        <v>788</v>
      </c>
      <c r="G35" s="62" t="s">
        <v>789</v>
      </c>
      <c r="H35" s="62"/>
      <c r="I35" s="252"/>
      <c r="J35" s="62"/>
      <c r="K35" s="62" t="s">
        <v>790</v>
      </c>
      <c r="L35" s="62" t="s">
        <v>210</v>
      </c>
      <c r="M35" s="253" t="s">
        <v>791</v>
      </c>
      <c r="N35" s="112" t="s">
        <v>792</v>
      </c>
      <c r="O35" s="251" t="s">
        <v>793</v>
      </c>
      <c r="P35" s="251" t="s">
        <v>794</v>
      </c>
      <c r="Q35" s="36"/>
      <c r="R35" s="36"/>
      <c r="S35" s="36"/>
      <c r="T35" s="36"/>
      <c r="U35" s="36"/>
      <c r="V35" s="36"/>
      <c r="W35" s="36"/>
      <c r="X35" s="36"/>
      <c r="Y35" s="36"/>
      <c r="Z35" s="36"/>
      <c r="AA35" s="73">
        <f>IF(OR(I35="Fail",ISBLANK(I35)),INDEX('Issue Code Table'!C:C,MATCH(M:M,'Issue Code Table'!A:A,0)),IF(L35="Critical",6,IF(L35="Significant",5,IF(L35="Moderate",3,2))))</f>
        <v>6</v>
      </c>
      <c r="AC35" s="36"/>
      <c r="AD35" s="36"/>
      <c r="AE35" s="36"/>
      <c r="AF35" s="36"/>
      <c r="AG35" s="36"/>
      <c r="AH35" s="36"/>
      <c r="AI35" s="36"/>
      <c r="AJ35" s="36"/>
      <c r="AK35" s="36"/>
      <c r="AL35" s="36"/>
      <c r="AM35" s="36"/>
      <c r="AN35" s="36"/>
      <c r="AO35" s="36"/>
      <c r="AP35" s="36"/>
      <c r="AQ35" s="36"/>
      <c r="AR35" s="36"/>
      <c r="AS35" s="36"/>
      <c r="AT35" s="36"/>
      <c r="AU35" s="36"/>
      <c r="AV35" s="36"/>
      <c r="AW35" s="36"/>
      <c r="AX35" s="36"/>
      <c r="AY35" s="36"/>
    </row>
    <row r="36" spans="1:51" s="113" customFormat="1" ht="87.5" x14ac:dyDescent="0.25">
      <c r="A36" s="251" t="s">
        <v>795</v>
      </c>
      <c r="B36" s="67" t="s">
        <v>525</v>
      </c>
      <c r="C36" s="112" t="s">
        <v>526</v>
      </c>
      <c r="D36" s="112" t="s">
        <v>579</v>
      </c>
      <c r="E36" s="112" t="s">
        <v>796</v>
      </c>
      <c r="F36" s="62" t="s">
        <v>797</v>
      </c>
      <c r="G36" s="62" t="s">
        <v>798</v>
      </c>
      <c r="H36" s="62"/>
      <c r="I36" s="252"/>
      <c r="J36" s="62"/>
      <c r="K36" s="62" t="s">
        <v>799</v>
      </c>
      <c r="L36" s="62" t="s">
        <v>210</v>
      </c>
      <c r="M36" s="253" t="s">
        <v>574</v>
      </c>
      <c r="N36" s="112" t="s">
        <v>575</v>
      </c>
      <c r="O36" s="251" t="s">
        <v>800</v>
      </c>
      <c r="P36" s="251" t="s">
        <v>801</v>
      </c>
      <c r="Q36" s="36"/>
      <c r="R36" s="36"/>
      <c r="S36" s="36"/>
      <c r="T36" s="36"/>
      <c r="U36" s="36"/>
      <c r="V36" s="36"/>
      <c r="W36" s="36"/>
      <c r="X36" s="36"/>
      <c r="Y36" s="36"/>
      <c r="Z36" s="36"/>
      <c r="AA36" s="73">
        <f>IF(OR(I36="Fail",ISBLANK(I36)),INDEX('Issue Code Table'!C:C,MATCH(M:M,'Issue Code Table'!A:A,0)),IF(L36="Critical",6,IF(L36="Significant",5,IF(L36="Moderate",3,2))))</f>
        <v>6</v>
      </c>
      <c r="AC36" s="36"/>
      <c r="AD36" s="36"/>
      <c r="AE36" s="36"/>
      <c r="AF36" s="36"/>
      <c r="AG36" s="36"/>
      <c r="AH36" s="36"/>
      <c r="AI36" s="36"/>
      <c r="AJ36" s="36"/>
      <c r="AK36" s="36"/>
      <c r="AL36" s="36"/>
      <c r="AM36" s="36"/>
      <c r="AN36" s="36"/>
      <c r="AO36" s="36"/>
      <c r="AP36" s="36"/>
      <c r="AQ36" s="36"/>
      <c r="AR36" s="36"/>
      <c r="AS36" s="36"/>
      <c r="AT36" s="36"/>
      <c r="AU36" s="36"/>
      <c r="AV36" s="36"/>
      <c r="AW36" s="36"/>
      <c r="AX36" s="36"/>
      <c r="AY36" s="36"/>
    </row>
    <row r="37" spans="1:51" s="113" customFormat="1" ht="62.5" x14ac:dyDescent="0.25">
      <c r="A37" s="251" t="s">
        <v>802</v>
      </c>
      <c r="B37" s="67" t="s">
        <v>803</v>
      </c>
      <c r="C37" s="112" t="s">
        <v>804</v>
      </c>
      <c r="D37" s="112" t="s">
        <v>579</v>
      </c>
      <c r="E37" s="112" t="s">
        <v>805</v>
      </c>
      <c r="F37" s="62" t="s">
        <v>806</v>
      </c>
      <c r="G37" s="112" t="s">
        <v>807</v>
      </c>
      <c r="H37" s="66"/>
      <c r="I37" s="252"/>
      <c r="J37" s="62"/>
      <c r="K37" s="62" t="s">
        <v>808</v>
      </c>
      <c r="L37" s="62" t="s">
        <v>210</v>
      </c>
      <c r="M37" s="253" t="s">
        <v>574</v>
      </c>
      <c r="N37" s="112" t="s">
        <v>809</v>
      </c>
      <c r="O37" s="251" t="s">
        <v>810</v>
      </c>
      <c r="P37" s="251" t="s">
        <v>811</v>
      </c>
      <c r="Q37" s="36"/>
      <c r="R37" s="36"/>
      <c r="S37" s="36"/>
      <c r="T37" s="36"/>
      <c r="U37" s="36"/>
      <c r="V37" s="36"/>
      <c r="W37" s="36"/>
      <c r="X37" s="36"/>
      <c r="Y37" s="36"/>
      <c r="Z37" s="36"/>
      <c r="AA37" s="73">
        <f>IF(OR(I37="Fail",ISBLANK(I37)),INDEX('Issue Code Table'!C:C,MATCH(M:M,'Issue Code Table'!A:A,0)),IF(L37="Critical",6,IF(L37="Significant",5,IF(L37="Moderate",3,2))))</f>
        <v>6</v>
      </c>
      <c r="AC37" s="36"/>
      <c r="AD37" s="36"/>
      <c r="AE37" s="36"/>
      <c r="AF37" s="36"/>
      <c r="AG37" s="36"/>
      <c r="AH37" s="36"/>
      <c r="AI37" s="36"/>
      <c r="AJ37" s="36"/>
      <c r="AK37" s="36"/>
      <c r="AL37" s="36"/>
      <c r="AM37" s="36"/>
      <c r="AN37" s="36"/>
      <c r="AO37" s="36"/>
      <c r="AP37" s="36"/>
      <c r="AQ37" s="36"/>
      <c r="AR37" s="36"/>
      <c r="AS37" s="36"/>
      <c r="AT37" s="36"/>
      <c r="AU37" s="36"/>
      <c r="AV37" s="36"/>
      <c r="AW37" s="36"/>
      <c r="AX37" s="36"/>
      <c r="AY37" s="36"/>
    </row>
    <row r="38" spans="1:51" s="113" customFormat="1" ht="62.5" x14ac:dyDescent="0.25">
      <c r="A38" s="251" t="s">
        <v>812</v>
      </c>
      <c r="B38" s="67" t="s">
        <v>813</v>
      </c>
      <c r="C38" s="112" t="s">
        <v>814</v>
      </c>
      <c r="D38" s="112" t="s">
        <v>579</v>
      </c>
      <c r="E38" s="112" t="s">
        <v>815</v>
      </c>
      <c r="F38" s="62" t="s">
        <v>816</v>
      </c>
      <c r="G38" s="112" t="s">
        <v>817</v>
      </c>
      <c r="H38" s="62"/>
      <c r="I38" s="252"/>
      <c r="J38" s="62"/>
      <c r="K38" s="62" t="s">
        <v>818</v>
      </c>
      <c r="L38" s="62" t="s">
        <v>210</v>
      </c>
      <c r="M38" s="253" t="s">
        <v>819</v>
      </c>
      <c r="N38" s="112" t="s">
        <v>820</v>
      </c>
      <c r="O38" s="251" t="s">
        <v>821</v>
      </c>
      <c r="P38" s="251" t="s">
        <v>822</v>
      </c>
      <c r="Q38" s="36"/>
      <c r="R38" s="36"/>
      <c r="S38" s="36"/>
      <c r="T38" s="36"/>
      <c r="U38" s="36"/>
      <c r="V38" s="36"/>
      <c r="W38" s="36"/>
      <c r="X38" s="36"/>
      <c r="Y38" s="36"/>
      <c r="Z38" s="36"/>
      <c r="AA38" s="73">
        <f>IF(OR(I38="Fail",ISBLANK(I38)),INDEX('Issue Code Table'!C:C,MATCH(M:M,'Issue Code Table'!A:A,0)),IF(L38="Critical",6,IF(L38="Significant",5,IF(L38="Moderate",3,2))))</f>
        <v>6</v>
      </c>
      <c r="AC38" s="36"/>
      <c r="AD38" s="36"/>
      <c r="AE38" s="36"/>
      <c r="AF38" s="36"/>
      <c r="AG38" s="36"/>
      <c r="AH38" s="36"/>
      <c r="AI38" s="36"/>
      <c r="AJ38" s="36"/>
      <c r="AK38" s="36"/>
      <c r="AL38" s="36"/>
      <c r="AM38" s="36"/>
      <c r="AN38" s="36"/>
      <c r="AO38" s="36"/>
      <c r="AP38" s="36"/>
      <c r="AQ38" s="36"/>
      <c r="AR38" s="36"/>
      <c r="AS38" s="36"/>
      <c r="AT38" s="36"/>
      <c r="AU38" s="36"/>
      <c r="AV38" s="36"/>
      <c r="AW38" s="36"/>
      <c r="AX38" s="36"/>
      <c r="AY38" s="36"/>
    </row>
    <row r="39" spans="1:51" s="113" customFormat="1" ht="62.5" x14ac:dyDescent="0.25">
      <c r="A39" s="251" t="s">
        <v>812</v>
      </c>
      <c r="B39" s="67" t="s">
        <v>823</v>
      </c>
      <c r="C39" s="112" t="s">
        <v>824</v>
      </c>
      <c r="D39" s="112" t="s">
        <v>579</v>
      </c>
      <c r="E39" s="112" t="s">
        <v>825</v>
      </c>
      <c r="F39" s="62" t="s">
        <v>826</v>
      </c>
      <c r="G39" s="112" t="s">
        <v>827</v>
      </c>
      <c r="H39" s="62"/>
      <c r="I39" s="252"/>
      <c r="J39" s="62"/>
      <c r="K39" s="62" t="s">
        <v>828</v>
      </c>
      <c r="L39" s="62" t="s">
        <v>210</v>
      </c>
      <c r="M39" s="253" t="s">
        <v>829</v>
      </c>
      <c r="N39" s="112" t="s">
        <v>830</v>
      </c>
      <c r="O39" s="251" t="s">
        <v>831</v>
      </c>
      <c r="P39" s="251" t="s">
        <v>3576</v>
      </c>
      <c r="Q39" s="36"/>
      <c r="R39" s="36"/>
      <c r="S39" s="36"/>
      <c r="T39" s="36"/>
      <c r="U39" s="36"/>
      <c r="V39" s="36"/>
      <c r="W39" s="36"/>
      <c r="X39" s="36"/>
      <c r="Y39" s="36"/>
      <c r="Z39" s="36"/>
      <c r="AA39" s="73" t="e">
        <f>IF(OR(I39="Fail",ISBLANK(I39)),INDEX('Issue Code Table'!C:C,MATCH(M:M,'Issue Code Table'!A:A,0)),IF(L39="Critical",6,IF(L39="Significant",5,IF(L39="Moderate",3,2))))</f>
        <v>#N/A</v>
      </c>
      <c r="AC39" s="36"/>
      <c r="AD39" s="36"/>
      <c r="AE39" s="36"/>
      <c r="AF39" s="36"/>
      <c r="AG39" s="36"/>
      <c r="AH39" s="36"/>
      <c r="AI39" s="36"/>
      <c r="AJ39" s="36"/>
      <c r="AK39" s="36"/>
      <c r="AL39" s="36"/>
      <c r="AM39" s="36"/>
      <c r="AN39" s="36"/>
      <c r="AO39" s="36"/>
      <c r="AP39" s="36"/>
      <c r="AQ39" s="36"/>
      <c r="AR39" s="36"/>
      <c r="AS39" s="36"/>
      <c r="AT39" s="36"/>
      <c r="AU39" s="36"/>
      <c r="AV39" s="36"/>
      <c r="AW39" s="36"/>
      <c r="AX39" s="36"/>
      <c r="AY39" s="36"/>
    </row>
    <row r="40" spans="1:51" x14ac:dyDescent="0.25">
      <c r="A40" s="162"/>
      <c r="B40" s="70"/>
      <c r="C40" s="162"/>
      <c r="D40" s="162"/>
      <c r="E40" s="162"/>
      <c r="F40" s="162"/>
      <c r="G40" s="162"/>
      <c r="H40" s="69"/>
      <c r="I40" s="69"/>
      <c r="J40" s="69"/>
      <c r="K40" s="69"/>
      <c r="L40" s="69"/>
      <c r="M40" s="69"/>
      <c r="N40" s="69"/>
      <c r="O40" s="69"/>
      <c r="P40" s="69"/>
      <c r="AA40" s="69"/>
    </row>
    <row r="41" spans="1:51" ht="20.25" customHeight="1" x14ac:dyDescent="0.25"/>
    <row r="42" spans="1:51" hidden="1" x14ac:dyDescent="0.25"/>
    <row r="43" spans="1:51" hidden="1" x14ac:dyDescent="0.25">
      <c r="H43" s="36" t="s">
        <v>545</v>
      </c>
    </row>
    <row r="44" spans="1:51" hidden="1" x14ac:dyDescent="0.25">
      <c r="H44" s="36" t="s">
        <v>55</v>
      </c>
    </row>
    <row r="45" spans="1:51" hidden="1" x14ac:dyDescent="0.25">
      <c r="H45" s="36" t="s">
        <v>56</v>
      </c>
    </row>
    <row r="46" spans="1:51" hidden="1" x14ac:dyDescent="0.25">
      <c r="H46" s="36" t="s">
        <v>44</v>
      </c>
    </row>
    <row r="47" spans="1:51" hidden="1" x14ac:dyDescent="0.25">
      <c r="H47" s="36" t="s">
        <v>546</v>
      </c>
    </row>
    <row r="48" spans="1:51" hidden="1" x14ac:dyDescent="0.25">
      <c r="H48" s="36" t="s">
        <v>547</v>
      </c>
    </row>
    <row r="49" spans="8:8" hidden="1" x14ac:dyDescent="0.25">
      <c r="H49" s="36" t="s">
        <v>548</v>
      </c>
    </row>
    <row r="50" spans="8:8" hidden="1" x14ac:dyDescent="0.25">
      <c r="H50" s="36" t="s">
        <v>549</v>
      </c>
    </row>
    <row r="51" spans="8:8" hidden="1" x14ac:dyDescent="0.25">
      <c r="H51" s="36" t="s">
        <v>181</v>
      </c>
    </row>
    <row r="52" spans="8:8" hidden="1" x14ac:dyDescent="0.25">
      <c r="H52" s="36" t="s">
        <v>218</v>
      </c>
    </row>
    <row r="53" spans="8:8" hidden="1" x14ac:dyDescent="0.25"/>
    <row r="54" spans="8:8" hidden="1" x14ac:dyDescent="0.25">
      <c r="H54" s="44" t="s">
        <v>550</v>
      </c>
    </row>
    <row r="55" spans="8:8" hidden="1" x14ac:dyDescent="0.25">
      <c r="H55" s="44" t="s">
        <v>173</v>
      </c>
    </row>
    <row r="56" spans="8:8" hidden="1" x14ac:dyDescent="0.25">
      <c r="H56" s="44" t="s">
        <v>210</v>
      </c>
    </row>
    <row r="57" spans="8:8" hidden="1" x14ac:dyDescent="0.25">
      <c r="H57" s="44" t="s">
        <v>198</v>
      </c>
    </row>
    <row r="58" spans="8:8" hidden="1" x14ac:dyDescent="0.25">
      <c r="H58" s="44" t="s">
        <v>412</v>
      </c>
    </row>
    <row r="59" spans="8:8" hidden="1" x14ac:dyDescent="0.25"/>
    <row r="60" spans="8:8" hidden="1" x14ac:dyDescent="0.25"/>
    <row r="61" spans="8:8" hidden="1" x14ac:dyDescent="0.25"/>
    <row r="62" spans="8:8" hidden="1" x14ac:dyDescent="0.25"/>
    <row r="63" spans="8:8" hidden="1" x14ac:dyDescent="0.25"/>
  </sheetData>
  <protectedRanges>
    <protectedRange password="E1A2" sqref="M2 M4 M6 M21:M22 M10 M25:M26 M29 M32:M35 M38:M39" name="Range1"/>
    <protectedRange password="E1A2" sqref="AA2" name="Range1_1"/>
    <protectedRange password="E1A2" sqref="Z24" name="Range1_1_1"/>
    <protectedRange password="E1A2" sqref="M3" name="Range1_4"/>
    <protectedRange password="E1A2" sqref="N2" name="Range1_5_1"/>
    <protectedRange password="E1A2" sqref="O2" name="Range1_14"/>
  </protectedRanges>
  <autoFilter ref="A2:AY39" xr:uid="{00000000-0009-0000-0000-000004000000}"/>
  <conditionalFormatting sqref="J22:J39 J3:J10">
    <cfRule type="cellIs" dxfId="23" priority="26" stopIfTrue="1" operator="equal">
      <formula>"Pass"</formula>
    </cfRule>
    <cfRule type="cellIs" dxfId="22" priority="27" stopIfTrue="1" operator="equal">
      <formula>"Fail"</formula>
    </cfRule>
    <cfRule type="cellIs" dxfId="21" priority="28" stopIfTrue="1" operator="equal">
      <formula>"Info"</formula>
    </cfRule>
  </conditionalFormatting>
  <conditionalFormatting sqref="I3:I39">
    <cfRule type="cellIs" dxfId="20" priority="5" stopIfTrue="1" operator="equal">
      <formula>"Pass"</formula>
    </cfRule>
    <cfRule type="cellIs" dxfId="19" priority="6" stopIfTrue="1" operator="equal">
      <formula>"Fail"</formula>
    </cfRule>
    <cfRule type="cellIs" dxfId="18" priority="7" stopIfTrue="1" operator="equal">
      <formula>"Info"</formula>
    </cfRule>
  </conditionalFormatting>
  <conditionalFormatting sqref="K22:K39 K3:K10">
    <cfRule type="cellIs" dxfId="17" priority="1" stopIfTrue="1" operator="equal">
      <formula>"Pass"</formula>
    </cfRule>
    <cfRule type="cellIs" dxfId="16" priority="2" stopIfTrue="1" operator="equal">
      <formula>"Fail"</formula>
    </cfRule>
    <cfRule type="cellIs" dxfId="15" priority="3" stopIfTrue="1" operator="equal">
      <formula>"Info"</formula>
    </cfRule>
  </conditionalFormatting>
  <conditionalFormatting sqref="M3:M39">
    <cfRule type="expression" dxfId="14" priority="72" stopIfTrue="1">
      <formula>ISERROR(AA3)</formula>
    </cfRule>
  </conditionalFormatting>
  <dataValidations count="3">
    <dataValidation type="list" allowBlank="1" showInputMessage="1" showErrorMessage="1" sqref="D3:D5" xr:uid="{00000000-0002-0000-0400-000000000000}">
      <formula1>$H$47:$H$48</formula1>
    </dataValidation>
    <dataValidation type="list" allowBlank="1" showInputMessage="1" showErrorMessage="1" sqref="L3:L39" xr:uid="{00000000-0002-0000-0400-000001000000}">
      <formula1>$H$55:$H$58</formula1>
    </dataValidation>
    <dataValidation type="list" allowBlank="1" showInputMessage="1" showErrorMessage="1" sqref="I3:I39" xr:uid="{00000000-0002-0000-0400-000002000000}">
      <formula1>$H$44:$H$47</formula1>
    </dataValidation>
  </dataValidation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2"/>
  <dimension ref="A1:AA249"/>
  <sheetViews>
    <sheetView zoomScale="80" zoomScaleNormal="80" workbookViewId="0">
      <selection activeCell="G4" sqref="G4"/>
    </sheetView>
  </sheetViews>
  <sheetFormatPr defaultColWidth="9.1796875" defaultRowHeight="12.5" x14ac:dyDescent="0.25"/>
  <cols>
    <col min="1" max="1" width="12.81640625" style="137" customWidth="1"/>
    <col min="2" max="2" width="9.1796875" style="137"/>
    <col min="3" max="3" width="17.54296875" style="137" customWidth="1"/>
    <col min="4" max="4" width="15.7265625" style="137" customWidth="1"/>
    <col min="5" max="5" width="39.1796875" style="137" customWidth="1"/>
    <col min="6" max="6" width="57.453125" style="135" customWidth="1"/>
    <col min="7" max="7" width="22.26953125" style="137" customWidth="1"/>
    <col min="8" max="8" width="18.54296875" style="137" customWidth="1"/>
    <col min="9" max="9" width="14.54296875" style="137" customWidth="1"/>
    <col min="10" max="10" width="16.1796875" style="137" bestFit="1" customWidth="1"/>
    <col min="11" max="11" width="21.81640625" style="137" hidden="1" customWidth="1"/>
    <col min="12" max="12" width="10.81640625" style="137" customWidth="1"/>
    <col min="13" max="13" width="20" style="137" customWidth="1"/>
    <col min="14" max="14" width="71.26953125" style="137" customWidth="1"/>
    <col min="15" max="15" width="2.26953125" style="154" customWidth="1"/>
    <col min="16" max="17" width="9.1796875" style="137"/>
    <col min="18" max="18" width="54.7265625" style="135" customWidth="1"/>
    <col min="19" max="19" width="63.1796875" style="135" customWidth="1"/>
    <col min="20" max="20" width="34.453125" style="137" hidden="1" customWidth="1"/>
    <col min="21" max="21" width="27.81640625" style="137" hidden="1" customWidth="1"/>
    <col min="22" max="26" width="9.1796875" style="137"/>
    <col min="27" max="27" width="19.54296875" hidden="1" customWidth="1"/>
    <col min="28" max="16384" width="9.1796875" style="137"/>
  </cols>
  <sheetData>
    <row r="1" spans="1:27" s="135" customFormat="1" ht="13" x14ac:dyDescent="0.3">
      <c r="A1" s="123" t="s">
        <v>54</v>
      </c>
      <c r="B1" s="123"/>
      <c r="C1" s="123"/>
      <c r="D1" s="123"/>
      <c r="E1" s="123"/>
      <c r="F1" s="123"/>
      <c r="G1" s="123"/>
      <c r="H1" s="123"/>
      <c r="I1" s="123"/>
      <c r="J1" s="124"/>
      <c r="K1" s="124"/>
      <c r="L1" s="124"/>
      <c r="M1" s="124"/>
      <c r="N1" s="124"/>
      <c r="O1" s="269"/>
      <c r="P1" s="124"/>
      <c r="Q1" s="124"/>
      <c r="R1" s="150"/>
      <c r="S1" s="150"/>
      <c r="T1" s="150"/>
      <c r="U1" s="150"/>
      <c r="AA1" s="197"/>
    </row>
    <row r="2" spans="1:27" s="136" customFormat="1" ht="31.5" customHeight="1" x14ac:dyDescent="0.25">
      <c r="A2" s="270" t="s">
        <v>832</v>
      </c>
      <c r="B2" s="270" t="s">
        <v>146</v>
      </c>
      <c r="C2" s="270" t="s">
        <v>147</v>
      </c>
      <c r="D2" s="270" t="s">
        <v>148</v>
      </c>
      <c r="E2" s="270" t="s">
        <v>833</v>
      </c>
      <c r="F2" s="270" t="s">
        <v>151</v>
      </c>
      <c r="G2" s="270" t="s">
        <v>152</v>
      </c>
      <c r="H2" s="270" t="s">
        <v>153</v>
      </c>
      <c r="I2" s="270" t="s">
        <v>154</v>
      </c>
      <c r="J2" s="270" t="s">
        <v>834</v>
      </c>
      <c r="K2" s="261" t="s">
        <v>156</v>
      </c>
      <c r="L2" s="270" t="s">
        <v>835</v>
      </c>
      <c r="M2" s="270" t="s">
        <v>836</v>
      </c>
      <c r="N2" s="270" t="s">
        <v>159</v>
      </c>
      <c r="O2" s="151"/>
      <c r="P2" s="270" t="s">
        <v>837</v>
      </c>
      <c r="Q2" s="270" t="s">
        <v>838</v>
      </c>
      <c r="R2" s="270" t="s">
        <v>839</v>
      </c>
      <c r="S2" s="270" t="s">
        <v>840</v>
      </c>
      <c r="T2" s="167" t="s">
        <v>161</v>
      </c>
      <c r="U2" s="168" t="s">
        <v>162</v>
      </c>
      <c r="AA2" s="43" t="s">
        <v>163</v>
      </c>
    </row>
    <row r="3" spans="1:27" ht="147.75" customHeight="1" x14ac:dyDescent="0.25">
      <c r="A3" s="62" t="s">
        <v>841</v>
      </c>
      <c r="B3" s="112" t="s">
        <v>384</v>
      </c>
      <c r="C3" s="112" t="s">
        <v>385</v>
      </c>
      <c r="D3" s="146" t="s">
        <v>579</v>
      </c>
      <c r="E3" s="65" t="s">
        <v>842</v>
      </c>
      <c r="F3" s="64" t="s">
        <v>843</v>
      </c>
      <c r="G3" s="127" t="s">
        <v>844</v>
      </c>
      <c r="H3" s="127"/>
      <c r="I3" s="128"/>
      <c r="J3" s="126"/>
      <c r="K3" s="126" t="s">
        <v>845</v>
      </c>
      <c r="L3" s="126" t="s">
        <v>173</v>
      </c>
      <c r="M3" s="126" t="s">
        <v>846</v>
      </c>
      <c r="N3" s="126" t="s">
        <v>847</v>
      </c>
      <c r="O3" s="152"/>
      <c r="P3" s="128">
        <v>1</v>
      </c>
      <c r="Q3" s="128" t="s">
        <v>848</v>
      </c>
      <c r="R3" s="134" t="s">
        <v>849</v>
      </c>
      <c r="S3" s="134" t="s">
        <v>850</v>
      </c>
      <c r="T3" s="131" t="s">
        <v>851</v>
      </c>
      <c r="U3" s="131" t="s">
        <v>852</v>
      </c>
      <c r="AA3" s="73" t="e">
        <f>IF(OR(I3="Fail",ISBLANK(I3)),INDEX('Issue Code Table'!C:C,MATCH(M:M,'Issue Code Table'!A:A,0)),IF(L3="Critical",6,IF(L3="Significant",5,IF(L3="Moderate",3,2))))</f>
        <v>#N/A</v>
      </c>
    </row>
    <row r="4" spans="1:27" ht="147.75" customHeight="1" x14ac:dyDescent="0.25">
      <c r="A4" s="62" t="s">
        <v>853</v>
      </c>
      <c r="B4" s="112" t="s">
        <v>300</v>
      </c>
      <c r="C4" s="112" t="s">
        <v>301</v>
      </c>
      <c r="D4" s="146" t="s">
        <v>579</v>
      </c>
      <c r="E4" s="65" t="s">
        <v>854</v>
      </c>
      <c r="F4" s="64" t="s">
        <v>855</v>
      </c>
      <c r="G4" s="127" t="s">
        <v>856</v>
      </c>
      <c r="H4" s="127"/>
      <c r="I4" s="128"/>
      <c r="J4" s="126" t="s">
        <v>284</v>
      </c>
      <c r="K4" s="126" t="s">
        <v>857</v>
      </c>
      <c r="L4" s="126" t="s">
        <v>173</v>
      </c>
      <c r="M4" s="126" t="s">
        <v>858</v>
      </c>
      <c r="N4" s="112" t="s">
        <v>859</v>
      </c>
      <c r="O4" s="152"/>
      <c r="P4" s="128" t="s">
        <v>860</v>
      </c>
      <c r="Q4" s="128" t="s">
        <v>861</v>
      </c>
      <c r="R4" s="134" t="s">
        <v>862</v>
      </c>
      <c r="S4" s="134" t="s">
        <v>863</v>
      </c>
      <c r="T4" s="134" t="s">
        <v>864</v>
      </c>
      <c r="U4" s="134" t="s">
        <v>865</v>
      </c>
      <c r="AA4" s="73" t="e">
        <f>IF(OR(I4="Fail",ISBLANK(I4)),INDEX('Issue Code Table'!C:C,MATCH(M:M,'Issue Code Table'!A:A,0)),IF(L4="Critical",6,IF(L4="Significant",5,IF(L4="Moderate",3,2))))</f>
        <v>#N/A</v>
      </c>
    </row>
    <row r="5" spans="1:27" ht="147.75" customHeight="1" x14ac:dyDescent="0.25">
      <c r="A5" s="62" t="s">
        <v>866</v>
      </c>
      <c r="B5" s="112" t="s">
        <v>322</v>
      </c>
      <c r="C5" s="112" t="s">
        <v>323</v>
      </c>
      <c r="D5" s="146" t="s">
        <v>579</v>
      </c>
      <c r="E5" s="65" t="s">
        <v>867</v>
      </c>
      <c r="F5" s="64" t="s">
        <v>868</v>
      </c>
      <c r="G5" s="127" t="s">
        <v>869</v>
      </c>
      <c r="H5" s="127"/>
      <c r="I5" s="128"/>
      <c r="J5" s="126"/>
      <c r="K5" s="126" t="s">
        <v>870</v>
      </c>
      <c r="L5" s="126" t="s">
        <v>210</v>
      </c>
      <c r="M5" s="126" t="s">
        <v>871</v>
      </c>
      <c r="N5" s="112" t="s">
        <v>872</v>
      </c>
      <c r="O5" s="152"/>
      <c r="P5" s="128" t="s">
        <v>860</v>
      </c>
      <c r="Q5" s="128" t="s">
        <v>873</v>
      </c>
      <c r="R5" s="134" t="s">
        <v>874</v>
      </c>
      <c r="S5" s="134" t="s">
        <v>875</v>
      </c>
      <c r="T5" s="134" t="s">
        <v>876</v>
      </c>
      <c r="U5" s="134" t="s">
        <v>877</v>
      </c>
      <c r="AA5" s="73">
        <f>IF(OR(I5="Fail",ISBLANK(I5)),INDEX('Issue Code Table'!C:C,MATCH(M:M,'Issue Code Table'!A:A,0)),IF(L5="Critical",6,IF(L5="Significant",5,IF(L5="Moderate",3,2))))</f>
        <v>5</v>
      </c>
    </row>
    <row r="6" spans="1:27" ht="147.75" customHeight="1" x14ac:dyDescent="0.25">
      <c r="A6" s="62" t="s">
        <v>878</v>
      </c>
      <c r="B6" s="112" t="s">
        <v>300</v>
      </c>
      <c r="C6" s="112" t="s">
        <v>301</v>
      </c>
      <c r="D6" s="146" t="s">
        <v>579</v>
      </c>
      <c r="E6" s="65" t="s">
        <v>879</v>
      </c>
      <c r="F6" s="64" t="s">
        <v>880</v>
      </c>
      <c r="G6" s="125" t="s">
        <v>881</v>
      </c>
      <c r="H6" s="127"/>
      <c r="I6" s="128"/>
      <c r="J6" s="126"/>
      <c r="K6" s="126" t="s">
        <v>882</v>
      </c>
      <c r="L6" s="126" t="s">
        <v>198</v>
      </c>
      <c r="M6" s="130" t="s">
        <v>883</v>
      </c>
      <c r="N6" s="131" t="s">
        <v>884</v>
      </c>
      <c r="O6" s="152"/>
      <c r="P6" s="128" t="s">
        <v>860</v>
      </c>
      <c r="Q6" s="128" t="s">
        <v>885</v>
      </c>
      <c r="R6" s="134" t="s">
        <v>886</v>
      </c>
      <c r="S6" s="134" t="s">
        <v>887</v>
      </c>
      <c r="T6" s="134" t="s">
        <v>888</v>
      </c>
      <c r="U6" s="134"/>
      <c r="AA6" s="73">
        <f>IF(OR(I6="Fail",ISBLANK(I6)),INDEX('Issue Code Table'!C:C,MATCH(M:M,'Issue Code Table'!A:A,0)),IF(L6="Critical",6,IF(L6="Significant",5,IF(L6="Moderate",3,2))))</f>
        <v>4</v>
      </c>
    </row>
    <row r="7" spans="1:27" ht="147.75" customHeight="1" x14ac:dyDescent="0.25">
      <c r="A7" s="62" t="s">
        <v>889</v>
      </c>
      <c r="B7" s="112" t="s">
        <v>300</v>
      </c>
      <c r="C7" s="112" t="s">
        <v>301</v>
      </c>
      <c r="D7" s="146" t="s">
        <v>579</v>
      </c>
      <c r="E7" s="65" t="s">
        <v>890</v>
      </c>
      <c r="F7" s="64" t="s">
        <v>891</v>
      </c>
      <c r="G7" s="127" t="s">
        <v>892</v>
      </c>
      <c r="H7" s="127"/>
      <c r="I7" s="128"/>
      <c r="J7" s="126"/>
      <c r="K7" s="126" t="s">
        <v>893</v>
      </c>
      <c r="L7" s="126" t="s">
        <v>198</v>
      </c>
      <c r="M7" s="130" t="s">
        <v>883</v>
      </c>
      <c r="N7" s="131" t="s">
        <v>884</v>
      </c>
      <c r="O7" s="152"/>
      <c r="P7" s="128" t="s">
        <v>860</v>
      </c>
      <c r="Q7" s="128" t="s">
        <v>894</v>
      </c>
      <c r="R7" s="134" t="s">
        <v>895</v>
      </c>
      <c r="S7" s="134" t="s">
        <v>896</v>
      </c>
      <c r="T7" s="134" t="s">
        <v>897</v>
      </c>
      <c r="U7" s="134"/>
      <c r="AA7" s="73">
        <f>IF(OR(I7="Fail",ISBLANK(I7)),INDEX('Issue Code Table'!C:C,MATCH(M:M,'Issue Code Table'!A:A,0)),IF(L7="Critical",6,IF(L7="Significant",5,IF(L7="Moderate",3,2))))</f>
        <v>4</v>
      </c>
    </row>
    <row r="8" spans="1:27" ht="147.75" customHeight="1" x14ac:dyDescent="0.25">
      <c r="A8" s="62" t="s">
        <v>898</v>
      </c>
      <c r="B8" s="112" t="s">
        <v>300</v>
      </c>
      <c r="C8" s="112" t="s">
        <v>301</v>
      </c>
      <c r="D8" s="146" t="s">
        <v>579</v>
      </c>
      <c r="E8" s="65" t="s">
        <v>899</v>
      </c>
      <c r="F8" s="64" t="s">
        <v>900</v>
      </c>
      <c r="G8" s="125" t="s">
        <v>901</v>
      </c>
      <c r="H8" s="127"/>
      <c r="I8" s="128"/>
      <c r="J8" s="126"/>
      <c r="K8" s="112" t="s">
        <v>902</v>
      </c>
      <c r="L8" s="126" t="s">
        <v>198</v>
      </c>
      <c r="M8" s="130" t="s">
        <v>883</v>
      </c>
      <c r="N8" s="131" t="s">
        <v>884</v>
      </c>
      <c r="O8" s="152"/>
      <c r="P8" s="128" t="s">
        <v>860</v>
      </c>
      <c r="Q8" s="128" t="s">
        <v>903</v>
      </c>
      <c r="R8" s="134" t="s">
        <v>895</v>
      </c>
      <c r="S8" s="134" t="s">
        <v>904</v>
      </c>
      <c r="T8" s="134" t="s">
        <v>905</v>
      </c>
      <c r="U8" s="134"/>
      <c r="AA8" s="73">
        <f>IF(OR(I8="Fail",ISBLANK(I8)),INDEX('Issue Code Table'!C:C,MATCH(M:M,'Issue Code Table'!A:A,0)),IF(L8="Critical",6,IF(L8="Significant",5,IF(L8="Moderate",3,2))))</f>
        <v>4</v>
      </c>
    </row>
    <row r="9" spans="1:27" ht="147.75" customHeight="1" x14ac:dyDescent="0.25">
      <c r="A9" s="62" t="s">
        <v>906</v>
      </c>
      <c r="B9" s="112" t="s">
        <v>300</v>
      </c>
      <c r="C9" s="112" t="s">
        <v>301</v>
      </c>
      <c r="D9" s="146" t="s">
        <v>579</v>
      </c>
      <c r="E9" s="65" t="s">
        <v>907</v>
      </c>
      <c r="F9" s="64" t="s">
        <v>908</v>
      </c>
      <c r="G9" s="125" t="s">
        <v>909</v>
      </c>
      <c r="H9" s="127"/>
      <c r="I9" s="128"/>
      <c r="J9" s="126"/>
      <c r="K9" s="112" t="s">
        <v>910</v>
      </c>
      <c r="L9" s="126" t="s">
        <v>198</v>
      </c>
      <c r="M9" s="130" t="s">
        <v>883</v>
      </c>
      <c r="N9" s="131" t="s">
        <v>884</v>
      </c>
      <c r="O9" s="152"/>
      <c r="P9" s="128" t="s">
        <v>860</v>
      </c>
      <c r="Q9" s="128" t="s">
        <v>911</v>
      </c>
      <c r="R9" s="134" t="s">
        <v>895</v>
      </c>
      <c r="S9" s="134" t="s">
        <v>912</v>
      </c>
      <c r="T9" s="134" t="s">
        <v>913</v>
      </c>
      <c r="U9" s="134"/>
      <c r="AA9" s="73">
        <f>IF(OR(I9="Fail",ISBLANK(I9)),INDEX('Issue Code Table'!C:C,MATCH(M:M,'Issue Code Table'!A:A,0)),IF(L9="Critical",6,IF(L9="Significant",5,IF(L9="Moderate",3,2))))</f>
        <v>4</v>
      </c>
    </row>
    <row r="10" spans="1:27" ht="147.75" customHeight="1" x14ac:dyDescent="0.25">
      <c r="A10" s="62" t="s">
        <v>914</v>
      </c>
      <c r="B10" s="112" t="s">
        <v>300</v>
      </c>
      <c r="C10" s="112" t="s">
        <v>301</v>
      </c>
      <c r="D10" s="146" t="s">
        <v>579</v>
      </c>
      <c r="E10" s="65" t="s">
        <v>915</v>
      </c>
      <c r="F10" s="64" t="s">
        <v>916</v>
      </c>
      <c r="G10" s="125" t="s">
        <v>917</v>
      </c>
      <c r="H10" s="127"/>
      <c r="I10" s="128"/>
      <c r="J10" s="126"/>
      <c r="K10" s="112" t="s">
        <v>918</v>
      </c>
      <c r="L10" s="126" t="s">
        <v>210</v>
      </c>
      <c r="M10" s="130" t="s">
        <v>883</v>
      </c>
      <c r="N10" s="131" t="s">
        <v>884</v>
      </c>
      <c r="O10" s="152"/>
      <c r="P10" s="128" t="s">
        <v>860</v>
      </c>
      <c r="Q10" s="128" t="s">
        <v>919</v>
      </c>
      <c r="R10" s="134" t="s">
        <v>895</v>
      </c>
      <c r="S10" s="134" t="s">
        <v>920</v>
      </c>
      <c r="T10" s="134" t="s">
        <v>921</v>
      </c>
      <c r="U10" s="134" t="s">
        <v>922</v>
      </c>
      <c r="AA10" s="73">
        <f>IF(OR(I10="Fail",ISBLANK(I10)),INDEX('Issue Code Table'!C:C,MATCH(M:M,'Issue Code Table'!A:A,0)),IF(L10="Critical",6,IF(L10="Significant",5,IF(L10="Moderate",3,2))))</f>
        <v>4</v>
      </c>
    </row>
    <row r="11" spans="1:27" ht="147.75" customHeight="1" x14ac:dyDescent="0.25">
      <c r="A11" s="62" t="s">
        <v>923</v>
      </c>
      <c r="B11" s="112" t="s">
        <v>300</v>
      </c>
      <c r="C11" s="112" t="s">
        <v>301</v>
      </c>
      <c r="D11" s="146" t="s">
        <v>579</v>
      </c>
      <c r="E11" s="65" t="s">
        <v>924</v>
      </c>
      <c r="F11" s="64" t="s">
        <v>925</v>
      </c>
      <c r="G11" s="127" t="s">
        <v>926</v>
      </c>
      <c r="H11" s="127"/>
      <c r="I11" s="128"/>
      <c r="J11" s="126"/>
      <c r="K11" s="126" t="s">
        <v>927</v>
      </c>
      <c r="L11" s="126" t="s">
        <v>198</v>
      </c>
      <c r="M11" s="130" t="s">
        <v>928</v>
      </c>
      <c r="N11" s="131" t="s">
        <v>929</v>
      </c>
      <c r="O11" s="152"/>
      <c r="P11" s="128" t="s">
        <v>860</v>
      </c>
      <c r="Q11" s="128" t="s">
        <v>930</v>
      </c>
      <c r="R11" s="134" t="s">
        <v>895</v>
      </c>
      <c r="S11" s="134" t="s">
        <v>931</v>
      </c>
      <c r="T11" s="134" t="s">
        <v>932</v>
      </c>
      <c r="U11" s="134"/>
      <c r="AA11" s="73">
        <f>IF(OR(I11="Fail",ISBLANK(I11)),INDEX('Issue Code Table'!C:C,MATCH(M:M,'Issue Code Table'!A:A,0)),IF(L11="Critical",6,IF(L11="Significant",5,IF(L11="Moderate",3,2))))</f>
        <v>6</v>
      </c>
    </row>
    <row r="12" spans="1:27" ht="147.75" customHeight="1" x14ac:dyDescent="0.25">
      <c r="A12" s="62" t="s">
        <v>933</v>
      </c>
      <c r="B12" s="112" t="s">
        <v>300</v>
      </c>
      <c r="C12" s="112" t="s">
        <v>301</v>
      </c>
      <c r="D12" s="146" t="s">
        <v>579</v>
      </c>
      <c r="E12" s="65" t="s">
        <v>934</v>
      </c>
      <c r="F12" s="64" t="s">
        <v>935</v>
      </c>
      <c r="G12" s="127" t="s">
        <v>936</v>
      </c>
      <c r="H12" s="127"/>
      <c r="I12" s="128"/>
      <c r="J12" s="126"/>
      <c r="K12" s="126" t="s">
        <v>937</v>
      </c>
      <c r="L12" s="126" t="s">
        <v>210</v>
      </c>
      <c r="M12" s="130" t="s">
        <v>938</v>
      </c>
      <c r="N12" s="131" t="s">
        <v>939</v>
      </c>
      <c r="O12" s="152"/>
      <c r="P12" s="128" t="s">
        <v>860</v>
      </c>
      <c r="Q12" s="129">
        <v>1.1000000000000001</v>
      </c>
      <c r="R12" s="134" t="s">
        <v>940</v>
      </c>
      <c r="S12" s="134" t="s">
        <v>941</v>
      </c>
      <c r="T12" s="134" t="s">
        <v>942</v>
      </c>
      <c r="U12" s="134" t="s">
        <v>943</v>
      </c>
      <c r="AA12" s="73">
        <f>IF(OR(I12="Fail",ISBLANK(I12)),INDEX('Issue Code Table'!C:C,MATCH(M:M,'Issue Code Table'!A:A,0)),IF(L12="Critical",6,IF(L12="Significant",5,IF(L12="Moderate",3,2))))</f>
        <v>3</v>
      </c>
    </row>
    <row r="13" spans="1:27" ht="147.75" customHeight="1" x14ac:dyDescent="0.25">
      <c r="A13" s="62" t="s">
        <v>944</v>
      </c>
      <c r="B13" s="112" t="s">
        <v>300</v>
      </c>
      <c r="C13" s="112" t="s">
        <v>301</v>
      </c>
      <c r="D13" s="146" t="s">
        <v>579</v>
      </c>
      <c r="E13" s="65" t="s">
        <v>945</v>
      </c>
      <c r="F13" s="64" t="s">
        <v>946</v>
      </c>
      <c r="G13" s="125" t="s">
        <v>947</v>
      </c>
      <c r="H13" s="127"/>
      <c r="I13" s="128"/>
      <c r="J13" s="126"/>
      <c r="K13" s="126" t="s">
        <v>948</v>
      </c>
      <c r="L13" s="126" t="s">
        <v>210</v>
      </c>
      <c r="M13" s="130" t="s">
        <v>949</v>
      </c>
      <c r="N13" s="131" t="s">
        <v>950</v>
      </c>
      <c r="O13" s="152"/>
      <c r="P13" s="128" t="s">
        <v>860</v>
      </c>
      <c r="Q13" s="128" t="s">
        <v>951</v>
      </c>
      <c r="R13" s="134" t="s">
        <v>952</v>
      </c>
      <c r="S13" s="134" t="s">
        <v>953</v>
      </c>
      <c r="T13" s="134" t="s">
        <v>954</v>
      </c>
      <c r="U13" s="134" t="s">
        <v>955</v>
      </c>
      <c r="AA13" s="73">
        <f>IF(OR(I13="Fail",ISBLANK(I13)),INDEX('Issue Code Table'!C:C,MATCH(M:M,'Issue Code Table'!A:A,0)),IF(L13="Critical",6,IF(L13="Significant",5,IF(L13="Moderate",3,2))))</f>
        <v>5</v>
      </c>
    </row>
    <row r="14" spans="1:27" ht="147.75" customHeight="1" x14ac:dyDescent="0.25">
      <c r="A14" s="62" t="s">
        <v>956</v>
      </c>
      <c r="B14" s="112" t="s">
        <v>384</v>
      </c>
      <c r="C14" s="112" t="s">
        <v>385</v>
      </c>
      <c r="D14" s="146" t="s">
        <v>579</v>
      </c>
      <c r="E14" s="65" t="s">
        <v>957</v>
      </c>
      <c r="F14" s="64" t="s">
        <v>958</v>
      </c>
      <c r="G14" s="127" t="s">
        <v>959</v>
      </c>
      <c r="H14" s="127"/>
      <c r="I14" s="128"/>
      <c r="J14" s="126"/>
      <c r="K14" s="126" t="s">
        <v>960</v>
      </c>
      <c r="L14" s="126" t="s">
        <v>210</v>
      </c>
      <c r="M14" s="126" t="s">
        <v>961</v>
      </c>
      <c r="N14" s="126" t="s">
        <v>962</v>
      </c>
      <c r="O14" s="152"/>
      <c r="P14" s="128" t="s">
        <v>860</v>
      </c>
      <c r="Q14" s="128" t="s">
        <v>963</v>
      </c>
      <c r="R14" s="134" t="s">
        <v>964</v>
      </c>
      <c r="S14" s="134" t="s">
        <v>965</v>
      </c>
      <c r="T14" s="134" t="s">
        <v>966</v>
      </c>
      <c r="U14" s="134" t="s">
        <v>967</v>
      </c>
      <c r="AA14" s="73">
        <f>IF(OR(I14="Fail",ISBLANK(I14)),INDEX('Issue Code Table'!C:C,MATCH(M:M,'Issue Code Table'!A:A,0)),IF(L14="Critical",6,IF(L14="Significant",5,IF(L14="Moderate",3,2))))</f>
        <v>7</v>
      </c>
    </row>
    <row r="15" spans="1:27" ht="147.75" customHeight="1" x14ac:dyDescent="0.25">
      <c r="A15" s="62" t="s">
        <v>968</v>
      </c>
      <c r="B15" s="112" t="s">
        <v>300</v>
      </c>
      <c r="C15" s="112" t="s">
        <v>301</v>
      </c>
      <c r="D15" s="146" t="s">
        <v>579</v>
      </c>
      <c r="E15" s="65" t="s">
        <v>969</v>
      </c>
      <c r="F15" s="64" t="s">
        <v>970</v>
      </c>
      <c r="G15" s="127" t="s">
        <v>971</v>
      </c>
      <c r="H15" s="127"/>
      <c r="I15" s="128"/>
      <c r="J15" s="126"/>
      <c r="K15" s="126" t="s">
        <v>972</v>
      </c>
      <c r="L15" s="126" t="s">
        <v>173</v>
      </c>
      <c r="M15" s="112" t="s">
        <v>285</v>
      </c>
      <c r="N15" s="126" t="s">
        <v>973</v>
      </c>
      <c r="O15" s="152"/>
      <c r="P15" s="128" t="s">
        <v>860</v>
      </c>
      <c r="Q15" s="128" t="s">
        <v>974</v>
      </c>
      <c r="R15" s="134" t="s">
        <v>862</v>
      </c>
      <c r="S15" s="134" t="s">
        <v>975</v>
      </c>
      <c r="T15" s="134" t="s">
        <v>976</v>
      </c>
      <c r="U15" s="134"/>
      <c r="AA15" s="73">
        <f>IF(OR(I15="Fail",ISBLANK(I15)),INDEX('Issue Code Table'!C:C,MATCH(M:M,'Issue Code Table'!A:A,0)),IF(L15="Critical",6,IF(L15="Significant",5,IF(L15="Moderate",3,2))))</f>
        <v>8</v>
      </c>
    </row>
    <row r="16" spans="1:27" ht="147.75" customHeight="1" x14ac:dyDescent="0.25">
      <c r="A16" s="62" t="s">
        <v>977</v>
      </c>
      <c r="B16" s="112" t="s">
        <v>203</v>
      </c>
      <c r="C16" s="112" t="s">
        <v>204</v>
      </c>
      <c r="D16" s="146" t="s">
        <v>579</v>
      </c>
      <c r="E16" s="65" t="s">
        <v>978</v>
      </c>
      <c r="F16" s="64" t="s">
        <v>979</v>
      </c>
      <c r="G16" s="127" t="s">
        <v>980</v>
      </c>
      <c r="H16" s="127"/>
      <c r="I16" s="128"/>
      <c r="J16" s="126"/>
      <c r="K16" s="126" t="s">
        <v>981</v>
      </c>
      <c r="L16" s="126" t="s">
        <v>210</v>
      </c>
      <c r="M16" s="126" t="s">
        <v>982</v>
      </c>
      <c r="N16" s="126" t="s">
        <v>983</v>
      </c>
      <c r="O16" s="152"/>
      <c r="P16" s="128" t="s">
        <v>860</v>
      </c>
      <c r="Q16" s="128" t="s">
        <v>984</v>
      </c>
      <c r="R16" s="134" t="s">
        <v>985</v>
      </c>
      <c r="S16" s="134" t="s">
        <v>986</v>
      </c>
      <c r="T16" s="134" t="s">
        <v>987</v>
      </c>
      <c r="U16" s="134" t="s">
        <v>988</v>
      </c>
      <c r="AA16" s="73">
        <f>IF(OR(I16="Fail",ISBLANK(I16)),INDEX('Issue Code Table'!C:C,MATCH(M:M,'Issue Code Table'!A:A,0)),IF(L16="Critical",6,IF(L16="Significant",5,IF(L16="Moderate",3,2))))</f>
        <v>2</v>
      </c>
    </row>
    <row r="17" spans="1:27" ht="147.75" customHeight="1" x14ac:dyDescent="0.25">
      <c r="A17" s="62" t="s">
        <v>989</v>
      </c>
      <c r="B17" s="112" t="s">
        <v>322</v>
      </c>
      <c r="C17" s="112" t="s">
        <v>323</v>
      </c>
      <c r="D17" s="146" t="s">
        <v>579</v>
      </c>
      <c r="E17" s="65" t="s">
        <v>990</v>
      </c>
      <c r="F17" s="64" t="s">
        <v>991</v>
      </c>
      <c r="G17" s="127" t="s">
        <v>992</v>
      </c>
      <c r="H17" s="127"/>
      <c r="I17" s="128"/>
      <c r="J17" s="126"/>
      <c r="K17" s="126" t="s">
        <v>993</v>
      </c>
      <c r="L17" s="126" t="s">
        <v>412</v>
      </c>
      <c r="M17" s="126" t="s">
        <v>358</v>
      </c>
      <c r="N17" s="126" t="s">
        <v>359</v>
      </c>
      <c r="O17" s="152"/>
      <c r="P17" s="128" t="s">
        <v>860</v>
      </c>
      <c r="Q17" s="128" t="s">
        <v>994</v>
      </c>
      <c r="R17" s="134" t="s">
        <v>995</v>
      </c>
      <c r="S17" s="134" t="s">
        <v>996</v>
      </c>
      <c r="T17" s="134" t="s">
        <v>997</v>
      </c>
      <c r="U17" s="134"/>
      <c r="AA17" s="73">
        <f>IF(OR(I17="Fail",ISBLANK(I17)),INDEX('Issue Code Table'!C:C,MATCH(M:M,'Issue Code Table'!A:A,0)),IF(L17="Critical",6,IF(L17="Significant",5,IF(L17="Moderate",3,2))))</f>
        <v>5</v>
      </c>
    </row>
    <row r="18" spans="1:27" ht="147.75" customHeight="1" x14ac:dyDescent="0.25">
      <c r="A18" s="62" t="s">
        <v>998</v>
      </c>
      <c r="B18" s="112" t="s">
        <v>999</v>
      </c>
      <c r="C18" s="112" t="s">
        <v>1000</v>
      </c>
      <c r="D18" s="146" t="s">
        <v>579</v>
      </c>
      <c r="E18" s="65" t="s">
        <v>1001</v>
      </c>
      <c r="F18" s="64" t="s">
        <v>1002</v>
      </c>
      <c r="G18" s="127" t="s">
        <v>1003</v>
      </c>
      <c r="H18" s="127"/>
      <c r="I18" s="128"/>
      <c r="J18" s="126"/>
      <c r="K18" s="126" t="s">
        <v>1004</v>
      </c>
      <c r="L18" s="126" t="s">
        <v>412</v>
      </c>
      <c r="M18" s="126" t="s">
        <v>1005</v>
      </c>
      <c r="N18" s="126" t="s">
        <v>1006</v>
      </c>
      <c r="O18" s="152"/>
      <c r="P18" s="128" t="s">
        <v>860</v>
      </c>
      <c r="Q18" s="128" t="s">
        <v>1007</v>
      </c>
      <c r="R18" s="134" t="s">
        <v>1008</v>
      </c>
      <c r="S18" s="134" t="s">
        <v>1009</v>
      </c>
      <c r="T18" s="134" t="s">
        <v>1010</v>
      </c>
      <c r="U18" s="134"/>
      <c r="AA18" s="73">
        <f>IF(OR(I18="Fail",ISBLANK(I18)),INDEX('Issue Code Table'!C:C,MATCH(M:M,'Issue Code Table'!A:A,0)),IF(L18="Critical",6,IF(L18="Significant",5,IF(L18="Moderate",3,2))))</f>
        <v>2</v>
      </c>
    </row>
    <row r="19" spans="1:27" ht="147.75" customHeight="1" x14ac:dyDescent="0.25">
      <c r="A19" s="62" t="s">
        <v>1011</v>
      </c>
      <c r="B19" s="112" t="s">
        <v>999</v>
      </c>
      <c r="C19" s="112" t="s">
        <v>1000</v>
      </c>
      <c r="D19" s="146" t="s">
        <v>579</v>
      </c>
      <c r="E19" s="65" t="s">
        <v>1012</v>
      </c>
      <c r="F19" s="64" t="s">
        <v>1013</v>
      </c>
      <c r="G19" s="127" t="s">
        <v>1014</v>
      </c>
      <c r="H19" s="127"/>
      <c r="I19" s="128"/>
      <c r="J19" s="126"/>
      <c r="K19" s="126" t="s">
        <v>1015</v>
      </c>
      <c r="L19" s="126" t="s">
        <v>412</v>
      </c>
      <c r="M19" s="126" t="s">
        <v>1005</v>
      </c>
      <c r="N19" s="126" t="s">
        <v>1006</v>
      </c>
      <c r="O19" s="152"/>
      <c r="P19" s="128" t="s">
        <v>860</v>
      </c>
      <c r="Q19" s="128" t="s">
        <v>1016</v>
      </c>
      <c r="R19" s="134" t="s">
        <v>1017</v>
      </c>
      <c r="S19" s="134" t="s">
        <v>1018</v>
      </c>
      <c r="T19" s="134" t="s">
        <v>1019</v>
      </c>
      <c r="U19" s="134"/>
      <c r="AA19" s="73">
        <f>IF(OR(I19="Fail",ISBLANK(I19)),INDEX('Issue Code Table'!C:C,MATCH(M:M,'Issue Code Table'!A:A,0)),IF(L19="Critical",6,IF(L19="Significant",5,IF(L19="Moderate",3,2))))</f>
        <v>2</v>
      </c>
    </row>
    <row r="20" spans="1:27" ht="147.75" customHeight="1" x14ac:dyDescent="0.25">
      <c r="A20" s="62" t="s">
        <v>1020</v>
      </c>
      <c r="B20" s="112" t="s">
        <v>999</v>
      </c>
      <c r="C20" s="112" t="s">
        <v>1000</v>
      </c>
      <c r="D20" s="146" t="s">
        <v>579</v>
      </c>
      <c r="E20" s="65" t="s">
        <v>1021</v>
      </c>
      <c r="F20" s="64" t="s">
        <v>1022</v>
      </c>
      <c r="G20" s="127" t="s">
        <v>1023</v>
      </c>
      <c r="H20" s="127"/>
      <c r="I20" s="128"/>
      <c r="J20" s="126"/>
      <c r="K20" s="126" t="s">
        <v>1024</v>
      </c>
      <c r="L20" s="126" t="s">
        <v>210</v>
      </c>
      <c r="M20" s="126" t="s">
        <v>1025</v>
      </c>
      <c r="N20" s="126" t="s">
        <v>1026</v>
      </c>
      <c r="O20" s="152"/>
      <c r="P20" s="128" t="s">
        <v>860</v>
      </c>
      <c r="Q20" s="129">
        <v>1.2</v>
      </c>
      <c r="R20" s="134" t="s">
        <v>1027</v>
      </c>
      <c r="S20" s="134" t="s">
        <v>1028</v>
      </c>
      <c r="T20" s="131" t="s">
        <v>1029</v>
      </c>
      <c r="U20" s="131" t="s">
        <v>1030</v>
      </c>
      <c r="AA20" s="73">
        <f>IF(OR(I20="Fail",ISBLANK(I20)),INDEX('Issue Code Table'!C:C,MATCH(M:M,'Issue Code Table'!A:A,0)),IF(L20="Critical",6,IF(L20="Significant",5,IF(L20="Moderate",3,2))))</f>
        <v>3</v>
      </c>
    </row>
    <row r="21" spans="1:27" ht="147.75" customHeight="1" x14ac:dyDescent="0.25">
      <c r="A21" s="62" t="s">
        <v>1031</v>
      </c>
      <c r="B21" s="112" t="s">
        <v>300</v>
      </c>
      <c r="C21" s="112" t="s">
        <v>301</v>
      </c>
      <c r="D21" s="146" t="s">
        <v>579</v>
      </c>
      <c r="E21" s="65" t="s">
        <v>1032</v>
      </c>
      <c r="F21" s="64" t="s">
        <v>3577</v>
      </c>
      <c r="G21" s="127" t="s">
        <v>1033</v>
      </c>
      <c r="H21" s="127"/>
      <c r="I21" s="128"/>
      <c r="J21" s="126"/>
      <c r="K21" s="126" t="s">
        <v>882</v>
      </c>
      <c r="L21" s="126" t="s">
        <v>210</v>
      </c>
      <c r="M21" s="130" t="s">
        <v>949</v>
      </c>
      <c r="N21" s="126"/>
      <c r="O21" s="152"/>
      <c r="P21" s="128" t="s">
        <v>860</v>
      </c>
      <c r="Q21" s="128" t="s">
        <v>1034</v>
      </c>
      <c r="R21" s="134" t="s">
        <v>1035</v>
      </c>
      <c r="S21" s="134" t="s">
        <v>1036</v>
      </c>
      <c r="T21" s="134" t="s">
        <v>1037</v>
      </c>
      <c r="U21" s="134" t="s">
        <v>1038</v>
      </c>
      <c r="AA21" s="73">
        <f>IF(OR(I21="Fail",ISBLANK(I21)),INDEX('Issue Code Table'!C:C,MATCH(M:M,'Issue Code Table'!A:A,0)),IF(L21="Critical",6,IF(L21="Significant",5,IF(L21="Moderate",3,2))))</f>
        <v>5</v>
      </c>
    </row>
    <row r="22" spans="1:27" ht="147.75" customHeight="1" x14ac:dyDescent="0.25">
      <c r="A22" s="62" t="s">
        <v>1039</v>
      </c>
      <c r="B22" s="112" t="s">
        <v>384</v>
      </c>
      <c r="C22" s="112" t="s">
        <v>385</v>
      </c>
      <c r="D22" s="146" t="s">
        <v>579</v>
      </c>
      <c r="E22" s="65" t="s">
        <v>1040</v>
      </c>
      <c r="F22" s="64" t="s">
        <v>1041</v>
      </c>
      <c r="G22" s="127" t="s">
        <v>1042</v>
      </c>
      <c r="H22" s="127"/>
      <c r="I22" s="128"/>
      <c r="J22" s="126"/>
      <c r="K22" s="126" t="s">
        <v>1043</v>
      </c>
      <c r="L22" s="126" t="s">
        <v>198</v>
      </c>
      <c r="M22" s="126" t="s">
        <v>390</v>
      </c>
      <c r="N22" s="126" t="s">
        <v>391</v>
      </c>
      <c r="O22" s="152"/>
      <c r="P22" s="128" t="s">
        <v>860</v>
      </c>
      <c r="Q22" s="128" t="s">
        <v>1044</v>
      </c>
      <c r="R22" s="134" t="s">
        <v>1045</v>
      </c>
      <c r="S22" s="134" t="s">
        <v>1046</v>
      </c>
      <c r="T22" s="134" t="s">
        <v>1047</v>
      </c>
      <c r="U22" s="134"/>
      <c r="AA22" s="73">
        <f>IF(OR(I22="Fail",ISBLANK(I22)),INDEX('Issue Code Table'!C:C,MATCH(M:M,'Issue Code Table'!A:A,0)),IF(L22="Critical",6,IF(L22="Significant",5,IF(L22="Moderate",3,2))))</f>
        <v>5</v>
      </c>
    </row>
    <row r="23" spans="1:27" ht="147.75" customHeight="1" x14ac:dyDescent="0.25">
      <c r="A23" s="62" t="s">
        <v>1048</v>
      </c>
      <c r="B23" s="112" t="s">
        <v>1049</v>
      </c>
      <c r="C23" s="112" t="s">
        <v>1050</v>
      </c>
      <c r="D23" s="146" t="s">
        <v>579</v>
      </c>
      <c r="E23" s="65" t="s">
        <v>1051</v>
      </c>
      <c r="F23" s="64" t="s">
        <v>1052</v>
      </c>
      <c r="G23" s="127" t="s">
        <v>1053</v>
      </c>
      <c r="H23" s="127"/>
      <c r="I23" s="128"/>
      <c r="J23" s="126"/>
      <c r="K23" s="126" t="s">
        <v>1054</v>
      </c>
      <c r="L23" s="126" t="s">
        <v>198</v>
      </c>
      <c r="M23" s="126" t="s">
        <v>625</v>
      </c>
      <c r="N23" s="126" t="s">
        <v>626</v>
      </c>
      <c r="O23" s="152"/>
      <c r="P23" s="128" t="s">
        <v>1055</v>
      </c>
      <c r="Q23" s="128" t="s">
        <v>1056</v>
      </c>
      <c r="R23" s="134" t="s">
        <v>1057</v>
      </c>
      <c r="S23" s="134" t="s">
        <v>1058</v>
      </c>
      <c r="T23" s="134" t="s">
        <v>1059</v>
      </c>
      <c r="U23" s="134"/>
      <c r="AA23" s="73">
        <f>IF(OR(I23="Fail",ISBLANK(I23)),INDEX('Issue Code Table'!C:C,MATCH(M:M,'Issue Code Table'!A:A,0)),IF(L23="Critical",6,IF(L23="Significant",5,IF(L23="Moderate",3,2))))</f>
        <v>5</v>
      </c>
    </row>
    <row r="24" spans="1:27" ht="147.75" customHeight="1" x14ac:dyDescent="0.25">
      <c r="A24" s="62" t="s">
        <v>1080</v>
      </c>
      <c r="B24" s="112" t="s">
        <v>300</v>
      </c>
      <c r="C24" s="112" t="s">
        <v>301</v>
      </c>
      <c r="D24" s="146" t="s">
        <v>579</v>
      </c>
      <c r="E24" s="65" t="s">
        <v>1060</v>
      </c>
      <c r="F24" s="64" t="s">
        <v>1061</v>
      </c>
      <c r="G24" s="127" t="s">
        <v>1062</v>
      </c>
      <c r="H24" s="127"/>
      <c r="I24" s="128"/>
      <c r="J24" s="126"/>
      <c r="K24" s="126" t="s">
        <v>1063</v>
      </c>
      <c r="L24" s="126" t="s">
        <v>210</v>
      </c>
      <c r="M24" s="126" t="s">
        <v>982</v>
      </c>
      <c r="N24" s="126" t="s">
        <v>983</v>
      </c>
      <c r="O24" s="152"/>
      <c r="P24" s="128">
        <v>2</v>
      </c>
      <c r="Q24" s="128" t="s">
        <v>1064</v>
      </c>
      <c r="R24" s="134" t="s">
        <v>1065</v>
      </c>
      <c r="S24" s="134" t="s">
        <v>1066</v>
      </c>
      <c r="T24" s="134" t="s">
        <v>1067</v>
      </c>
      <c r="U24" s="134" t="s">
        <v>1068</v>
      </c>
      <c r="AA24" s="73">
        <f>IF(OR(I24="Fail",ISBLANK(I24)),INDEX('Issue Code Table'!C:C,MATCH(M:M,'Issue Code Table'!A:A,0)),IF(L24="Critical",6,IF(L24="Significant",5,IF(L24="Moderate",3,2))))</f>
        <v>2</v>
      </c>
    </row>
    <row r="25" spans="1:27" ht="147.75" customHeight="1" x14ac:dyDescent="0.25">
      <c r="A25" s="62" t="s">
        <v>1090</v>
      </c>
      <c r="B25" s="112" t="s">
        <v>384</v>
      </c>
      <c r="C25" s="112" t="s">
        <v>385</v>
      </c>
      <c r="D25" s="146" t="s">
        <v>579</v>
      </c>
      <c r="E25" s="65" t="s">
        <v>1069</v>
      </c>
      <c r="F25" s="64" t="s">
        <v>1070</v>
      </c>
      <c r="G25" s="127" t="s">
        <v>1071</v>
      </c>
      <c r="H25" s="127"/>
      <c r="I25" s="128"/>
      <c r="J25" s="126"/>
      <c r="K25" s="126" t="s">
        <v>1072</v>
      </c>
      <c r="L25" s="126" t="s">
        <v>173</v>
      </c>
      <c r="M25" s="126" t="s">
        <v>1073</v>
      </c>
      <c r="N25" s="126" t="s">
        <v>1074</v>
      </c>
      <c r="O25" s="152"/>
      <c r="P25" s="128"/>
      <c r="Q25" s="128" t="s">
        <v>1075</v>
      </c>
      <c r="R25" s="134" t="s">
        <v>1076</v>
      </c>
      <c r="S25" s="134" t="s">
        <v>1077</v>
      </c>
      <c r="T25" s="134" t="s">
        <v>1078</v>
      </c>
      <c r="U25" s="134" t="s">
        <v>1079</v>
      </c>
      <c r="AA25" s="73">
        <f>IF(OR(I25="Fail",ISBLANK(I25)),INDEX('Issue Code Table'!C:C,MATCH(M:M,'Issue Code Table'!A:A,0)),IF(L25="Critical",6,IF(L25="Significant",5,IF(L25="Moderate",3,2))))</f>
        <v>8</v>
      </c>
    </row>
    <row r="26" spans="1:27" ht="147.75" customHeight="1" x14ac:dyDescent="0.25">
      <c r="A26" s="62" t="s">
        <v>1101</v>
      </c>
      <c r="B26" s="112" t="s">
        <v>515</v>
      </c>
      <c r="C26" s="112" t="s">
        <v>516</v>
      </c>
      <c r="D26" s="146" t="s">
        <v>579</v>
      </c>
      <c r="E26" s="65" t="s">
        <v>1081</v>
      </c>
      <c r="F26" s="64" t="s">
        <v>1082</v>
      </c>
      <c r="G26" s="127" t="s">
        <v>1083</v>
      </c>
      <c r="H26" s="127"/>
      <c r="I26" s="128"/>
      <c r="J26" s="126"/>
      <c r="K26" s="126" t="s">
        <v>1084</v>
      </c>
      <c r="L26" s="126" t="s">
        <v>210</v>
      </c>
      <c r="M26" s="126" t="s">
        <v>521</v>
      </c>
      <c r="N26" s="126" t="s">
        <v>522</v>
      </c>
      <c r="O26" s="152"/>
      <c r="P26" s="128" t="s">
        <v>1055</v>
      </c>
      <c r="Q26" s="128" t="s">
        <v>1085</v>
      </c>
      <c r="R26" s="134" t="s">
        <v>1086</v>
      </c>
      <c r="S26" s="134" t="s">
        <v>1087</v>
      </c>
      <c r="T26" s="134" t="s">
        <v>1088</v>
      </c>
      <c r="U26" s="134" t="s">
        <v>1089</v>
      </c>
      <c r="AA26" s="73">
        <f>IF(OR(I26="Fail",ISBLANK(I26)),INDEX('Issue Code Table'!C:C,MATCH(M:M,'Issue Code Table'!A:A,0)),IF(L26="Critical",6,IF(L26="Significant",5,IF(L26="Moderate",3,2))))</f>
        <v>4</v>
      </c>
    </row>
    <row r="27" spans="1:27" ht="147.75" customHeight="1" x14ac:dyDescent="0.25">
      <c r="A27" s="62" t="s">
        <v>1110</v>
      </c>
      <c r="B27" s="112" t="s">
        <v>1049</v>
      </c>
      <c r="C27" s="112" t="s">
        <v>1050</v>
      </c>
      <c r="D27" s="146" t="s">
        <v>579</v>
      </c>
      <c r="E27" s="65" t="s">
        <v>1091</v>
      </c>
      <c r="F27" s="64" t="s">
        <v>1092</v>
      </c>
      <c r="G27" s="127" t="s">
        <v>1093</v>
      </c>
      <c r="H27" s="127"/>
      <c r="I27" s="128"/>
      <c r="J27" s="126"/>
      <c r="K27" s="126" t="s">
        <v>1094</v>
      </c>
      <c r="L27" s="126" t="s">
        <v>198</v>
      </c>
      <c r="M27" s="126" t="s">
        <v>1095</v>
      </c>
      <c r="N27" s="126" t="s">
        <v>1096</v>
      </c>
      <c r="O27" s="152"/>
      <c r="P27" s="128" t="s">
        <v>1055</v>
      </c>
      <c r="Q27" s="128" t="s">
        <v>1097</v>
      </c>
      <c r="R27" s="134" t="s">
        <v>1098</v>
      </c>
      <c r="S27" s="134" t="s">
        <v>1099</v>
      </c>
      <c r="T27" s="134" t="s">
        <v>1100</v>
      </c>
      <c r="U27" s="134"/>
      <c r="AA27" s="73">
        <f>IF(OR(I27="Fail",ISBLANK(I27)),INDEX('Issue Code Table'!C:C,MATCH(M:M,'Issue Code Table'!A:A,0)),IF(L27="Critical",6,IF(L27="Significant",5,IF(L27="Moderate",3,2))))</f>
        <v>5</v>
      </c>
    </row>
    <row r="28" spans="1:27" ht="147.75" customHeight="1" x14ac:dyDescent="0.25">
      <c r="A28" s="62" t="s">
        <v>1119</v>
      </c>
      <c r="B28" s="112" t="s">
        <v>1049</v>
      </c>
      <c r="C28" s="112" t="s">
        <v>1050</v>
      </c>
      <c r="D28" s="146" t="s">
        <v>579</v>
      </c>
      <c r="E28" s="65" t="s">
        <v>1102</v>
      </c>
      <c r="F28" s="64" t="s">
        <v>1103</v>
      </c>
      <c r="G28" s="127" t="s">
        <v>1104</v>
      </c>
      <c r="H28" s="127"/>
      <c r="I28" s="128"/>
      <c r="J28" s="126"/>
      <c r="K28" s="126" t="s">
        <v>1105</v>
      </c>
      <c r="L28" s="126" t="s">
        <v>198</v>
      </c>
      <c r="M28" s="126" t="s">
        <v>625</v>
      </c>
      <c r="N28" s="126" t="s">
        <v>626</v>
      </c>
      <c r="O28" s="152"/>
      <c r="P28" s="128" t="s">
        <v>1055</v>
      </c>
      <c r="Q28" s="128" t="s">
        <v>1106</v>
      </c>
      <c r="R28" s="134" t="s">
        <v>1107</v>
      </c>
      <c r="S28" s="134" t="s">
        <v>1108</v>
      </c>
      <c r="T28" s="134" t="s">
        <v>1109</v>
      </c>
      <c r="U28" s="134"/>
      <c r="AA28" s="73">
        <f>IF(OR(I28="Fail",ISBLANK(I28)),INDEX('Issue Code Table'!C:C,MATCH(M:M,'Issue Code Table'!A:A,0)),IF(L28="Critical",6,IF(L28="Significant",5,IF(L28="Moderate",3,2))))</f>
        <v>5</v>
      </c>
    </row>
    <row r="29" spans="1:27" ht="147.75" customHeight="1" x14ac:dyDescent="0.25">
      <c r="A29" s="62" t="s">
        <v>1129</v>
      </c>
      <c r="B29" s="112" t="s">
        <v>477</v>
      </c>
      <c r="C29" s="112" t="s">
        <v>478</v>
      </c>
      <c r="D29" s="146" t="s">
        <v>579</v>
      </c>
      <c r="E29" s="65" t="s">
        <v>1111</v>
      </c>
      <c r="F29" s="64" t="s">
        <v>1112</v>
      </c>
      <c r="G29" s="127" t="s">
        <v>1113</v>
      </c>
      <c r="H29" s="127"/>
      <c r="I29" s="128"/>
      <c r="J29" s="126"/>
      <c r="K29" s="126" t="s">
        <v>1114</v>
      </c>
      <c r="L29" s="126" t="s">
        <v>198</v>
      </c>
      <c r="M29" s="126" t="s">
        <v>625</v>
      </c>
      <c r="N29" s="126" t="s">
        <v>626</v>
      </c>
      <c r="O29" s="152"/>
      <c r="P29" s="128" t="s">
        <v>1055</v>
      </c>
      <c r="Q29" s="128" t="s">
        <v>1115</v>
      </c>
      <c r="R29" s="134" t="s">
        <v>1116</v>
      </c>
      <c r="S29" s="134" t="s">
        <v>1117</v>
      </c>
      <c r="T29" s="134" t="s">
        <v>1118</v>
      </c>
      <c r="U29" s="134"/>
      <c r="AA29" s="73">
        <f>IF(OR(I29="Fail",ISBLANK(I29)),INDEX('Issue Code Table'!C:C,MATCH(M:M,'Issue Code Table'!A:A,0)),IF(L29="Critical",6,IF(L29="Significant",5,IF(L29="Moderate",3,2))))</f>
        <v>5</v>
      </c>
    </row>
    <row r="30" spans="1:27" ht="147.75" customHeight="1" x14ac:dyDescent="0.25">
      <c r="A30" s="62" t="s">
        <v>1138</v>
      </c>
      <c r="B30" s="112" t="s">
        <v>1049</v>
      </c>
      <c r="C30" s="112" t="s">
        <v>1050</v>
      </c>
      <c r="D30" s="146" t="s">
        <v>579</v>
      </c>
      <c r="E30" s="65" t="s">
        <v>1120</v>
      </c>
      <c r="F30" s="64" t="s">
        <v>1121</v>
      </c>
      <c r="G30" s="127" t="s">
        <v>1122</v>
      </c>
      <c r="H30" s="127"/>
      <c r="I30" s="128"/>
      <c r="J30" s="126"/>
      <c r="K30" s="112" t="s">
        <v>1123</v>
      </c>
      <c r="L30" s="126" t="s">
        <v>198</v>
      </c>
      <c r="M30" s="126" t="s">
        <v>625</v>
      </c>
      <c r="N30" s="126" t="s">
        <v>626</v>
      </c>
      <c r="O30" s="152"/>
      <c r="P30" s="128" t="s">
        <v>1124</v>
      </c>
      <c r="Q30" s="128" t="s">
        <v>1125</v>
      </c>
      <c r="R30" s="134" t="s">
        <v>1126</v>
      </c>
      <c r="S30" s="134" t="s">
        <v>1127</v>
      </c>
      <c r="T30" s="134" t="s">
        <v>1128</v>
      </c>
      <c r="U30" s="134"/>
      <c r="AA30" s="73">
        <f>IF(OR(I30="Fail",ISBLANK(I30)),INDEX('Issue Code Table'!C:C,MATCH(M:M,'Issue Code Table'!A:A,0)),IF(L30="Critical",6,IF(L30="Significant",5,IF(L30="Moderate",3,2))))</f>
        <v>5</v>
      </c>
    </row>
    <row r="31" spans="1:27" ht="147.75" customHeight="1" x14ac:dyDescent="0.25">
      <c r="A31" s="62" t="s">
        <v>1147</v>
      </c>
      <c r="B31" s="112" t="s">
        <v>1049</v>
      </c>
      <c r="C31" s="112" t="s">
        <v>1050</v>
      </c>
      <c r="D31" s="146" t="s">
        <v>579</v>
      </c>
      <c r="E31" s="65" t="s">
        <v>1130</v>
      </c>
      <c r="F31" s="64" t="s">
        <v>1131</v>
      </c>
      <c r="G31" s="127" t="s">
        <v>1132</v>
      </c>
      <c r="H31" s="127"/>
      <c r="I31" s="128"/>
      <c r="J31" s="126"/>
      <c r="K31" s="126" t="s">
        <v>1133</v>
      </c>
      <c r="L31" s="126" t="s">
        <v>198</v>
      </c>
      <c r="M31" s="126" t="s">
        <v>625</v>
      </c>
      <c r="N31" s="126" t="s">
        <v>626</v>
      </c>
      <c r="O31" s="152"/>
      <c r="P31" s="128" t="s">
        <v>1124</v>
      </c>
      <c r="Q31" s="128" t="s">
        <v>1134</v>
      </c>
      <c r="R31" s="134" t="s">
        <v>1135</v>
      </c>
      <c r="S31" s="134" t="s">
        <v>1136</v>
      </c>
      <c r="T31" s="134" t="s">
        <v>1137</v>
      </c>
      <c r="U31" s="134"/>
      <c r="AA31" s="73">
        <f>IF(OR(I31="Fail",ISBLANK(I31)),INDEX('Issue Code Table'!C:C,MATCH(M:M,'Issue Code Table'!A:A,0)),IF(L31="Critical",6,IF(L31="Significant",5,IF(L31="Moderate",3,2))))</f>
        <v>5</v>
      </c>
    </row>
    <row r="32" spans="1:27" ht="147.75" customHeight="1" x14ac:dyDescent="0.25">
      <c r="A32" s="62" t="s">
        <v>1156</v>
      </c>
      <c r="B32" s="112" t="s">
        <v>1049</v>
      </c>
      <c r="C32" s="112" t="s">
        <v>1050</v>
      </c>
      <c r="D32" s="146" t="s">
        <v>579</v>
      </c>
      <c r="E32" s="65" t="s">
        <v>1139</v>
      </c>
      <c r="F32" s="64" t="s">
        <v>1140</v>
      </c>
      <c r="G32" s="127" t="s">
        <v>1141</v>
      </c>
      <c r="H32" s="127"/>
      <c r="I32" s="128"/>
      <c r="J32" s="126"/>
      <c r="K32" s="126" t="s">
        <v>1142</v>
      </c>
      <c r="L32" s="126" t="s">
        <v>198</v>
      </c>
      <c r="M32" s="126" t="s">
        <v>625</v>
      </c>
      <c r="N32" s="126" t="s">
        <v>626</v>
      </c>
      <c r="O32" s="152"/>
      <c r="P32" s="128" t="s">
        <v>1124</v>
      </c>
      <c r="Q32" s="128" t="s">
        <v>1143</v>
      </c>
      <c r="R32" s="134" t="s">
        <v>1144</v>
      </c>
      <c r="S32" s="134" t="s">
        <v>1145</v>
      </c>
      <c r="T32" s="134" t="s">
        <v>1146</v>
      </c>
      <c r="U32" s="134"/>
      <c r="AA32" s="73">
        <f>IF(OR(I32="Fail",ISBLANK(I32)),INDEX('Issue Code Table'!C:C,MATCH(M:M,'Issue Code Table'!A:A,0)),IF(L32="Critical",6,IF(L32="Significant",5,IF(L32="Moderate",3,2))))</f>
        <v>5</v>
      </c>
    </row>
    <row r="33" spans="1:27" ht="147.75" customHeight="1" x14ac:dyDescent="0.25">
      <c r="A33" s="62" t="s">
        <v>1165</v>
      </c>
      <c r="B33" s="112" t="s">
        <v>1049</v>
      </c>
      <c r="C33" s="112" t="s">
        <v>1050</v>
      </c>
      <c r="D33" s="146" t="s">
        <v>579</v>
      </c>
      <c r="E33" s="65" t="s">
        <v>1148</v>
      </c>
      <c r="F33" s="64" t="s">
        <v>1149</v>
      </c>
      <c r="G33" s="127" t="s">
        <v>1150</v>
      </c>
      <c r="H33" s="127"/>
      <c r="I33" s="128"/>
      <c r="J33" s="126"/>
      <c r="K33" s="126" t="s">
        <v>1151</v>
      </c>
      <c r="L33" s="126" t="s">
        <v>198</v>
      </c>
      <c r="M33" s="126" t="s">
        <v>625</v>
      </c>
      <c r="N33" s="126" t="s">
        <v>626</v>
      </c>
      <c r="O33" s="152"/>
      <c r="P33" s="128" t="s">
        <v>1124</v>
      </c>
      <c r="Q33" s="128" t="s">
        <v>1152</v>
      </c>
      <c r="R33" s="134" t="s">
        <v>1153</v>
      </c>
      <c r="S33" s="134" t="s">
        <v>1154</v>
      </c>
      <c r="T33" s="134" t="s">
        <v>1155</v>
      </c>
      <c r="U33" s="134"/>
      <c r="AA33" s="73">
        <f>IF(OR(I33="Fail",ISBLANK(I33)),INDEX('Issue Code Table'!C:C,MATCH(M:M,'Issue Code Table'!A:A,0)),IF(L33="Critical",6,IF(L33="Significant",5,IF(L33="Moderate",3,2))))</f>
        <v>5</v>
      </c>
    </row>
    <row r="34" spans="1:27" ht="147.75" customHeight="1" x14ac:dyDescent="0.25">
      <c r="A34" s="62" t="s">
        <v>1174</v>
      </c>
      <c r="B34" s="112" t="s">
        <v>467</v>
      </c>
      <c r="C34" s="112" t="s">
        <v>620</v>
      </c>
      <c r="D34" s="146" t="s">
        <v>579</v>
      </c>
      <c r="E34" s="65" t="s">
        <v>1157</v>
      </c>
      <c r="F34" s="64" t="s">
        <v>1158</v>
      </c>
      <c r="G34" s="127" t="s">
        <v>1159</v>
      </c>
      <c r="H34" s="127"/>
      <c r="I34" s="128"/>
      <c r="J34" s="126"/>
      <c r="K34" s="126" t="s">
        <v>1160</v>
      </c>
      <c r="L34" s="126" t="s">
        <v>198</v>
      </c>
      <c r="M34" s="126" t="s">
        <v>625</v>
      </c>
      <c r="N34" s="126" t="s">
        <v>626</v>
      </c>
      <c r="O34" s="152"/>
      <c r="P34" s="128" t="s">
        <v>1124</v>
      </c>
      <c r="Q34" s="128" t="s">
        <v>1161</v>
      </c>
      <c r="R34" s="134" t="s">
        <v>1162</v>
      </c>
      <c r="S34" s="134" t="s">
        <v>1163</v>
      </c>
      <c r="T34" s="134" t="s">
        <v>1164</v>
      </c>
      <c r="U34" s="134"/>
      <c r="AA34" s="73">
        <f>IF(OR(I34="Fail",ISBLANK(I34)),INDEX('Issue Code Table'!C:C,MATCH(M:M,'Issue Code Table'!A:A,0)),IF(L34="Critical",6,IF(L34="Significant",5,IF(L34="Moderate",3,2))))</f>
        <v>5</v>
      </c>
    </row>
    <row r="35" spans="1:27" ht="147.75" customHeight="1" x14ac:dyDescent="0.25">
      <c r="A35" s="62" t="s">
        <v>1183</v>
      </c>
      <c r="B35" s="112" t="s">
        <v>467</v>
      </c>
      <c r="C35" s="112" t="s">
        <v>620</v>
      </c>
      <c r="D35" s="146" t="s">
        <v>579</v>
      </c>
      <c r="E35" s="65" t="s">
        <v>1166</v>
      </c>
      <c r="F35" s="64" t="s">
        <v>1167</v>
      </c>
      <c r="G35" s="127" t="s">
        <v>1168</v>
      </c>
      <c r="H35" s="127"/>
      <c r="I35" s="128"/>
      <c r="J35" s="126"/>
      <c r="K35" s="126" t="s">
        <v>1169</v>
      </c>
      <c r="L35" s="126" t="s">
        <v>198</v>
      </c>
      <c r="M35" s="126" t="s">
        <v>625</v>
      </c>
      <c r="N35" s="126" t="s">
        <v>626</v>
      </c>
      <c r="O35" s="152"/>
      <c r="P35" s="128" t="s">
        <v>1124</v>
      </c>
      <c r="Q35" s="128" t="s">
        <v>1170</v>
      </c>
      <c r="R35" s="134" t="s">
        <v>1171</v>
      </c>
      <c r="S35" s="134" t="s">
        <v>1172</v>
      </c>
      <c r="T35" s="134" t="s">
        <v>1173</v>
      </c>
      <c r="U35" s="134"/>
      <c r="AA35" s="73">
        <f>IF(OR(I35="Fail",ISBLANK(I35)),INDEX('Issue Code Table'!C:C,MATCH(M:M,'Issue Code Table'!A:A,0)),IF(L35="Critical",6,IF(L35="Significant",5,IF(L35="Moderate",3,2))))</f>
        <v>5</v>
      </c>
    </row>
    <row r="36" spans="1:27" ht="147.75" customHeight="1" x14ac:dyDescent="0.25">
      <c r="A36" s="62" t="s">
        <v>1192</v>
      </c>
      <c r="B36" s="112" t="s">
        <v>1049</v>
      </c>
      <c r="C36" s="112" t="s">
        <v>1050</v>
      </c>
      <c r="D36" s="146" t="s">
        <v>579</v>
      </c>
      <c r="E36" s="65" t="s">
        <v>1175</v>
      </c>
      <c r="F36" s="64" t="s">
        <v>1176</v>
      </c>
      <c r="G36" s="127" t="s">
        <v>1177</v>
      </c>
      <c r="H36" s="127"/>
      <c r="I36" s="128"/>
      <c r="J36" s="126"/>
      <c r="K36" s="126" t="s">
        <v>1178</v>
      </c>
      <c r="L36" s="126" t="s">
        <v>198</v>
      </c>
      <c r="M36" s="126" t="s">
        <v>625</v>
      </c>
      <c r="N36" s="126" t="s">
        <v>626</v>
      </c>
      <c r="O36" s="152"/>
      <c r="P36" s="128" t="s">
        <v>1124</v>
      </c>
      <c r="Q36" s="128" t="s">
        <v>1179</v>
      </c>
      <c r="R36" s="134" t="s">
        <v>1180</v>
      </c>
      <c r="S36" s="134" t="s">
        <v>1181</v>
      </c>
      <c r="T36" s="134" t="s">
        <v>1182</v>
      </c>
      <c r="U36" s="134"/>
      <c r="AA36" s="73">
        <f>IF(OR(I36="Fail",ISBLANK(I36)),INDEX('Issue Code Table'!C:C,MATCH(M:M,'Issue Code Table'!A:A,0)),IF(L36="Critical",6,IF(L36="Significant",5,IF(L36="Moderate",3,2))))</f>
        <v>5</v>
      </c>
    </row>
    <row r="37" spans="1:27" ht="147.75" customHeight="1" x14ac:dyDescent="0.25">
      <c r="A37" s="62" t="s">
        <v>1201</v>
      </c>
      <c r="B37" s="112" t="s">
        <v>1049</v>
      </c>
      <c r="C37" s="112" t="s">
        <v>1050</v>
      </c>
      <c r="D37" s="146" t="s">
        <v>579</v>
      </c>
      <c r="E37" s="65" t="s">
        <v>1184</v>
      </c>
      <c r="F37" s="64" t="s">
        <v>1185</v>
      </c>
      <c r="G37" s="127" t="s">
        <v>1186</v>
      </c>
      <c r="H37" s="127"/>
      <c r="I37" s="128"/>
      <c r="J37" s="126"/>
      <c r="K37" s="126" t="s">
        <v>1187</v>
      </c>
      <c r="L37" s="126" t="s">
        <v>198</v>
      </c>
      <c r="M37" s="126" t="s">
        <v>625</v>
      </c>
      <c r="N37" s="126" t="s">
        <v>626</v>
      </c>
      <c r="O37" s="152"/>
      <c r="P37" s="128" t="s">
        <v>1124</v>
      </c>
      <c r="Q37" s="128" t="s">
        <v>1188</v>
      </c>
      <c r="R37" s="134" t="s">
        <v>1189</v>
      </c>
      <c r="S37" s="134" t="s">
        <v>1190</v>
      </c>
      <c r="T37" s="134" t="s">
        <v>1191</v>
      </c>
      <c r="U37" s="134"/>
      <c r="AA37" s="73">
        <f>IF(OR(I37="Fail",ISBLANK(I37)),INDEX('Issue Code Table'!C:C,MATCH(M:M,'Issue Code Table'!A:A,0)),IF(L37="Critical",6,IF(L37="Significant",5,IF(L37="Moderate",3,2))))</f>
        <v>5</v>
      </c>
    </row>
    <row r="38" spans="1:27" ht="147.75" customHeight="1" x14ac:dyDescent="0.25">
      <c r="A38" s="62" t="s">
        <v>1214</v>
      </c>
      <c r="B38" s="112" t="s">
        <v>1049</v>
      </c>
      <c r="C38" s="112" t="s">
        <v>1050</v>
      </c>
      <c r="D38" s="146" t="s">
        <v>579</v>
      </c>
      <c r="E38" s="65" t="s">
        <v>1193</v>
      </c>
      <c r="F38" s="64" t="s">
        <v>1194</v>
      </c>
      <c r="G38" s="127" t="s">
        <v>1195</v>
      </c>
      <c r="H38" s="127"/>
      <c r="I38" s="128"/>
      <c r="J38" s="126"/>
      <c r="K38" s="126" t="s">
        <v>1196</v>
      </c>
      <c r="L38" s="126" t="s">
        <v>210</v>
      </c>
      <c r="M38" s="126" t="s">
        <v>625</v>
      </c>
      <c r="N38" s="126" t="s">
        <v>626</v>
      </c>
      <c r="O38" s="152"/>
      <c r="P38" s="128" t="s">
        <v>1124</v>
      </c>
      <c r="Q38" s="128" t="s">
        <v>1197</v>
      </c>
      <c r="R38" s="134" t="s">
        <v>1153</v>
      </c>
      <c r="S38" s="134" t="s">
        <v>1198</v>
      </c>
      <c r="T38" s="134" t="s">
        <v>1199</v>
      </c>
      <c r="U38" s="134" t="s">
        <v>1200</v>
      </c>
      <c r="AA38" s="73">
        <f>IF(OR(I38="Fail",ISBLANK(I38)),INDEX('Issue Code Table'!C:C,MATCH(M:M,'Issue Code Table'!A:A,0)),IF(L38="Critical",6,IF(L38="Significant",5,IF(L38="Moderate",3,2))))</f>
        <v>5</v>
      </c>
    </row>
    <row r="39" spans="1:27" ht="147.75" customHeight="1" x14ac:dyDescent="0.25">
      <c r="A39" s="62" t="s">
        <v>3593</v>
      </c>
      <c r="B39" s="112" t="s">
        <v>179</v>
      </c>
      <c r="C39" s="112" t="s">
        <v>180</v>
      </c>
      <c r="D39" s="146" t="s">
        <v>579</v>
      </c>
      <c r="E39" s="65" t="s">
        <v>1202</v>
      </c>
      <c r="F39" s="64" t="s">
        <v>1203</v>
      </c>
      <c r="G39" s="127" t="s">
        <v>1204</v>
      </c>
      <c r="H39" s="127"/>
      <c r="I39" s="128"/>
      <c r="J39" s="126"/>
      <c r="K39" s="126" t="s">
        <v>1205</v>
      </c>
      <c r="L39" s="126" t="s">
        <v>210</v>
      </c>
      <c r="M39" s="126" t="s">
        <v>1206</v>
      </c>
      <c r="N39" s="126" t="s">
        <v>1207</v>
      </c>
      <c r="O39" s="152"/>
      <c r="P39" s="128" t="s">
        <v>1208</v>
      </c>
      <c r="Q39" s="128" t="s">
        <v>1209</v>
      </c>
      <c r="R39" s="134" t="s">
        <v>1210</v>
      </c>
      <c r="S39" s="134" t="s">
        <v>1211</v>
      </c>
      <c r="T39" s="134" t="s">
        <v>1212</v>
      </c>
      <c r="U39" s="134" t="s">
        <v>1213</v>
      </c>
      <c r="AA39" s="73">
        <f>IF(OR(I39="Fail",ISBLANK(I39)),INDEX('Issue Code Table'!C:C,MATCH(M:M,'Issue Code Table'!A:A,0)),IF(L39="Critical",6,IF(L39="Significant",5,IF(L39="Moderate",3,2))))</f>
        <v>5</v>
      </c>
    </row>
    <row r="40" spans="1:27" ht="147.75" customHeight="1" x14ac:dyDescent="0.25">
      <c r="A40" s="62" t="s">
        <v>3594</v>
      </c>
      <c r="B40" s="112" t="s">
        <v>179</v>
      </c>
      <c r="C40" s="112" t="s">
        <v>180</v>
      </c>
      <c r="D40" s="146" t="s">
        <v>579</v>
      </c>
      <c r="E40" s="65" t="s">
        <v>1215</v>
      </c>
      <c r="F40" s="64" t="s">
        <v>1216</v>
      </c>
      <c r="G40" s="127" t="s">
        <v>1217</v>
      </c>
      <c r="H40" s="127"/>
      <c r="I40" s="128"/>
      <c r="J40" s="126"/>
      <c r="K40" s="126" t="s">
        <v>1218</v>
      </c>
      <c r="L40" s="126" t="s">
        <v>210</v>
      </c>
      <c r="M40" s="126" t="s">
        <v>1206</v>
      </c>
      <c r="N40" s="126" t="s">
        <v>1207</v>
      </c>
      <c r="O40" s="152"/>
      <c r="P40" s="128" t="s">
        <v>1208</v>
      </c>
      <c r="Q40" s="128" t="s">
        <v>1219</v>
      </c>
      <c r="R40" s="134" t="s">
        <v>1220</v>
      </c>
      <c r="S40" s="134" t="s">
        <v>1211</v>
      </c>
      <c r="T40" s="134" t="s">
        <v>1221</v>
      </c>
      <c r="U40" s="134" t="s">
        <v>1222</v>
      </c>
      <c r="AA40" s="73">
        <f>IF(OR(I40="Fail",ISBLANK(I40)),INDEX('Issue Code Table'!C:C,MATCH(M:M,'Issue Code Table'!A:A,0)),IF(L40="Critical",6,IF(L40="Significant",5,IF(L40="Moderate",3,2))))</f>
        <v>5</v>
      </c>
    </row>
    <row r="41" spans="1:27" ht="6.65" customHeight="1" x14ac:dyDescent="0.25">
      <c r="A41" s="271"/>
      <c r="B41" s="272"/>
      <c r="C41" s="272"/>
      <c r="D41" s="272"/>
      <c r="E41" s="272"/>
      <c r="F41" s="273"/>
      <c r="G41" s="272"/>
      <c r="H41" s="272"/>
      <c r="I41" s="272"/>
      <c r="J41" s="272"/>
      <c r="K41" s="272"/>
      <c r="L41" s="272"/>
      <c r="M41" s="272"/>
      <c r="N41" s="272"/>
      <c r="O41" s="152"/>
      <c r="P41" s="272"/>
      <c r="Q41" s="272"/>
      <c r="R41" s="273"/>
      <c r="S41" s="273"/>
      <c r="T41" s="273"/>
      <c r="U41" s="273"/>
      <c r="AA41" s="74"/>
    </row>
    <row r="42" spans="1:27" x14ac:dyDescent="0.25">
      <c r="O42" s="155"/>
    </row>
    <row r="43" spans="1:27" x14ac:dyDescent="0.25">
      <c r="O43" s="155"/>
    </row>
    <row r="44" spans="1:27" x14ac:dyDescent="0.25">
      <c r="O44" s="155"/>
    </row>
    <row r="45" spans="1:27" x14ac:dyDescent="0.25">
      <c r="O45" s="155"/>
    </row>
    <row r="46" spans="1:27" x14ac:dyDescent="0.25">
      <c r="O46" s="155"/>
    </row>
    <row r="47" spans="1:27" x14ac:dyDescent="0.25">
      <c r="O47" s="155"/>
    </row>
    <row r="48" spans="1:27" hidden="1" x14ac:dyDescent="0.25">
      <c r="O48" s="155"/>
    </row>
    <row r="49" spans="8:15" hidden="1" x14ac:dyDescent="0.25">
      <c r="O49" s="155"/>
    </row>
    <row r="50" spans="8:15" hidden="1" x14ac:dyDescent="0.25">
      <c r="H50" s="36" t="s">
        <v>545</v>
      </c>
      <c r="O50" s="155"/>
    </row>
    <row r="51" spans="8:15" hidden="1" x14ac:dyDescent="0.25">
      <c r="H51" s="36" t="s">
        <v>55</v>
      </c>
      <c r="O51" s="155"/>
    </row>
    <row r="52" spans="8:15" hidden="1" x14ac:dyDescent="0.25">
      <c r="H52" s="36" t="s">
        <v>56</v>
      </c>
      <c r="O52" s="155"/>
    </row>
    <row r="53" spans="8:15" hidden="1" x14ac:dyDescent="0.25">
      <c r="H53" s="36" t="s">
        <v>44</v>
      </c>
      <c r="O53" s="155"/>
    </row>
    <row r="54" spans="8:15" hidden="1" x14ac:dyDescent="0.25">
      <c r="H54" s="36" t="s">
        <v>546</v>
      </c>
      <c r="O54" s="155"/>
    </row>
    <row r="55" spans="8:15" hidden="1" x14ac:dyDescent="0.25">
      <c r="H55" s="36" t="s">
        <v>547</v>
      </c>
      <c r="O55" s="155"/>
    </row>
    <row r="56" spans="8:15" hidden="1" x14ac:dyDescent="0.25">
      <c r="H56" s="36" t="s">
        <v>548</v>
      </c>
      <c r="O56" s="155"/>
    </row>
    <row r="57" spans="8:15" hidden="1" x14ac:dyDescent="0.25">
      <c r="H57" s="36" t="s">
        <v>549</v>
      </c>
      <c r="O57" s="155"/>
    </row>
    <row r="58" spans="8:15" hidden="1" x14ac:dyDescent="0.25">
      <c r="H58" s="36" t="s">
        <v>181</v>
      </c>
      <c r="O58" s="155"/>
    </row>
    <row r="59" spans="8:15" hidden="1" x14ac:dyDescent="0.25">
      <c r="H59" s="36" t="s">
        <v>218</v>
      </c>
      <c r="O59" s="155"/>
    </row>
    <row r="60" spans="8:15" hidden="1" x14ac:dyDescent="0.25">
      <c r="H60" s="36"/>
      <c r="O60" s="155"/>
    </row>
    <row r="61" spans="8:15" hidden="1" x14ac:dyDescent="0.25">
      <c r="H61" s="44" t="s">
        <v>550</v>
      </c>
      <c r="O61" s="155"/>
    </row>
    <row r="62" spans="8:15" hidden="1" x14ac:dyDescent="0.25">
      <c r="H62" s="44" t="s">
        <v>173</v>
      </c>
      <c r="O62" s="155"/>
    </row>
    <row r="63" spans="8:15" hidden="1" x14ac:dyDescent="0.25">
      <c r="H63" s="44" t="s">
        <v>210</v>
      </c>
      <c r="O63" s="155"/>
    </row>
    <row r="64" spans="8:15" hidden="1" x14ac:dyDescent="0.25">
      <c r="H64" s="44" t="s">
        <v>198</v>
      </c>
      <c r="O64" s="155"/>
    </row>
    <row r="65" spans="8:27" hidden="1" x14ac:dyDescent="0.25">
      <c r="H65" s="44" t="s">
        <v>412</v>
      </c>
      <c r="O65" s="155"/>
    </row>
    <row r="66" spans="8:27" hidden="1" x14ac:dyDescent="0.25">
      <c r="O66" s="155"/>
    </row>
    <row r="67" spans="8:27" hidden="1" x14ac:dyDescent="0.25">
      <c r="J67" s="135"/>
      <c r="O67" s="155"/>
    </row>
    <row r="68" spans="8:27" x14ac:dyDescent="0.25">
      <c r="O68" s="155"/>
    </row>
    <row r="69" spans="8:27" x14ac:dyDescent="0.25">
      <c r="O69" s="155"/>
    </row>
    <row r="70" spans="8:27" x14ac:dyDescent="0.25">
      <c r="O70" s="155"/>
    </row>
    <row r="71" spans="8:27" x14ac:dyDescent="0.25">
      <c r="O71" s="155"/>
      <c r="Z71"/>
      <c r="AA71" s="137"/>
    </row>
    <row r="72" spans="8:27" x14ac:dyDescent="0.25">
      <c r="O72" s="155"/>
      <c r="Y72"/>
      <c r="AA72" s="137"/>
    </row>
    <row r="73" spans="8:27" x14ac:dyDescent="0.25">
      <c r="O73" s="155"/>
      <c r="Y73"/>
      <c r="AA73" s="137"/>
    </row>
    <row r="74" spans="8:27" x14ac:dyDescent="0.25">
      <c r="O74" s="155"/>
      <c r="Y74"/>
      <c r="AA74" s="137"/>
    </row>
    <row r="75" spans="8:27" x14ac:dyDescent="0.25">
      <c r="O75" s="155"/>
      <c r="Y75"/>
      <c r="AA75" s="137"/>
    </row>
    <row r="76" spans="8:27" x14ac:dyDescent="0.25">
      <c r="O76" s="155"/>
      <c r="Y76"/>
      <c r="AA76" s="137"/>
    </row>
    <row r="77" spans="8:27" x14ac:dyDescent="0.25">
      <c r="O77" s="155"/>
      <c r="Y77"/>
      <c r="AA77" s="137"/>
    </row>
    <row r="78" spans="8:27" x14ac:dyDescent="0.25">
      <c r="O78" s="155"/>
      <c r="Y78"/>
      <c r="AA78" s="137"/>
    </row>
    <row r="79" spans="8:27" x14ac:dyDescent="0.25">
      <c r="O79" s="155"/>
      <c r="Y79"/>
      <c r="AA79" s="137"/>
    </row>
    <row r="80" spans="8:27" x14ac:dyDescent="0.25">
      <c r="O80" s="155"/>
      <c r="Y80"/>
      <c r="AA80" s="137"/>
    </row>
    <row r="81" spans="15:27" x14ac:dyDescent="0.25">
      <c r="O81" s="155"/>
      <c r="Y81"/>
      <c r="AA81" s="137"/>
    </row>
    <row r="82" spans="15:27" x14ac:dyDescent="0.25">
      <c r="O82" s="155"/>
      <c r="Y82"/>
      <c r="AA82" s="137"/>
    </row>
    <row r="83" spans="15:27" x14ac:dyDescent="0.25">
      <c r="O83" s="155"/>
      <c r="Y83"/>
      <c r="AA83" s="137"/>
    </row>
    <row r="84" spans="15:27" x14ac:dyDescent="0.25">
      <c r="O84" s="155"/>
      <c r="Y84"/>
      <c r="AA84" s="137"/>
    </row>
    <row r="85" spans="15:27" x14ac:dyDescent="0.25">
      <c r="O85" s="155"/>
      <c r="Y85"/>
      <c r="AA85" s="137"/>
    </row>
    <row r="86" spans="15:27" x14ac:dyDescent="0.25">
      <c r="O86" s="155"/>
      <c r="Y86"/>
      <c r="AA86" s="137"/>
    </row>
    <row r="87" spans="15:27" x14ac:dyDescent="0.25">
      <c r="O87" s="155"/>
      <c r="Y87"/>
      <c r="AA87" s="137"/>
    </row>
    <row r="88" spans="15:27" x14ac:dyDescent="0.25">
      <c r="O88" s="155"/>
      <c r="Y88"/>
      <c r="AA88" s="137"/>
    </row>
    <row r="89" spans="15:27" x14ac:dyDescent="0.25">
      <c r="O89" s="155"/>
      <c r="Y89"/>
      <c r="AA89" s="137"/>
    </row>
    <row r="90" spans="15:27" x14ac:dyDescent="0.25">
      <c r="O90" s="155"/>
      <c r="Y90"/>
      <c r="AA90" s="137"/>
    </row>
    <row r="91" spans="15:27" x14ac:dyDescent="0.25">
      <c r="O91" s="155"/>
      <c r="Y91"/>
      <c r="AA91" s="137"/>
    </row>
    <row r="92" spans="15:27" x14ac:dyDescent="0.25">
      <c r="O92" s="155"/>
      <c r="Y92"/>
      <c r="AA92" s="137"/>
    </row>
    <row r="93" spans="15:27" x14ac:dyDescent="0.25">
      <c r="O93" s="155"/>
      <c r="Y93"/>
      <c r="AA93" s="137"/>
    </row>
    <row r="94" spans="15:27" x14ac:dyDescent="0.25">
      <c r="O94" s="155"/>
      <c r="Y94"/>
      <c r="AA94" s="137"/>
    </row>
    <row r="95" spans="15:27" x14ac:dyDescent="0.25">
      <c r="O95" s="155"/>
      <c r="Y95"/>
      <c r="AA95" s="137"/>
    </row>
    <row r="96" spans="15:27" x14ac:dyDescent="0.25">
      <c r="O96" s="155"/>
      <c r="Y96"/>
      <c r="AA96" s="137"/>
    </row>
    <row r="97" spans="15:27" x14ac:dyDescent="0.25">
      <c r="O97" s="155"/>
      <c r="Y97"/>
      <c r="AA97" s="137"/>
    </row>
    <row r="98" spans="15:27" x14ac:dyDescent="0.25">
      <c r="O98" s="155"/>
      <c r="Y98"/>
      <c r="AA98" s="137"/>
    </row>
    <row r="99" spans="15:27" x14ac:dyDescent="0.25">
      <c r="O99" s="155"/>
      <c r="Y99"/>
      <c r="AA99" s="137"/>
    </row>
    <row r="100" spans="15:27" x14ac:dyDescent="0.25">
      <c r="O100" s="155"/>
      <c r="Y100"/>
      <c r="AA100" s="137"/>
    </row>
    <row r="101" spans="15:27" x14ac:dyDescent="0.25">
      <c r="O101" s="155"/>
      <c r="Y101"/>
      <c r="AA101" s="137"/>
    </row>
    <row r="102" spans="15:27" x14ac:dyDescent="0.25">
      <c r="O102" s="155"/>
      <c r="Y102"/>
      <c r="AA102" s="137"/>
    </row>
    <row r="103" spans="15:27" x14ac:dyDescent="0.25">
      <c r="O103" s="155"/>
      <c r="Y103"/>
      <c r="AA103" s="137"/>
    </row>
    <row r="104" spans="15:27" x14ac:dyDescent="0.25">
      <c r="O104" s="155"/>
      <c r="Y104"/>
      <c r="AA104" s="137"/>
    </row>
    <row r="105" spans="15:27" x14ac:dyDescent="0.25">
      <c r="O105" s="155"/>
      <c r="Y105"/>
      <c r="AA105" s="137"/>
    </row>
    <row r="106" spans="15:27" x14ac:dyDescent="0.25">
      <c r="O106" s="155"/>
      <c r="Y106"/>
      <c r="AA106" s="137"/>
    </row>
    <row r="107" spans="15:27" x14ac:dyDescent="0.25">
      <c r="O107" s="155"/>
    </row>
    <row r="108" spans="15:27" x14ac:dyDescent="0.25">
      <c r="O108" s="155"/>
    </row>
    <row r="109" spans="15:27" x14ac:dyDescent="0.25">
      <c r="O109" s="155"/>
    </row>
    <row r="110" spans="15:27" x14ac:dyDescent="0.25">
      <c r="O110" s="155"/>
    </row>
    <row r="111" spans="15:27" x14ac:dyDescent="0.25">
      <c r="O111" s="155"/>
    </row>
    <row r="112" spans="15:27" x14ac:dyDescent="0.25">
      <c r="O112" s="155"/>
    </row>
    <row r="113" spans="15:15" x14ac:dyDescent="0.25">
      <c r="O113" s="155"/>
    </row>
    <row r="114" spans="15:15" x14ac:dyDescent="0.25">
      <c r="O114" s="155"/>
    </row>
    <row r="115" spans="15:15" x14ac:dyDescent="0.25">
      <c r="O115" s="155"/>
    </row>
    <row r="116" spans="15:15" x14ac:dyDescent="0.25">
      <c r="O116" s="155"/>
    </row>
    <row r="117" spans="15:15" x14ac:dyDescent="0.25">
      <c r="O117" s="155"/>
    </row>
    <row r="118" spans="15:15" x14ac:dyDescent="0.25">
      <c r="O118" s="155"/>
    </row>
    <row r="119" spans="15:15" x14ac:dyDescent="0.25">
      <c r="O119" s="155"/>
    </row>
    <row r="120" spans="15:15" x14ac:dyDescent="0.25">
      <c r="O120" s="155"/>
    </row>
    <row r="121" spans="15:15" x14ac:dyDescent="0.25">
      <c r="O121" s="155"/>
    </row>
    <row r="122" spans="15:15" x14ac:dyDescent="0.25">
      <c r="O122" s="155"/>
    </row>
    <row r="123" spans="15:15" x14ac:dyDescent="0.25">
      <c r="O123" s="155"/>
    </row>
    <row r="124" spans="15:15" x14ac:dyDescent="0.25">
      <c r="O124" s="155"/>
    </row>
    <row r="125" spans="15:15" x14ac:dyDescent="0.25">
      <c r="O125" s="155"/>
    </row>
    <row r="126" spans="15:15" x14ac:dyDescent="0.25">
      <c r="O126" s="155"/>
    </row>
    <row r="127" spans="15:15" x14ac:dyDescent="0.25">
      <c r="O127" s="155"/>
    </row>
    <row r="128" spans="15:15" x14ac:dyDescent="0.25">
      <c r="O128" s="155"/>
    </row>
    <row r="129" spans="15:15" x14ac:dyDescent="0.25">
      <c r="O129" s="155"/>
    </row>
    <row r="130" spans="15:15" x14ac:dyDescent="0.25">
      <c r="O130" s="155"/>
    </row>
    <row r="131" spans="15:15" x14ac:dyDescent="0.25">
      <c r="O131" s="155"/>
    </row>
    <row r="132" spans="15:15" x14ac:dyDescent="0.25">
      <c r="O132" s="155"/>
    </row>
    <row r="133" spans="15:15" x14ac:dyDescent="0.25">
      <c r="O133" s="155"/>
    </row>
    <row r="134" spans="15:15" x14ac:dyDescent="0.25">
      <c r="O134" s="155"/>
    </row>
    <row r="135" spans="15:15" x14ac:dyDescent="0.25">
      <c r="O135" s="155"/>
    </row>
    <row r="136" spans="15:15" x14ac:dyDescent="0.25">
      <c r="O136" s="155"/>
    </row>
    <row r="137" spans="15:15" x14ac:dyDescent="0.25">
      <c r="O137" s="155"/>
    </row>
    <row r="138" spans="15:15" x14ac:dyDescent="0.25">
      <c r="O138" s="155"/>
    </row>
    <row r="139" spans="15:15" x14ac:dyDescent="0.25">
      <c r="O139" s="155"/>
    </row>
    <row r="140" spans="15:15" x14ac:dyDescent="0.25">
      <c r="O140" s="155"/>
    </row>
    <row r="141" spans="15:15" x14ac:dyDescent="0.25">
      <c r="O141" s="155"/>
    </row>
    <row r="142" spans="15:15" x14ac:dyDescent="0.25">
      <c r="O142" s="155"/>
    </row>
    <row r="143" spans="15:15" x14ac:dyDescent="0.25">
      <c r="O143" s="155"/>
    </row>
    <row r="144" spans="15:15" x14ac:dyDescent="0.25">
      <c r="O144" s="155"/>
    </row>
    <row r="145" spans="15:15" x14ac:dyDescent="0.25">
      <c r="O145" s="155"/>
    </row>
    <row r="146" spans="15:15" x14ac:dyDescent="0.25">
      <c r="O146" s="155"/>
    </row>
    <row r="147" spans="15:15" x14ac:dyDescent="0.25">
      <c r="O147" s="155"/>
    </row>
    <row r="148" spans="15:15" x14ac:dyDescent="0.25">
      <c r="O148" s="155"/>
    </row>
    <row r="149" spans="15:15" x14ac:dyDescent="0.25">
      <c r="O149" s="155"/>
    </row>
    <row r="150" spans="15:15" x14ac:dyDescent="0.25">
      <c r="O150" s="155"/>
    </row>
    <row r="151" spans="15:15" x14ac:dyDescent="0.25">
      <c r="O151" s="155"/>
    </row>
    <row r="152" spans="15:15" x14ac:dyDescent="0.25">
      <c r="O152" s="155"/>
    </row>
    <row r="153" spans="15:15" x14ac:dyDescent="0.25">
      <c r="O153" s="155"/>
    </row>
    <row r="154" spans="15:15" x14ac:dyDescent="0.25">
      <c r="O154" s="155"/>
    </row>
    <row r="155" spans="15:15" x14ac:dyDescent="0.25">
      <c r="O155" s="155"/>
    </row>
    <row r="156" spans="15:15" x14ac:dyDescent="0.25">
      <c r="O156" s="155"/>
    </row>
    <row r="157" spans="15:15" x14ac:dyDescent="0.25">
      <c r="O157" s="155"/>
    </row>
    <row r="158" spans="15:15" x14ac:dyDescent="0.25">
      <c r="O158" s="155"/>
    </row>
    <row r="159" spans="15:15" x14ac:dyDescent="0.25">
      <c r="O159" s="155"/>
    </row>
    <row r="160" spans="15:15" x14ac:dyDescent="0.25">
      <c r="O160" s="155"/>
    </row>
    <row r="161" spans="15:15" x14ac:dyDescent="0.25">
      <c r="O161" s="155"/>
    </row>
    <row r="162" spans="15:15" x14ac:dyDescent="0.25">
      <c r="O162" s="155"/>
    </row>
    <row r="163" spans="15:15" x14ac:dyDescent="0.25">
      <c r="O163" s="155"/>
    </row>
    <row r="164" spans="15:15" x14ac:dyDescent="0.25">
      <c r="O164" s="155"/>
    </row>
    <row r="165" spans="15:15" x14ac:dyDescent="0.25">
      <c r="O165" s="155"/>
    </row>
    <row r="166" spans="15:15" x14ac:dyDescent="0.25">
      <c r="O166" s="155"/>
    </row>
    <row r="167" spans="15:15" x14ac:dyDescent="0.25">
      <c r="O167" s="155"/>
    </row>
    <row r="168" spans="15:15" x14ac:dyDescent="0.25">
      <c r="O168" s="155"/>
    </row>
    <row r="169" spans="15:15" x14ac:dyDescent="0.25">
      <c r="O169" s="155"/>
    </row>
    <row r="170" spans="15:15" x14ac:dyDescent="0.25">
      <c r="O170" s="155"/>
    </row>
    <row r="171" spans="15:15" x14ac:dyDescent="0.25">
      <c r="O171" s="155"/>
    </row>
    <row r="172" spans="15:15" x14ac:dyDescent="0.25">
      <c r="O172" s="155"/>
    </row>
    <row r="173" spans="15:15" x14ac:dyDescent="0.25">
      <c r="O173" s="155"/>
    </row>
    <row r="174" spans="15:15" x14ac:dyDescent="0.25">
      <c r="O174" s="155"/>
    </row>
    <row r="175" spans="15:15" x14ac:dyDescent="0.25">
      <c r="O175" s="155"/>
    </row>
    <row r="176" spans="15:15" x14ac:dyDescent="0.25">
      <c r="O176" s="155"/>
    </row>
    <row r="177" spans="15:15" x14ac:dyDescent="0.25">
      <c r="O177" s="155"/>
    </row>
    <row r="178" spans="15:15" x14ac:dyDescent="0.25">
      <c r="O178" s="155"/>
    </row>
    <row r="179" spans="15:15" x14ac:dyDescent="0.25">
      <c r="O179" s="155"/>
    </row>
    <row r="180" spans="15:15" x14ac:dyDescent="0.25">
      <c r="O180" s="155"/>
    </row>
    <row r="181" spans="15:15" x14ac:dyDescent="0.25">
      <c r="O181" s="155"/>
    </row>
    <row r="182" spans="15:15" x14ac:dyDescent="0.25">
      <c r="O182" s="155"/>
    </row>
    <row r="183" spans="15:15" x14ac:dyDescent="0.25">
      <c r="O183" s="155"/>
    </row>
    <row r="184" spans="15:15" x14ac:dyDescent="0.25">
      <c r="O184" s="155"/>
    </row>
    <row r="185" spans="15:15" x14ac:dyDescent="0.25">
      <c r="O185" s="155"/>
    </row>
    <row r="186" spans="15:15" x14ac:dyDescent="0.25">
      <c r="O186" s="155"/>
    </row>
    <row r="187" spans="15:15" x14ac:dyDescent="0.25">
      <c r="O187" s="155"/>
    </row>
    <row r="188" spans="15:15" x14ac:dyDescent="0.25">
      <c r="O188" s="155"/>
    </row>
    <row r="189" spans="15:15" x14ac:dyDescent="0.25">
      <c r="O189" s="155"/>
    </row>
    <row r="190" spans="15:15" x14ac:dyDescent="0.25">
      <c r="O190" s="155"/>
    </row>
    <row r="191" spans="15:15" x14ac:dyDescent="0.25">
      <c r="O191" s="155"/>
    </row>
    <row r="192" spans="15:15" x14ac:dyDescent="0.25">
      <c r="O192" s="155"/>
    </row>
    <row r="193" spans="15:15" x14ac:dyDescent="0.25">
      <c r="O193" s="155"/>
    </row>
    <row r="194" spans="15:15" x14ac:dyDescent="0.25">
      <c r="O194" s="155"/>
    </row>
    <row r="195" spans="15:15" x14ac:dyDescent="0.25">
      <c r="O195" s="155"/>
    </row>
    <row r="196" spans="15:15" x14ac:dyDescent="0.25">
      <c r="O196" s="155"/>
    </row>
    <row r="197" spans="15:15" x14ac:dyDescent="0.25">
      <c r="O197" s="155"/>
    </row>
    <row r="198" spans="15:15" x14ac:dyDescent="0.25">
      <c r="O198" s="155"/>
    </row>
    <row r="199" spans="15:15" x14ac:dyDescent="0.25">
      <c r="O199" s="155"/>
    </row>
    <row r="200" spans="15:15" x14ac:dyDescent="0.25">
      <c r="O200" s="155"/>
    </row>
    <row r="201" spans="15:15" x14ac:dyDescent="0.25">
      <c r="O201" s="155"/>
    </row>
    <row r="202" spans="15:15" x14ac:dyDescent="0.25">
      <c r="O202" s="155"/>
    </row>
    <row r="203" spans="15:15" x14ac:dyDescent="0.25">
      <c r="O203" s="155"/>
    </row>
    <row r="204" spans="15:15" x14ac:dyDescent="0.25">
      <c r="O204" s="155"/>
    </row>
    <row r="205" spans="15:15" x14ac:dyDescent="0.25">
      <c r="O205" s="155"/>
    </row>
    <row r="206" spans="15:15" x14ac:dyDescent="0.25">
      <c r="O206" s="155"/>
    </row>
    <row r="207" spans="15:15" x14ac:dyDescent="0.25">
      <c r="O207" s="155"/>
    </row>
    <row r="208" spans="15:15" x14ac:dyDescent="0.25">
      <c r="O208" s="155"/>
    </row>
    <row r="209" spans="15:15" x14ac:dyDescent="0.25">
      <c r="O209" s="155"/>
    </row>
    <row r="210" spans="15:15" x14ac:dyDescent="0.25">
      <c r="O210" s="155"/>
    </row>
    <row r="211" spans="15:15" x14ac:dyDescent="0.25">
      <c r="O211" s="155"/>
    </row>
    <row r="212" spans="15:15" x14ac:dyDescent="0.25">
      <c r="O212" s="155"/>
    </row>
    <row r="213" spans="15:15" x14ac:dyDescent="0.25">
      <c r="O213" s="155"/>
    </row>
    <row r="214" spans="15:15" x14ac:dyDescent="0.25">
      <c r="O214" s="155"/>
    </row>
    <row r="215" spans="15:15" x14ac:dyDescent="0.25">
      <c r="O215" s="155"/>
    </row>
    <row r="216" spans="15:15" x14ac:dyDescent="0.25">
      <c r="O216" s="155"/>
    </row>
    <row r="217" spans="15:15" x14ac:dyDescent="0.25">
      <c r="O217" s="155"/>
    </row>
    <row r="218" spans="15:15" x14ac:dyDescent="0.25">
      <c r="O218" s="155"/>
    </row>
    <row r="219" spans="15:15" x14ac:dyDescent="0.25">
      <c r="O219" s="155"/>
    </row>
    <row r="220" spans="15:15" x14ac:dyDescent="0.25">
      <c r="O220" s="155"/>
    </row>
    <row r="221" spans="15:15" x14ac:dyDescent="0.25">
      <c r="O221" s="155"/>
    </row>
    <row r="225" spans="15:15" x14ac:dyDescent="0.25">
      <c r="O225" s="153"/>
    </row>
    <row r="226" spans="15:15" x14ac:dyDescent="0.25">
      <c r="O226" s="153"/>
    </row>
    <row r="227" spans="15:15" x14ac:dyDescent="0.25">
      <c r="O227" s="153"/>
    </row>
    <row r="228" spans="15:15" x14ac:dyDescent="0.25">
      <c r="O228" s="153"/>
    </row>
    <row r="229" spans="15:15" x14ac:dyDescent="0.25">
      <c r="O229" s="153"/>
    </row>
    <row r="230" spans="15:15" x14ac:dyDescent="0.25">
      <c r="O230" s="153"/>
    </row>
    <row r="231" spans="15:15" x14ac:dyDescent="0.25">
      <c r="O231" s="153"/>
    </row>
    <row r="232" spans="15:15" x14ac:dyDescent="0.25">
      <c r="O232" s="153"/>
    </row>
    <row r="233" spans="15:15" x14ac:dyDescent="0.25">
      <c r="O233" s="153"/>
    </row>
    <row r="234" spans="15:15" x14ac:dyDescent="0.25">
      <c r="O234" s="153"/>
    </row>
    <row r="235" spans="15:15" x14ac:dyDescent="0.25">
      <c r="O235" s="153"/>
    </row>
    <row r="236" spans="15:15" x14ac:dyDescent="0.25">
      <c r="O236" s="153"/>
    </row>
    <row r="237" spans="15:15" x14ac:dyDescent="0.25">
      <c r="O237" s="153"/>
    </row>
    <row r="238" spans="15:15" x14ac:dyDescent="0.25">
      <c r="O238" s="153"/>
    </row>
    <row r="239" spans="15:15" x14ac:dyDescent="0.25">
      <c r="O239" s="153"/>
    </row>
    <row r="240" spans="15:15" x14ac:dyDescent="0.25">
      <c r="O240" s="153"/>
    </row>
    <row r="241" spans="15:15" x14ac:dyDescent="0.25">
      <c r="O241" s="153"/>
    </row>
    <row r="242" spans="15:15" x14ac:dyDescent="0.25">
      <c r="O242" s="153"/>
    </row>
    <row r="243" spans="15:15" x14ac:dyDescent="0.25">
      <c r="O243" s="153"/>
    </row>
    <row r="244" spans="15:15" x14ac:dyDescent="0.25">
      <c r="O244" s="153"/>
    </row>
    <row r="245" spans="15:15" x14ac:dyDescent="0.25">
      <c r="O245" s="153"/>
    </row>
    <row r="246" spans="15:15" x14ac:dyDescent="0.25">
      <c r="O246" s="153"/>
    </row>
    <row r="247" spans="15:15" x14ac:dyDescent="0.25">
      <c r="O247" s="153"/>
    </row>
    <row r="248" spans="15:15" x14ac:dyDescent="0.25">
      <c r="O248" s="153"/>
    </row>
    <row r="249" spans="15:15" x14ac:dyDescent="0.25">
      <c r="O249" s="153"/>
    </row>
  </sheetData>
  <protectedRanges>
    <protectedRange password="E1A2" sqref="AA2:AA40" name="Range1_1"/>
    <protectedRange password="E1A2" sqref="T2" name="Range1_14_2"/>
  </protectedRanges>
  <autoFilter ref="A2:N40" xr:uid="{19CF0B6A-6995-4C98-A632-0106677F492C}"/>
  <phoneticPr fontId="2" type="noConversion"/>
  <conditionalFormatting sqref="I3:J40">
    <cfRule type="cellIs" dxfId="13" priority="34" stopIfTrue="1" operator="equal">
      <formula>"Pass"</formula>
    </cfRule>
    <cfRule type="cellIs" dxfId="12" priority="35" stopIfTrue="1" operator="equal">
      <formula>"Fail"</formula>
    </cfRule>
    <cfRule type="cellIs" dxfId="11" priority="36" stopIfTrue="1" operator="equal">
      <formula>"Info"</formula>
    </cfRule>
  </conditionalFormatting>
  <conditionalFormatting sqref="M3:M40">
    <cfRule type="expression" dxfId="10" priority="65" stopIfTrue="1">
      <formula>ISERROR(AA3)</formula>
    </cfRule>
  </conditionalFormatting>
  <dataValidations count="2">
    <dataValidation type="list" allowBlank="1" showInputMessage="1" showErrorMessage="1" sqref="I3:J40" xr:uid="{00000000-0002-0000-0500-000000000000}">
      <formula1>$H$51:$H$54</formula1>
    </dataValidation>
    <dataValidation type="list" allowBlank="1" showInputMessage="1" showErrorMessage="1" sqref="L3:L40" xr:uid="{00000000-0002-0000-0500-000001000000}">
      <formula1>$H$62:$H$65</formula1>
    </dataValidation>
  </dataValidation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dimension ref="A1:AA247"/>
  <sheetViews>
    <sheetView zoomScaleNormal="100" workbookViewId="0">
      <selection activeCell="J3" sqref="J3:J7"/>
    </sheetView>
  </sheetViews>
  <sheetFormatPr defaultColWidth="9.1796875" defaultRowHeight="12.5" x14ac:dyDescent="0.25"/>
  <cols>
    <col min="1" max="1" width="9.1796875" style="137" customWidth="1"/>
    <col min="2" max="2" width="9.1796875" style="137"/>
    <col min="3" max="3" width="17.54296875" style="137" customWidth="1"/>
    <col min="4" max="4" width="11.453125" style="137" customWidth="1"/>
    <col min="5" max="5" width="19.7265625" style="137" customWidth="1"/>
    <col min="6" max="6" width="30.81640625" style="137" customWidth="1"/>
    <col min="7" max="7" width="44.7265625" style="135" customWidth="1"/>
    <col min="8" max="8" width="22.26953125" style="137" customWidth="1"/>
    <col min="9" max="9" width="14.26953125" style="137" customWidth="1"/>
    <col min="10" max="10" width="9.81640625" style="137" customWidth="1"/>
    <col min="11" max="11" width="18.1796875" style="137" hidden="1" customWidth="1"/>
    <col min="12" max="12" width="16.1796875" style="137" customWidth="1"/>
    <col min="13" max="13" width="10.81640625" style="137" customWidth="1"/>
    <col min="14" max="14" width="20" style="137" customWidth="1"/>
    <col min="15" max="15" width="41.54296875" style="137" bestFit="1" customWidth="1"/>
    <col min="16" max="16" width="2.26953125" style="154" customWidth="1"/>
    <col min="17" max="18" width="9.1796875" style="137"/>
    <col min="19" max="19" width="28.26953125" style="137" customWidth="1"/>
    <col min="20" max="20" width="50.1796875" style="137" customWidth="1"/>
    <col min="21" max="21" width="24.81640625" style="137" hidden="1" customWidth="1"/>
    <col min="22" max="22" width="23.54296875" style="137" hidden="1" customWidth="1"/>
    <col min="23" max="26" width="9.1796875" style="137"/>
    <col min="27" max="27" width="17" hidden="1" customWidth="1"/>
    <col min="28" max="16384" width="9.1796875" style="137"/>
  </cols>
  <sheetData>
    <row r="1" spans="1:27" s="135" customFormat="1" ht="26" x14ac:dyDescent="0.3">
      <c r="A1" s="123" t="s">
        <v>54</v>
      </c>
      <c r="B1" s="123"/>
      <c r="C1" s="123"/>
      <c r="D1" s="123"/>
      <c r="E1" s="123"/>
      <c r="F1" s="123"/>
      <c r="G1" s="123"/>
      <c r="H1" s="123"/>
      <c r="I1" s="123"/>
      <c r="J1" s="123"/>
      <c r="K1" s="124"/>
      <c r="L1" s="124"/>
      <c r="M1" s="124"/>
      <c r="N1" s="124"/>
      <c r="O1" s="124"/>
      <c r="P1" s="269"/>
      <c r="Q1" s="124"/>
      <c r="R1" s="124"/>
      <c r="S1" s="124"/>
      <c r="T1" s="124"/>
      <c r="U1" s="124"/>
      <c r="V1" s="124"/>
      <c r="AA1" s="197"/>
    </row>
    <row r="2" spans="1:27" s="136" customFormat="1" ht="31.5" customHeight="1" x14ac:dyDescent="0.25">
      <c r="A2" s="133" t="s">
        <v>832</v>
      </c>
      <c r="B2" s="133" t="s">
        <v>146</v>
      </c>
      <c r="C2" s="133" t="s">
        <v>1223</v>
      </c>
      <c r="D2" s="133" t="s">
        <v>148</v>
      </c>
      <c r="E2" s="133" t="s">
        <v>1224</v>
      </c>
      <c r="F2" s="133" t="s">
        <v>833</v>
      </c>
      <c r="G2" s="133" t="s">
        <v>151</v>
      </c>
      <c r="H2" s="133" t="s">
        <v>152</v>
      </c>
      <c r="I2" s="133" t="s">
        <v>153</v>
      </c>
      <c r="J2" s="133" t="s">
        <v>154</v>
      </c>
      <c r="K2" s="261" t="s">
        <v>156</v>
      </c>
      <c r="L2" s="133" t="s">
        <v>834</v>
      </c>
      <c r="M2" s="133" t="s">
        <v>835</v>
      </c>
      <c r="N2" s="133" t="s">
        <v>836</v>
      </c>
      <c r="O2" s="133" t="s">
        <v>159</v>
      </c>
      <c r="P2" s="151"/>
      <c r="Q2" s="133" t="s">
        <v>837</v>
      </c>
      <c r="R2" s="133" t="s">
        <v>838</v>
      </c>
      <c r="S2" s="133" t="s">
        <v>839</v>
      </c>
      <c r="T2" s="133" t="s">
        <v>840</v>
      </c>
      <c r="U2" s="167" t="s">
        <v>161</v>
      </c>
      <c r="V2" s="168" t="s">
        <v>162</v>
      </c>
      <c r="AA2" s="43" t="s">
        <v>163</v>
      </c>
    </row>
    <row r="3" spans="1:27" ht="90" customHeight="1" x14ac:dyDescent="0.25">
      <c r="A3" s="143" t="s">
        <v>1225</v>
      </c>
      <c r="B3" s="140" t="s">
        <v>278</v>
      </c>
      <c r="C3" s="140" t="s">
        <v>279</v>
      </c>
      <c r="D3" s="142" t="s">
        <v>579</v>
      </c>
      <c r="E3" s="145" t="s">
        <v>1226</v>
      </c>
      <c r="F3" s="134" t="s">
        <v>1227</v>
      </c>
      <c r="G3" s="134" t="s">
        <v>1228</v>
      </c>
      <c r="H3" s="142" t="s">
        <v>1229</v>
      </c>
      <c r="I3" s="127"/>
      <c r="J3" s="128"/>
      <c r="K3" s="141" t="s">
        <v>1230</v>
      </c>
      <c r="L3" s="126"/>
      <c r="M3" s="138" t="s">
        <v>210</v>
      </c>
      <c r="N3" s="138" t="s">
        <v>390</v>
      </c>
      <c r="O3" s="141" t="s">
        <v>391</v>
      </c>
      <c r="P3" s="152"/>
      <c r="Q3" s="142" t="s">
        <v>860</v>
      </c>
      <c r="R3" s="142" t="s">
        <v>848</v>
      </c>
      <c r="S3" s="142" t="s">
        <v>1231</v>
      </c>
      <c r="T3" s="142" t="s">
        <v>1232</v>
      </c>
      <c r="U3" s="142" t="s">
        <v>1233</v>
      </c>
      <c r="V3" s="142" t="s">
        <v>1234</v>
      </c>
      <c r="AA3" s="73">
        <f>IF(OR(J3="Fail",ISBLANK(J3)),INDEX('Issue Code Table'!C:C,MATCH(N:N,'Issue Code Table'!A:A,0)),IF(M3="Critical",6,IF(M3="Significant",5,IF(M3="Moderate",3,2))))</f>
        <v>5</v>
      </c>
    </row>
    <row r="4" spans="1:27" ht="108.75" customHeight="1" x14ac:dyDescent="0.25">
      <c r="A4" s="143" t="s">
        <v>1235</v>
      </c>
      <c r="B4" s="140" t="s">
        <v>300</v>
      </c>
      <c r="C4" s="140" t="s">
        <v>301</v>
      </c>
      <c r="D4" s="142" t="s">
        <v>579</v>
      </c>
      <c r="E4" s="145" t="s">
        <v>1236</v>
      </c>
      <c r="F4" s="134" t="s">
        <v>1237</v>
      </c>
      <c r="G4" s="134" t="s">
        <v>1238</v>
      </c>
      <c r="H4" s="142" t="s">
        <v>856</v>
      </c>
      <c r="I4" s="127"/>
      <c r="J4" s="128"/>
      <c r="K4" s="141" t="s">
        <v>1239</v>
      </c>
      <c r="L4" s="126"/>
      <c r="M4" s="138" t="s">
        <v>173</v>
      </c>
      <c r="N4" s="138" t="s">
        <v>285</v>
      </c>
      <c r="O4" s="141" t="s">
        <v>973</v>
      </c>
      <c r="P4" s="152"/>
      <c r="Q4" s="142" t="s">
        <v>860</v>
      </c>
      <c r="R4" s="142" t="s">
        <v>861</v>
      </c>
      <c r="S4" s="142" t="s">
        <v>1240</v>
      </c>
      <c r="T4" s="142" t="s">
        <v>1241</v>
      </c>
      <c r="U4" s="142" t="s">
        <v>1242</v>
      </c>
      <c r="V4" s="142" t="s">
        <v>1243</v>
      </c>
      <c r="AA4" s="73">
        <f>IF(OR(J4="Fail",ISBLANK(J4)),INDEX('Issue Code Table'!C:C,MATCH(N:N,'Issue Code Table'!A:A,0)),IF(M4="Critical",6,IF(M4="Significant",5,IF(M4="Moderate",3,2))))</f>
        <v>8</v>
      </c>
    </row>
    <row r="5" spans="1:27" ht="108.75" customHeight="1" x14ac:dyDescent="0.25">
      <c r="A5" s="143" t="s">
        <v>1244</v>
      </c>
      <c r="B5" s="140" t="s">
        <v>300</v>
      </c>
      <c r="C5" s="140" t="s">
        <v>301</v>
      </c>
      <c r="D5" s="142" t="s">
        <v>579</v>
      </c>
      <c r="E5" s="145" t="s">
        <v>1245</v>
      </c>
      <c r="F5" s="134" t="s">
        <v>1246</v>
      </c>
      <c r="G5" s="134" t="s">
        <v>1247</v>
      </c>
      <c r="H5" s="142" t="s">
        <v>1248</v>
      </c>
      <c r="I5" s="127"/>
      <c r="J5" s="128"/>
      <c r="K5" s="141" t="s">
        <v>1249</v>
      </c>
      <c r="L5" s="126"/>
      <c r="M5" s="138" t="s">
        <v>210</v>
      </c>
      <c r="N5" s="138" t="s">
        <v>871</v>
      </c>
      <c r="O5" s="141" t="s">
        <v>872</v>
      </c>
      <c r="P5" s="152"/>
      <c r="Q5" s="142" t="s">
        <v>860</v>
      </c>
      <c r="R5" s="142" t="s">
        <v>873</v>
      </c>
      <c r="S5" s="142" t="s">
        <v>1250</v>
      </c>
      <c r="T5" s="142" t="s">
        <v>1251</v>
      </c>
      <c r="U5" s="142" t="s">
        <v>1252</v>
      </c>
      <c r="V5" s="142" t="s">
        <v>1253</v>
      </c>
      <c r="AA5" s="73">
        <f>IF(OR(J5="Fail",ISBLANK(J5)),INDEX('Issue Code Table'!C:C,MATCH(N:N,'Issue Code Table'!A:A,0)),IF(M5="Critical",6,IF(M5="Significant",5,IF(M5="Moderate",3,2))))</f>
        <v>5</v>
      </c>
    </row>
    <row r="6" spans="1:27" ht="108.75" customHeight="1" x14ac:dyDescent="0.25">
      <c r="A6" s="143" t="s">
        <v>1254</v>
      </c>
      <c r="B6" s="140" t="s">
        <v>203</v>
      </c>
      <c r="C6" s="140" t="s">
        <v>204</v>
      </c>
      <c r="D6" s="142" t="s">
        <v>579</v>
      </c>
      <c r="E6" s="145" t="s">
        <v>1255</v>
      </c>
      <c r="F6" s="134" t="s">
        <v>1256</v>
      </c>
      <c r="G6" s="134" t="s">
        <v>1257</v>
      </c>
      <c r="H6" s="142" t="s">
        <v>1258</v>
      </c>
      <c r="I6" s="127"/>
      <c r="J6" s="128"/>
      <c r="K6" s="141" t="s">
        <v>1259</v>
      </c>
      <c r="L6" s="126"/>
      <c r="M6" s="138" t="s">
        <v>210</v>
      </c>
      <c r="N6" s="138" t="s">
        <v>334</v>
      </c>
      <c r="O6" s="141" t="s">
        <v>1260</v>
      </c>
      <c r="P6" s="152"/>
      <c r="Q6" s="142" t="s">
        <v>860</v>
      </c>
      <c r="R6" s="142" t="s">
        <v>885</v>
      </c>
      <c r="S6" s="142" t="s">
        <v>1261</v>
      </c>
      <c r="T6" s="142" t="s">
        <v>1262</v>
      </c>
      <c r="U6" s="142" t="s">
        <v>1263</v>
      </c>
      <c r="V6" s="142" t="s">
        <v>3582</v>
      </c>
      <c r="AA6" s="73">
        <f>IF(OR(J6="Fail",ISBLANK(J6)),INDEX('Issue Code Table'!C:C,MATCH(N:N,'Issue Code Table'!A:A,0)),IF(M6="Critical",6,IF(M6="Significant",5,IF(M6="Moderate",3,2))))</f>
        <v>3</v>
      </c>
    </row>
    <row r="7" spans="1:27" ht="108.75" customHeight="1" x14ac:dyDescent="0.25">
      <c r="A7" s="143" t="s">
        <v>1264</v>
      </c>
      <c r="B7" s="140" t="s">
        <v>203</v>
      </c>
      <c r="C7" s="140" t="s">
        <v>204</v>
      </c>
      <c r="D7" s="142" t="s">
        <v>579</v>
      </c>
      <c r="E7" s="145" t="s">
        <v>1265</v>
      </c>
      <c r="F7" s="134" t="s">
        <v>1266</v>
      </c>
      <c r="G7" s="134" t="s">
        <v>1267</v>
      </c>
      <c r="H7" s="142" t="s">
        <v>1268</v>
      </c>
      <c r="I7" s="127"/>
      <c r="J7" s="128"/>
      <c r="K7" s="141" t="s">
        <v>1269</v>
      </c>
      <c r="L7" s="126"/>
      <c r="M7" s="138" t="s">
        <v>210</v>
      </c>
      <c r="N7" s="138" t="s">
        <v>334</v>
      </c>
      <c r="O7" s="141" t="s">
        <v>1260</v>
      </c>
      <c r="P7" s="152"/>
      <c r="Q7" s="142" t="s">
        <v>860</v>
      </c>
      <c r="R7" s="142" t="s">
        <v>894</v>
      </c>
      <c r="S7" s="142" t="s">
        <v>1270</v>
      </c>
      <c r="T7" s="142" t="s">
        <v>1271</v>
      </c>
      <c r="U7" s="142" t="s">
        <v>1272</v>
      </c>
      <c r="V7" s="142" t="s">
        <v>1273</v>
      </c>
      <c r="AA7" s="73">
        <f>IF(OR(J7="Fail",ISBLANK(J7)),INDEX('Issue Code Table'!C:C,MATCH(N:N,'Issue Code Table'!A:A,0)),IF(M7="Critical",6,IF(M7="Significant",5,IF(M7="Moderate",3,2))))</f>
        <v>3</v>
      </c>
    </row>
    <row r="8" spans="1:27" ht="108.75" customHeight="1" x14ac:dyDescent="0.25">
      <c r="A8" s="143" t="s">
        <v>1274</v>
      </c>
      <c r="B8" s="140" t="s">
        <v>322</v>
      </c>
      <c r="C8" s="140" t="s">
        <v>323</v>
      </c>
      <c r="D8" s="142" t="s">
        <v>579</v>
      </c>
      <c r="E8" s="145" t="s">
        <v>1275</v>
      </c>
      <c r="F8" s="134" t="s">
        <v>1276</v>
      </c>
      <c r="G8" s="134" t="s">
        <v>1277</v>
      </c>
      <c r="H8" s="142" t="s">
        <v>1278</v>
      </c>
      <c r="I8" s="127"/>
      <c r="J8" s="128"/>
      <c r="K8" s="141" t="s">
        <v>882</v>
      </c>
      <c r="L8" s="126"/>
      <c r="M8" s="138" t="s">
        <v>210</v>
      </c>
      <c r="N8" s="138" t="s">
        <v>949</v>
      </c>
      <c r="O8" s="141" t="s">
        <v>950</v>
      </c>
      <c r="P8" s="152"/>
      <c r="Q8" s="142" t="s">
        <v>860</v>
      </c>
      <c r="R8" s="142" t="s">
        <v>903</v>
      </c>
      <c r="S8" s="142" t="s">
        <v>1279</v>
      </c>
      <c r="T8" s="142" t="s">
        <v>1280</v>
      </c>
      <c r="U8" s="142" t="s">
        <v>1281</v>
      </c>
      <c r="V8" s="142" t="s">
        <v>1282</v>
      </c>
      <c r="AA8" s="73">
        <f>IF(OR(J8="Fail",ISBLANK(J8)),INDEX('Issue Code Table'!C:C,MATCH(N:N,'Issue Code Table'!A:A,0)),IF(M8="Critical",6,IF(M8="Significant",5,IF(M8="Moderate",3,2))))</f>
        <v>5</v>
      </c>
    </row>
    <row r="9" spans="1:27" ht="108.75" customHeight="1" x14ac:dyDescent="0.25">
      <c r="A9" s="143" t="s">
        <v>1283</v>
      </c>
      <c r="B9" s="140" t="s">
        <v>300</v>
      </c>
      <c r="C9" s="140" t="s">
        <v>301</v>
      </c>
      <c r="D9" s="142" t="s">
        <v>579</v>
      </c>
      <c r="E9" s="145" t="s">
        <v>1284</v>
      </c>
      <c r="F9" s="134" t="s">
        <v>1285</v>
      </c>
      <c r="G9" s="134" t="s">
        <v>1286</v>
      </c>
      <c r="H9" s="142" t="s">
        <v>1287</v>
      </c>
      <c r="I9" s="127"/>
      <c r="J9" s="128"/>
      <c r="K9" s="141" t="s">
        <v>1288</v>
      </c>
      <c r="L9" s="112"/>
      <c r="M9" s="138" t="s">
        <v>210</v>
      </c>
      <c r="N9" s="138" t="s">
        <v>1289</v>
      </c>
      <c r="O9" s="141" t="s">
        <v>1290</v>
      </c>
      <c r="P9" s="152"/>
      <c r="Q9" s="142" t="s">
        <v>860</v>
      </c>
      <c r="R9" s="142" t="s">
        <v>919</v>
      </c>
      <c r="S9" s="142" t="s">
        <v>1291</v>
      </c>
      <c r="T9" s="142" t="s">
        <v>1292</v>
      </c>
      <c r="U9" s="142" t="s">
        <v>1293</v>
      </c>
      <c r="V9" s="142" t="s">
        <v>1294</v>
      </c>
      <c r="AA9" s="73">
        <f>IF(OR(J9="Fail",ISBLANK(J9)),INDEX('Issue Code Table'!C:C,MATCH(N:N,'Issue Code Table'!A:A,0)),IF(M9="Critical",6,IF(M9="Significant",5,IF(M9="Moderate",3,2))))</f>
        <v>4</v>
      </c>
    </row>
    <row r="10" spans="1:27" ht="108.75" customHeight="1" x14ac:dyDescent="0.25">
      <c r="A10" s="143" t="s">
        <v>1295</v>
      </c>
      <c r="B10" s="140" t="s">
        <v>300</v>
      </c>
      <c r="C10" s="140" t="s">
        <v>301</v>
      </c>
      <c r="D10" s="142" t="s">
        <v>579</v>
      </c>
      <c r="E10" s="145" t="s">
        <v>1296</v>
      </c>
      <c r="F10" s="134" t="s">
        <v>1297</v>
      </c>
      <c r="G10" s="134" t="s">
        <v>1298</v>
      </c>
      <c r="H10" s="142" t="s">
        <v>1299</v>
      </c>
      <c r="I10" s="127"/>
      <c r="J10" s="128"/>
      <c r="K10" s="141" t="s">
        <v>1300</v>
      </c>
      <c r="L10" s="126"/>
      <c r="M10" s="138" t="s">
        <v>210</v>
      </c>
      <c r="N10" s="138" t="s">
        <v>1289</v>
      </c>
      <c r="O10" s="141" t="s">
        <v>1290</v>
      </c>
      <c r="P10" s="152"/>
      <c r="Q10" s="142" t="s">
        <v>860</v>
      </c>
      <c r="R10" s="142" t="s">
        <v>951</v>
      </c>
      <c r="S10" s="142" t="s">
        <v>1301</v>
      </c>
      <c r="T10" s="142" t="s">
        <v>1302</v>
      </c>
      <c r="U10" s="142" t="s">
        <v>1303</v>
      </c>
      <c r="V10" s="142" t="s">
        <v>1304</v>
      </c>
      <c r="AA10" s="73">
        <f>IF(OR(J10="Fail",ISBLANK(J10)),INDEX('Issue Code Table'!C:C,MATCH(N:N,'Issue Code Table'!A:A,0)),IF(M10="Critical",6,IF(M10="Significant",5,IF(M10="Moderate",3,2))))</f>
        <v>4</v>
      </c>
    </row>
    <row r="11" spans="1:27" ht="108.75" customHeight="1" x14ac:dyDescent="0.25">
      <c r="A11" s="143" t="s">
        <v>1305</v>
      </c>
      <c r="B11" s="140" t="s">
        <v>300</v>
      </c>
      <c r="C11" s="140" t="s">
        <v>301</v>
      </c>
      <c r="D11" s="142" t="s">
        <v>579</v>
      </c>
      <c r="E11" s="145" t="s">
        <v>1306</v>
      </c>
      <c r="F11" s="134" t="s">
        <v>1307</v>
      </c>
      <c r="G11" s="134" t="s">
        <v>1308</v>
      </c>
      <c r="H11" s="142" t="s">
        <v>1309</v>
      </c>
      <c r="I11" s="127"/>
      <c r="J11" s="128"/>
      <c r="K11" s="141" t="s">
        <v>1310</v>
      </c>
      <c r="L11" s="126"/>
      <c r="M11" s="138" t="s">
        <v>210</v>
      </c>
      <c r="N11" s="138" t="s">
        <v>1289</v>
      </c>
      <c r="O11" s="141" t="s">
        <v>1290</v>
      </c>
      <c r="P11" s="152"/>
      <c r="Q11" s="142" t="s">
        <v>860</v>
      </c>
      <c r="R11" s="142" t="s">
        <v>963</v>
      </c>
      <c r="S11" s="142" t="s">
        <v>1311</v>
      </c>
      <c r="T11" s="142" t="s">
        <v>1312</v>
      </c>
      <c r="U11" s="142" t="s">
        <v>1313</v>
      </c>
      <c r="V11" s="142" t="s">
        <v>1314</v>
      </c>
      <c r="AA11" s="73">
        <f>IF(OR(J11="Fail",ISBLANK(J11)),INDEX('Issue Code Table'!C:C,MATCH(N:N,'Issue Code Table'!A:A,0)),IF(M11="Critical",6,IF(M11="Significant",5,IF(M11="Moderate",3,2))))</f>
        <v>4</v>
      </c>
    </row>
    <row r="12" spans="1:27" ht="108.75" customHeight="1" x14ac:dyDescent="0.25">
      <c r="A12" s="143" t="s">
        <v>1315</v>
      </c>
      <c r="B12" s="140" t="s">
        <v>300</v>
      </c>
      <c r="C12" s="140" t="s">
        <v>301</v>
      </c>
      <c r="D12" s="142" t="s">
        <v>579</v>
      </c>
      <c r="E12" s="145" t="s">
        <v>1316</v>
      </c>
      <c r="F12" s="134" t="s">
        <v>1317</v>
      </c>
      <c r="G12" s="134" t="s">
        <v>1318</v>
      </c>
      <c r="H12" s="142" t="s">
        <v>1319</v>
      </c>
      <c r="I12" s="127"/>
      <c r="J12" s="128"/>
      <c r="K12" s="141" t="s">
        <v>1320</v>
      </c>
      <c r="L12" s="126"/>
      <c r="M12" s="138" t="s">
        <v>210</v>
      </c>
      <c r="N12" s="138" t="s">
        <v>1289</v>
      </c>
      <c r="O12" s="141" t="s">
        <v>1290</v>
      </c>
      <c r="P12" s="152"/>
      <c r="Q12" s="142" t="s">
        <v>860</v>
      </c>
      <c r="R12" s="142" t="s">
        <v>974</v>
      </c>
      <c r="S12" s="142" t="s">
        <v>1321</v>
      </c>
      <c r="T12" s="142" t="s">
        <v>1322</v>
      </c>
      <c r="U12" s="142" t="s">
        <v>1323</v>
      </c>
      <c r="V12" s="142" t="s">
        <v>1324</v>
      </c>
      <c r="AA12" s="73">
        <f>IF(OR(J12="Fail",ISBLANK(J12)),INDEX('Issue Code Table'!C:C,MATCH(N:N,'Issue Code Table'!A:A,0)),IF(M12="Critical",6,IF(M12="Significant",5,IF(M12="Moderate",3,2))))</f>
        <v>4</v>
      </c>
    </row>
    <row r="13" spans="1:27" ht="108.75" customHeight="1" x14ac:dyDescent="0.25">
      <c r="A13" s="143" t="s">
        <v>1325</v>
      </c>
      <c r="B13" s="140" t="s">
        <v>1049</v>
      </c>
      <c r="C13" s="140" t="s">
        <v>1050</v>
      </c>
      <c r="D13" s="142" t="s">
        <v>579</v>
      </c>
      <c r="E13" s="145" t="s">
        <v>1326</v>
      </c>
      <c r="F13" s="134" t="s">
        <v>1327</v>
      </c>
      <c r="G13" s="134" t="s">
        <v>1328</v>
      </c>
      <c r="H13" s="142" t="s">
        <v>1329</v>
      </c>
      <c r="I13" s="127"/>
      <c r="J13" s="128"/>
      <c r="K13" s="141" t="s">
        <v>1330</v>
      </c>
      <c r="L13" s="126"/>
      <c r="M13" s="138" t="s">
        <v>210</v>
      </c>
      <c r="N13" s="138" t="s">
        <v>625</v>
      </c>
      <c r="O13" s="141" t="s">
        <v>626</v>
      </c>
      <c r="P13" s="152"/>
      <c r="Q13" s="142" t="s">
        <v>1055</v>
      </c>
      <c r="R13" s="142" t="s">
        <v>1056</v>
      </c>
      <c r="S13" s="142" t="s">
        <v>1331</v>
      </c>
      <c r="T13" s="142" t="s">
        <v>1332</v>
      </c>
      <c r="U13" s="142" t="s">
        <v>1333</v>
      </c>
      <c r="V13" s="142" t="s">
        <v>1334</v>
      </c>
      <c r="AA13" s="73">
        <f>IF(OR(J13="Fail",ISBLANK(J13)),INDEX('Issue Code Table'!C:C,MATCH(N:N,'Issue Code Table'!A:A,0)),IF(M13="Critical",6,IF(M13="Significant",5,IF(M13="Moderate",3,2))))</f>
        <v>5</v>
      </c>
    </row>
    <row r="14" spans="1:27" ht="108.75" customHeight="1" x14ac:dyDescent="0.25">
      <c r="A14" s="143" t="s">
        <v>1335</v>
      </c>
      <c r="B14" s="140" t="s">
        <v>486</v>
      </c>
      <c r="C14" s="140" t="s">
        <v>487</v>
      </c>
      <c r="D14" s="142" t="s">
        <v>579</v>
      </c>
      <c r="E14" s="145" t="s">
        <v>1336</v>
      </c>
      <c r="F14" s="134" t="s">
        <v>1337</v>
      </c>
      <c r="G14" s="134" t="s">
        <v>1338</v>
      </c>
      <c r="H14" s="142" t="s">
        <v>1339</v>
      </c>
      <c r="I14" s="127"/>
      <c r="J14" s="128"/>
      <c r="K14" s="141" t="s">
        <v>1340</v>
      </c>
      <c r="L14" s="126"/>
      <c r="M14" s="138" t="s">
        <v>210</v>
      </c>
      <c r="N14" s="138" t="s">
        <v>710</v>
      </c>
      <c r="O14" s="141" t="s">
        <v>711</v>
      </c>
      <c r="P14" s="152"/>
      <c r="Q14" s="142" t="s">
        <v>1055</v>
      </c>
      <c r="R14" s="142" t="s">
        <v>1341</v>
      </c>
      <c r="S14" s="142" t="s">
        <v>1342</v>
      </c>
      <c r="T14" s="142" t="s">
        <v>1343</v>
      </c>
      <c r="U14" s="142" t="s">
        <v>1344</v>
      </c>
      <c r="V14" s="142" t="s">
        <v>1345</v>
      </c>
      <c r="AA14" s="73">
        <f>IF(OR(J14="Fail",ISBLANK(J14)),INDEX('Issue Code Table'!C:C,MATCH(N:N,'Issue Code Table'!A:A,0)),IF(M14="Critical",6,IF(M14="Significant",5,IF(M14="Moderate",3,2))))</f>
        <v>2</v>
      </c>
    </row>
    <row r="15" spans="1:27" ht="108.75" customHeight="1" x14ac:dyDescent="0.25">
      <c r="A15" s="143" t="s">
        <v>1346</v>
      </c>
      <c r="B15" s="140" t="s">
        <v>515</v>
      </c>
      <c r="C15" s="140" t="s">
        <v>516</v>
      </c>
      <c r="D15" s="142" t="s">
        <v>579</v>
      </c>
      <c r="E15" s="145" t="s">
        <v>1347</v>
      </c>
      <c r="F15" s="134" t="s">
        <v>1348</v>
      </c>
      <c r="G15" s="134" t="s">
        <v>1349</v>
      </c>
      <c r="H15" s="142" t="s">
        <v>1350</v>
      </c>
      <c r="I15" s="127"/>
      <c r="J15" s="128"/>
      <c r="K15" s="141" t="s">
        <v>1351</v>
      </c>
      <c r="L15" s="126"/>
      <c r="M15" s="138" t="s">
        <v>210</v>
      </c>
      <c r="N15" s="138" t="s">
        <v>521</v>
      </c>
      <c r="O15" s="141" t="s">
        <v>522</v>
      </c>
      <c r="P15" s="152"/>
      <c r="Q15" s="142" t="s">
        <v>1055</v>
      </c>
      <c r="R15" s="142" t="s">
        <v>1085</v>
      </c>
      <c r="S15" s="142" t="s">
        <v>1352</v>
      </c>
      <c r="T15" s="142" t="s">
        <v>1353</v>
      </c>
      <c r="U15" s="142" t="s">
        <v>1354</v>
      </c>
      <c r="V15" s="142" t="s">
        <v>3580</v>
      </c>
      <c r="AA15" s="73">
        <f>IF(OR(J15="Fail",ISBLANK(J15)),INDEX('Issue Code Table'!C:C,MATCH(N:N,'Issue Code Table'!A:A,0)),IF(M15="Critical",6,IF(M15="Significant",5,IF(M15="Moderate",3,2))))</f>
        <v>4</v>
      </c>
    </row>
    <row r="16" spans="1:27" ht="108.75" customHeight="1" x14ac:dyDescent="0.25">
      <c r="A16" s="143" t="s">
        <v>1355</v>
      </c>
      <c r="B16" s="140" t="s">
        <v>467</v>
      </c>
      <c r="C16" s="140" t="s">
        <v>620</v>
      </c>
      <c r="D16" s="142" t="s">
        <v>579</v>
      </c>
      <c r="E16" s="145" t="s">
        <v>1356</v>
      </c>
      <c r="F16" s="134" t="s">
        <v>1357</v>
      </c>
      <c r="G16" s="134" t="s">
        <v>1358</v>
      </c>
      <c r="H16" s="142" t="s">
        <v>1359</v>
      </c>
      <c r="I16" s="127"/>
      <c r="J16" s="128"/>
      <c r="K16" s="141" t="s">
        <v>1360</v>
      </c>
      <c r="L16" s="126"/>
      <c r="M16" s="138" t="s">
        <v>210</v>
      </c>
      <c r="N16" s="138" t="s">
        <v>1361</v>
      </c>
      <c r="O16" s="141" t="s">
        <v>1362</v>
      </c>
      <c r="P16" s="152"/>
      <c r="Q16" s="142" t="s">
        <v>1055</v>
      </c>
      <c r="R16" s="142" t="s">
        <v>1097</v>
      </c>
      <c r="S16" s="142" t="s">
        <v>1363</v>
      </c>
      <c r="T16" s="142" t="s">
        <v>1364</v>
      </c>
      <c r="U16" s="142" t="s">
        <v>1365</v>
      </c>
      <c r="V16" s="142" t="s">
        <v>3581</v>
      </c>
      <c r="AA16" s="73">
        <f>IF(OR(J16="Fail",ISBLANK(J16)),INDEX('Issue Code Table'!C:C,MATCH(N:N,'Issue Code Table'!A:A,0)),IF(M16="Critical",6,IF(M16="Significant",5,IF(M16="Moderate",3,2))))</f>
        <v>6</v>
      </c>
    </row>
    <row r="17" spans="1:27" ht="108.75" customHeight="1" x14ac:dyDescent="0.25">
      <c r="A17" s="143" t="s">
        <v>1366</v>
      </c>
      <c r="B17" s="140" t="s">
        <v>1049</v>
      </c>
      <c r="C17" s="140" t="s">
        <v>1050</v>
      </c>
      <c r="D17" s="142" t="s">
        <v>579</v>
      </c>
      <c r="E17" s="145" t="s">
        <v>1367</v>
      </c>
      <c r="F17" s="134" t="s">
        <v>1368</v>
      </c>
      <c r="G17" s="134" t="s">
        <v>1369</v>
      </c>
      <c r="H17" s="142" t="s">
        <v>1370</v>
      </c>
      <c r="I17" s="127"/>
      <c r="J17" s="128"/>
      <c r="K17" s="141" t="s">
        <v>1371</v>
      </c>
      <c r="L17" s="126"/>
      <c r="M17" s="138" t="s">
        <v>210</v>
      </c>
      <c r="N17" s="138" t="s">
        <v>625</v>
      </c>
      <c r="O17" s="141" t="s">
        <v>626</v>
      </c>
      <c r="P17" s="152"/>
      <c r="Q17" s="142" t="s">
        <v>1055</v>
      </c>
      <c r="R17" s="142" t="s">
        <v>1106</v>
      </c>
      <c r="S17" s="142" t="s">
        <v>1372</v>
      </c>
      <c r="T17" s="142" t="s">
        <v>1373</v>
      </c>
      <c r="U17" s="142" t="s">
        <v>1374</v>
      </c>
      <c r="V17" s="142" t="s">
        <v>1375</v>
      </c>
      <c r="AA17" s="73">
        <f>IF(OR(J17="Fail",ISBLANK(J17)),INDEX('Issue Code Table'!C:C,MATCH(N:N,'Issue Code Table'!A:A,0)),IF(M17="Critical",6,IF(M17="Significant",5,IF(M17="Moderate",3,2))))</f>
        <v>5</v>
      </c>
    </row>
    <row r="18" spans="1:27" ht="108.75" customHeight="1" x14ac:dyDescent="0.25">
      <c r="A18" s="143" t="s">
        <v>1376</v>
      </c>
      <c r="B18" s="140" t="s">
        <v>1049</v>
      </c>
      <c r="C18" s="140" t="s">
        <v>1050</v>
      </c>
      <c r="D18" s="142" t="s">
        <v>579</v>
      </c>
      <c r="E18" s="145" t="s">
        <v>1377</v>
      </c>
      <c r="F18" s="134" t="s">
        <v>1378</v>
      </c>
      <c r="G18" s="134" t="s">
        <v>1379</v>
      </c>
      <c r="H18" s="142" t="s">
        <v>1380</v>
      </c>
      <c r="I18" s="127"/>
      <c r="J18" s="128"/>
      <c r="K18" s="141" t="s">
        <v>1381</v>
      </c>
      <c r="L18" s="126"/>
      <c r="M18" s="138" t="s">
        <v>210</v>
      </c>
      <c r="N18" s="138" t="s">
        <v>625</v>
      </c>
      <c r="O18" s="141" t="s">
        <v>626</v>
      </c>
      <c r="P18" s="152"/>
      <c r="Q18" s="142" t="s">
        <v>1055</v>
      </c>
      <c r="R18" s="142" t="s">
        <v>1115</v>
      </c>
      <c r="S18" s="142" t="s">
        <v>1382</v>
      </c>
      <c r="T18" s="142" t="s">
        <v>1383</v>
      </c>
      <c r="U18" s="142" t="s">
        <v>1384</v>
      </c>
      <c r="V18" s="142" t="s">
        <v>1385</v>
      </c>
      <c r="AA18" s="73">
        <f>IF(OR(J18="Fail",ISBLANK(J18)),INDEX('Issue Code Table'!C:C,MATCH(N:N,'Issue Code Table'!A:A,0)),IF(M18="Critical",6,IF(M18="Significant",5,IF(M18="Moderate",3,2))))</f>
        <v>5</v>
      </c>
    </row>
    <row r="19" spans="1:27" ht="108.75" customHeight="1" x14ac:dyDescent="0.25">
      <c r="A19" s="143" t="s">
        <v>1386</v>
      </c>
      <c r="B19" s="140" t="s">
        <v>1049</v>
      </c>
      <c r="C19" s="140" t="s">
        <v>1050</v>
      </c>
      <c r="D19" s="142" t="s">
        <v>579</v>
      </c>
      <c r="E19" s="145" t="s">
        <v>1387</v>
      </c>
      <c r="F19" s="134" t="s">
        <v>1388</v>
      </c>
      <c r="G19" s="134" t="s">
        <v>1389</v>
      </c>
      <c r="H19" s="142" t="s">
        <v>1390</v>
      </c>
      <c r="I19" s="127"/>
      <c r="J19" s="128"/>
      <c r="K19" s="141" t="s">
        <v>1391</v>
      </c>
      <c r="L19" s="126"/>
      <c r="M19" s="138" t="s">
        <v>210</v>
      </c>
      <c r="N19" s="138" t="s">
        <v>625</v>
      </c>
      <c r="O19" s="141" t="s">
        <v>626</v>
      </c>
      <c r="P19" s="152"/>
      <c r="Q19" s="142" t="s">
        <v>1055</v>
      </c>
      <c r="R19" s="142" t="s">
        <v>1392</v>
      </c>
      <c r="S19" s="142" t="s">
        <v>1393</v>
      </c>
      <c r="T19" s="142" t="s">
        <v>1394</v>
      </c>
      <c r="U19" s="142" t="s">
        <v>1395</v>
      </c>
      <c r="V19" s="142" t="s">
        <v>1396</v>
      </c>
      <c r="AA19" s="73">
        <f>IF(OR(J19="Fail",ISBLANK(J19)),INDEX('Issue Code Table'!C:C,MATCH(N:N,'Issue Code Table'!A:A,0)),IF(M19="Critical",6,IF(M19="Significant",5,IF(M19="Moderate",3,2))))</f>
        <v>5</v>
      </c>
    </row>
    <row r="20" spans="1:27" ht="108.75" customHeight="1" x14ac:dyDescent="0.25">
      <c r="A20" s="143" t="s">
        <v>1397</v>
      </c>
      <c r="B20" s="140" t="s">
        <v>1049</v>
      </c>
      <c r="C20" s="140" t="s">
        <v>1050</v>
      </c>
      <c r="D20" s="142" t="s">
        <v>579</v>
      </c>
      <c r="E20" s="145" t="s">
        <v>1398</v>
      </c>
      <c r="F20" s="134" t="s">
        <v>1399</v>
      </c>
      <c r="G20" s="134" t="s">
        <v>1400</v>
      </c>
      <c r="H20" s="142" t="s">
        <v>1401</v>
      </c>
      <c r="I20" s="127"/>
      <c r="J20" s="128"/>
      <c r="K20" s="141" t="s">
        <v>1402</v>
      </c>
      <c r="L20" s="126"/>
      <c r="M20" s="138" t="s">
        <v>210</v>
      </c>
      <c r="N20" s="138" t="s">
        <v>625</v>
      </c>
      <c r="O20" s="141" t="s">
        <v>626</v>
      </c>
      <c r="P20" s="152"/>
      <c r="Q20" s="142" t="s">
        <v>1055</v>
      </c>
      <c r="R20" s="142" t="s">
        <v>1403</v>
      </c>
      <c r="S20" s="142" t="s">
        <v>1404</v>
      </c>
      <c r="T20" s="142" t="s">
        <v>1405</v>
      </c>
      <c r="U20" s="142" t="s">
        <v>1406</v>
      </c>
      <c r="V20" s="142" t="s">
        <v>1407</v>
      </c>
      <c r="AA20" s="73">
        <f>IF(OR(J20="Fail",ISBLANK(J20)),INDEX('Issue Code Table'!C:C,MATCH(N:N,'Issue Code Table'!A:A,0)),IF(M20="Critical",6,IF(M20="Significant",5,IF(M20="Moderate",3,2))))</f>
        <v>5</v>
      </c>
    </row>
    <row r="21" spans="1:27" ht="108.75" customHeight="1" x14ac:dyDescent="0.25">
      <c r="A21" s="143" t="s">
        <v>1408</v>
      </c>
      <c r="B21" s="140" t="s">
        <v>1049</v>
      </c>
      <c r="C21" s="140" t="s">
        <v>1050</v>
      </c>
      <c r="D21" s="142" t="s">
        <v>579</v>
      </c>
      <c r="E21" s="145" t="s">
        <v>1409</v>
      </c>
      <c r="F21" s="134" t="s">
        <v>1410</v>
      </c>
      <c r="G21" s="134" t="s">
        <v>1411</v>
      </c>
      <c r="H21" s="142" t="s">
        <v>1412</v>
      </c>
      <c r="I21" s="127"/>
      <c r="J21" s="128"/>
      <c r="K21" s="141" t="s">
        <v>1413</v>
      </c>
      <c r="L21" s="126"/>
      <c r="M21" s="138" t="s">
        <v>210</v>
      </c>
      <c r="N21" s="138" t="s">
        <v>625</v>
      </c>
      <c r="O21" s="141" t="s">
        <v>626</v>
      </c>
      <c r="P21" s="152"/>
      <c r="Q21" s="142" t="s">
        <v>1055</v>
      </c>
      <c r="R21" s="142" t="s">
        <v>1414</v>
      </c>
      <c r="S21" s="142" t="s">
        <v>1415</v>
      </c>
      <c r="T21" s="142" t="s">
        <v>1416</v>
      </c>
      <c r="U21" s="142" t="s">
        <v>1417</v>
      </c>
      <c r="V21" s="142" t="s">
        <v>1418</v>
      </c>
      <c r="AA21" s="73">
        <f>IF(OR(J21="Fail",ISBLANK(J21)),INDEX('Issue Code Table'!C:C,MATCH(N:N,'Issue Code Table'!A:A,0)),IF(M21="Critical",6,IF(M21="Significant",5,IF(M21="Moderate",3,2))))</f>
        <v>5</v>
      </c>
    </row>
    <row r="22" spans="1:27" ht="108.75" customHeight="1" x14ac:dyDescent="0.25">
      <c r="A22" s="143" t="s">
        <v>1419</v>
      </c>
      <c r="B22" s="140" t="s">
        <v>1049</v>
      </c>
      <c r="C22" s="140" t="s">
        <v>1050</v>
      </c>
      <c r="D22" s="142" t="s">
        <v>579</v>
      </c>
      <c r="E22" s="145" t="s">
        <v>1420</v>
      </c>
      <c r="F22" s="134" t="s">
        <v>1421</v>
      </c>
      <c r="G22" s="134" t="s">
        <v>1422</v>
      </c>
      <c r="H22" s="142" t="s">
        <v>1423</v>
      </c>
      <c r="I22" s="127"/>
      <c r="J22" s="128"/>
      <c r="K22" s="141" t="s">
        <v>1424</v>
      </c>
      <c r="L22" s="126"/>
      <c r="M22" s="138" t="s">
        <v>210</v>
      </c>
      <c r="N22" s="138" t="s">
        <v>625</v>
      </c>
      <c r="O22" s="141" t="s">
        <v>626</v>
      </c>
      <c r="P22" s="152"/>
      <c r="Q22" s="142" t="s">
        <v>1055</v>
      </c>
      <c r="R22" s="142">
        <v>2.1</v>
      </c>
      <c r="S22" s="142" t="s">
        <v>1425</v>
      </c>
      <c r="T22" s="142" t="s">
        <v>1426</v>
      </c>
      <c r="U22" s="142" t="s">
        <v>1427</v>
      </c>
      <c r="V22" s="142" t="s">
        <v>1428</v>
      </c>
      <c r="AA22" s="73">
        <f>IF(OR(J22="Fail",ISBLANK(J22)),INDEX('Issue Code Table'!C:C,MATCH(N:N,'Issue Code Table'!A:A,0)),IF(M22="Critical",6,IF(M22="Significant",5,IF(M22="Moderate",3,2))))</f>
        <v>5</v>
      </c>
    </row>
    <row r="23" spans="1:27" ht="108.75" customHeight="1" x14ac:dyDescent="0.25">
      <c r="A23" s="143" t="s">
        <v>1429</v>
      </c>
      <c r="B23" s="140" t="s">
        <v>1049</v>
      </c>
      <c r="C23" s="140" t="s">
        <v>1050</v>
      </c>
      <c r="D23" s="142" t="s">
        <v>579</v>
      </c>
      <c r="E23" s="145" t="s">
        <v>1430</v>
      </c>
      <c r="F23" s="134" t="s">
        <v>1431</v>
      </c>
      <c r="G23" s="134" t="s">
        <v>1432</v>
      </c>
      <c r="H23" s="142" t="s">
        <v>1433</v>
      </c>
      <c r="I23" s="127"/>
      <c r="J23" s="128"/>
      <c r="K23" s="141" t="s">
        <v>1434</v>
      </c>
      <c r="L23" s="126"/>
      <c r="M23" s="138" t="s">
        <v>210</v>
      </c>
      <c r="N23" s="138" t="s">
        <v>625</v>
      </c>
      <c r="O23" s="141" t="s">
        <v>626</v>
      </c>
      <c r="P23" s="152"/>
      <c r="Q23" s="142" t="s">
        <v>1055</v>
      </c>
      <c r="R23" s="142" t="s">
        <v>1435</v>
      </c>
      <c r="S23" s="142" t="s">
        <v>1436</v>
      </c>
      <c r="T23" s="142" t="s">
        <v>1437</v>
      </c>
      <c r="U23" s="142" t="s">
        <v>1438</v>
      </c>
      <c r="V23" s="142" t="s">
        <v>1439</v>
      </c>
      <c r="AA23" s="73">
        <f>IF(OR(J23="Fail",ISBLANK(J23)),INDEX('Issue Code Table'!C:C,MATCH(N:N,'Issue Code Table'!A:A,0)),IF(M23="Critical",6,IF(M23="Significant",5,IF(M23="Moderate",3,2))))</f>
        <v>5</v>
      </c>
    </row>
    <row r="24" spans="1:27" ht="108.75" customHeight="1" x14ac:dyDescent="0.25">
      <c r="A24" s="143" t="s">
        <v>1440</v>
      </c>
      <c r="B24" s="140" t="s">
        <v>562</v>
      </c>
      <c r="C24" s="140" t="s">
        <v>563</v>
      </c>
      <c r="D24" s="142" t="s">
        <v>579</v>
      </c>
      <c r="E24" s="145" t="s">
        <v>1441</v>
      </c>
      <c r="F24" s="134" t="s">
        <v>1442</v>
      </c>
      <c r="G24" s="134" t="s">
        <v>1443</v>
      </c>
      <c r="H24" s="142" t="s">
        <v>1444</v>
      </c>
      <c r="I24" s="127"/>
      <c r="J24" s="128"/>
      <c r="K24" s="141" t="s">
        <v>1445</v>
      </c>
      <c r="L24" s="126"/>
      <c r="M24" s="138" t="s">
        <v>210</v>
      </c>
      <c r="N24" s="138" t="s">
        <v>1446</v>
      </c>
      <c r="O24" s="141" t="s">
        <v>1447</v>
      </c>
      <c r="P24" s="152"/>
      <c r="Q24" s="142" t="s">
        <v>1124</v>
      </c>
      <c r="R24" s="142" t="s">
        <v>1125</v>
      </c>
      <c r="S24" s="142" t="s">
        <v>1448</v>
      </c>
      <c r="T24" s="142" t="s">
        <v>1449</v>
      </c>
      <c r="U24" s="142" t="s">
        <v>1450</v>
      </c>
      <c r="V24" s="142" t="s">
        <v>1451</v>
      </c>
      <c r="AA24" s="73" t="e">
        <f>IF(OR(J24="Fail",ISBLANK(J24)),INDEX('Issue Code Table'!C:C,MATCH(N:N,'Issue Code Table'!A:A,0)),IF(M24="Critical",6,IF(M24="Significant",5,IF(M24="Moderate",3,2))))</f>
        <v>#N/A</v>
      </c>
    </row>
    <row r="25" spans="1:27" ht="108.75" customHeight="1" x14ac:dyDescent="0.25">
      <c r="A25" s="143" t="s">
        <v>1452</v>
      </c>
      <c r="B25" s="140" t="s">
        <v>562</v>
      </c>
      <c r="C25" s="140" t="s">
        <v>563</v>
      </c>
      <c r="D25" s="142" t="s">
        <v>579</v>
      </c>
      <c r="E25" s="145" t="s">
        <v>1453</v>
      </c>
      <c r="F25" s="134" t="s">
        <v>1454</v>
      </c>
      <c r="G25" s="134" t="s">
        <v>1455</v>
      </c>
      <c r="H25" s="142" t="s">
        <v>1456</v>
      </c>
      <c r="I25" s="127"/>
      <c r="J25" s="128"/>
      <c r="K25" s="141" t="s">
        <v>1457</v>
      </c>
      <c r="L25" s="126"/>
      <c r="M25" s="138" t="s">
        <v>210</v>
      </c>
      <c r="N25" s="138" t="s">
        <v>1446</v>
      </c>
      <c r="O25" s="141" t="s">
        <v>1447</v>
      </c>
      <c r="P25" s="152"/>
      <c r="Q25" s="142" t="s">
        <v>1124</v>
      </c>
      <c r="R25" s="142" t="s">
        <v>1134</v>
      </c>
      <c r="S25" s="142" t="s">
        <v>1458</v>
      </c>
      <c r="T25" s="142" t="s">
        <v>1459</v>
      </c>
      <c r="U25" s="142" t="s">
        <v>1460</v>
      </c>
      <c r="V25" s="142" t="s">
        <v>1461</v>
      </c>
      <c r="AA25" s="73" t="e">
        <f>IF(OR(J25="Fail",ISBLANK(J25)),INDEX('Issue Code Table'!C:C,MATCH(N:N,'Issue Code Table'!A:A,0)),IF(M25="Critical",6,IF(M25="Significant",5,IF(M25="Moderate",3,2))))</f>
        <v>#N/A</v>
      </c>
    </row>
    <row r="26" spans="1:27" ht="108.75" customHeight="1" x14ac:dyDescent="0.25">
      <c r="A26" s="143" t="s">
        <v>1462</v>
      </c>
      <c r="B26" s="140" t="s">
        <v>1463</v>
      </c>
      <c r="C26" s="140" t="s">
        <v>1464</v>
      </c>
      <c r="D26" s="142" t="s">
        <v>579</v>
      </c>
      <c r="E26" s="145" t="s">
        <v>1465</v>
      </c>
      <c r="F26" s="134" t="s">
        <v>1466</v>
      </c>
      <c r="G26" s="134" t="s">
        <v>1467</v>
      </c>
      <c r="H26" s="142" t="s">
        <v>1468</v>
      </c>
      <c r="I26" s="127"/>
      <c r="J26" s="128"/>
      <c r="K26" s="141" t="s">
        <v>1469</v>
      </c>
      <c r="L26" s="126"/>
      <c r="M26" s="138" t="s">
        <v>210</v>
      </c>
      <c r="N26" s="138" t="s">
        <v>1470</v>
      </c>
      <c r="O26" s="141" t="s">
        <v>1471</v>
      </c>
      <c r="P26" s="152"/>
      <c r="Q26" s="142" t="s">
        <v>1124</v>
      </c>
      <c r="R26" s="142" t="s">
        <v>1143</v>
      </c>
      <c r="S26" s="142" t="s">
        <v>1472</v>
      </c>
      <c r="T26" s="142" t="s">
        <v>1473</v>
      </c>
      <c r="U26" s="142" t="s">
        <v>1474</v>
      </c>
      <c r="V26" s="142" t="s">
        <v>1475</v>
      </c>
      <c r="AA26" s="73">
        <f>IF(OR(J26="Fail",ISBLANK(J26)),INDEX('Issue Code Table'!C:C,MATCH(N:N,'Issue Code Table'!A:A,0)),IF(M26="Critical",6,IF(M26="Significant",5,IF(M26="Moderate",3,2))))</f>
        <v>5</v>
      </c>
    </row>
    <row r="27" spans="1:27" ht="108.75" customHeight="1" x14ac:dyDescent="0.25">
      <c r="A27" s="143" t="s">
        <v>1476</v>
      </c>
      <c r="B27" s="140" t="s">
        <v>1463</v>
      </c>
      <c r="C27" s="140" t="s">
        <v>1477</v>
      </c>
      <c r="D27" s="142" t="s">
        <v>579</v>
      </c>
      <c r="E27" s="145" t="s">
        <v>1478</v>
      </c>
      <c r="F27" s="134" t="s">
        <v>1479</v>
      </c>
      <c r="G27" s="134" t="s">
        <v>1480</v>
      </c>
      <c r="H27" s="142" t="s">
        <v>1481</v>
      </c>
      <c r="I27" s="127"/>
      <c r="J27" s="128"/>
      <c r="K27" s="141" t="s">
        <v>1482</v>
      </c>
      <c r="L27" s="126"/>
      <c r="M27" s="138" t="s">
        <v>210</v>
      </c>
      <c r="N27" s="138" t="s">
        <v>1289</v>
      </c>
      <c r="O27" s="141" t="s">
        <v>1290</v>
      </c>
      <c r="P27" s="152"/>
      <c r="Q27" s="142" t="s">
        <v>1124</v>
      </c>
      <c r="R27" s="142" t="s">
        <v>1152</v>
      </c>
      <c r="S27" s="142" t="s">
        <v>1483</v>
      </c>
      <c r="T27" s="142" t="s">
        <v>1484</v>
      </c>
      <c r="U27" s="142" t="s">
        <v>1485</v>
      </c>
      <c r="V27" s="142" t="s">
        <v>1486</v>
      </c>
      <c r="AA27" s="73">
        <f>IF(OR(J27="Fail",ISBLANK(J27)),INDEX('Issue Code Table'!C:C,MATCH(N:N,'Issue Code Table'!A:A,0)),IF(M27="Critical",6,IF(M27="Significant",5,IF(M27="Moderate",3,2))))</f>
        <v>4</v>
      </c>
    </row>
    <row r="28" spans="1:27" ht="108.75" customHeight="1" x14ac:dyDescent="0.25">
      <c r="A28" s="143" t="s">
        <v>1487</v>
      </c>
      <c r="B28" s="140" t="s">
        <v>1463</v>
      </c>
      <c r="C28" s="140" t="s">
        <v>301</v>
      </c>
      <c r="D28" s="142" t="s">
        <v>579</v>
      </c>
      <c r="E28" s="145" t="s">
        <v>1488</v>
      </c>
      <c r="F28" s="134" t="s">
        <v>1479</v>
      </c>
      <c r="G28" s="134" t="s">
        <v>1489</v>
      </c>
      <c r="H28" s="142" t="s">
        <v>1490</v>
      </c>
      <c r="I28" s="127"/>
      <c r="J28" s="128"/>
      <c r="K28" s="141" t="s">
        <v>1491</v>
      </c>
      <c r="L28" s="126"/>
      <c r="M28" s="138" t="s">
        <v>210</v>
      </c>
      <c r="N28" s="138" t="s">
        <v>1289</v>
      </c>
      <c r="O28" s="141" t="s">
        <v>1290</v>
      </c>
      <c r="P28" s="152"/>
      <c r="Q28" s="142" t="s">
        <v>1124</v>
      </c>
      <c r="R28" s="142" t="s">
        <v>1161</v>
      </c>
      <c r="S28" s="142" t="s">
        <v>1492</v>
      </c>
      <c r="T28" s="142" t="s">
        <v>1493</v>
      </c>
      <c r="U28" s="142" t="s">
        <v>1494</v>
      </c>
      <c r="V28" s="142" t="s">
        <v>1495</v>
      </c>
      <c r="AA28" s="73">
        <f>IF(OR(J28="Fail",ISBLANK(J28)),INDEX('Issue Code Table'!C:C,MATCH(N:N,'Issue Code Table'!A:A,0)),IF(M28="Critical",6,IF(M28="Significant",5,IF(M28="Moderate",3,2))))</f>
        <v>4</v>
      </c>
    </row>
    <row r="29" spans="1:27" ht="108.75" customHeight="1" x14ac:dyDescent="0.25">
      <c r="A29" s="143" t="s">
        <v>1496</v>
      </c>
      <c r="B29" s="140" t="s">
        <v>1049</v>
      </c>
      <c r="C29" s="140" t="s">
        <v>1050</v>
      </c>
      <c r="D29" s="142" t="s">
        <v>579</v>
      </c>
      <c r="E29" s="145" t="s">
        <v>1497</v>
      </c>
      <c r="F29" s="134" t="s">
        <v>1498</v>
      </c>
      <c r="G29" s="134" t="s">
        <v>1499</v>
      </c>
      <c r="H29" s="142" t="s">
        <v>1500</v>
      </c>
      <c r="I29" s="127"/>
      <c r="J29" s="128"/>
      <c r="K29" s="141" t="s">
        <v>1501</v>
      </c>
      <c r="L29" s="126"/>
      <c r="M29" s="138" t="s">
        <v>210</v>
      </c>
      <c r="N29" s="138" t="s">
        <v>625</v>
      </c>
      <c r="O29" s="141" t="s">
        <v>626</v>
      </c>
      <c r="P29" s="152"/>
      <c r="Q29" s="142" t="s">
        <v>1124</v>
      </c>
      <c r="R29" s="142" t="s">
        <v>1502</v>
      </c>
      <c r="S29" s="142" t="s">
        <v>1503</v>
      </c>
      <c r="T29" s="142" t="s">
        <v>1504</v>
      </c>
      <c r="U29" s="142" t="s">
        <v>1505</v>
      </c>
      <c r="V29" s="142" t="s">
        <v>1506</v>
      </c>
      <c r="AA29" s="73">
        <f>IF(OR(J29="Fail",ISBLANK(J29)),INDEX('Issue Code Table'!C:C,MATCH(N:N,'Issue Code Table'!A:A,0)),IF(M29="Critical",6,IF(M29="Significant",5,IF(M29="Moderate",3,2))))</f>
        <v>5</v>
      </c>
    </row>
    <row r="30" spans="1:27" ht="108.75" customHeight="1" x14ac:dyDescent="0.25">
      <c r="A30" s="143" t="s">
        <v>1507</v>
      </c>
      <c r="B30" s="140" t="s">
        <v>203</v>
      </c>
      <c r="C30" s="140" t="s">
        <v>1508</v>
      </c>
      <c r="D30" s="142" t="s">
        <v>579</v>
      </c>
      <c r="E30" s="145" t="s">
        <v>1509</v>
      </c>
      <c r="F30" s="134" t="s">
        <v>1510</v>
      </c>
      <c r="G30" s="134" t="s">
        <v>1511</v>
      </c>
      <c r="H30" s="142" t="s">
        <v>1512</v>
      </c>
      <c r="I30" s="127"/>
      <c r="J30" s="128"/>
      <c r="K30" s="141" t="s">
        <v>1513</v>
      </c>
      <c r="L30" s="126"/>
      <c r="M30" s="138" t="s">
        <v>210</v>
      </c>
      <c r="N30" s="138" t="s">
        <v>1514</v>
      </c>
      <c r="O30" s="141" t="s">
        <v>1515</v>
      </c>
      <c r="P30" s="152"/>
      <c r="Q30" s="142" t="s">
        <v>1208</v>
      </c>
      <c r="R30" s="142" t="s">
        <v>1209</v>
      </c>
      <c r="S30" s="142" t="s">
        <v>1516</v>
      </c>
      <c r="T30" s="142" t="s">
        <v>1517</v>
      </c>
      <c r="U30" s="142" t="s">
        <v>1518</v>
      </c>
      <c r="V30" s="142" t="s">
        <v>1519</v>
      </c>
      <c r="AA30" s="73">
        <f>IF(OR(J30="Fail",ISBLANK(J30)),INDEX('Issue Code Table'!C:C,MATCH(N:N,'Issue Code Table'!A:A,0)),IF(M30="Critical",6,IF(M30="Significant",5,IF(M30="Moderate",3,2))))</f>
        <v>6</v>
      </c>
    </row>
    <row r="31" spans="1:27" ht="108.75" customHeight="1" x14ac:dyDescent="0.25">
      <c r="A31" s="143" t="s">
        <v>1520</v>
      </c>
      <c r="B31" s="140" t="s">
        <v>300</v>
      </c>
      <c r="C31" s="140" t="s">
        <v>301</v>
      </c>
      <c r="D31" s="142" t="s">
        <v>579</v>
      </c>
      <c r="E31" s="145" t="s">
        <v>1521</v>
      </c>
      <c r="F31" s="134" t="s">
        <v>1522</v>
      </c>
      <c r="G31" s="134" t="s">
        <v>1523</v>
      </c>
      <c r="H31" s="142" t="s">
        <v>1524</v>
      </c>
      <c r="I31" s="127"/>
      <c r="J31" s="128"/>
      <c r="K31" s="141" t="s">
        <v>1525</v>
      </c>
      <c r="L31" s="126"/>
      <c r="M31" s="138" t="s">
        <v>210</v>
      </c>
      <c r="N31" s="138" t="s">
        <v>1470</v>
      </c>
      <c r="O31" s="141" t="s">
        <v>1471</v>
      </c>
      <c r="P31" s="152"/>
      <c r="Q31" s="142" t="s">
        <v>1208</v>
      </c>
      <c r="R31" s="142" t="s">
        <v>1219</v>
      </c>
      <c r="S31" s="142" t="s">
        <v>1526</v>
      </c>
      <c r="T31" s="142" t="s">
        <v>1527</v>
      </c>
      <c r="U31" s="142" t="s">
        <v>1528</v>
      </c>
      <c r="V31" s="142" t="s">
        <v>1529</v>
      </c>
      <c r="AA31" s="73">
        <f>IF(OR(J31="Fail",ISBLANK(J31)),INDEX('Issue Code Table'!C:C,MATCH(N:N,'Issue Code Table'!A:A,0)),IF(M31="Critical",6,IF(M31="Significant",5,IF(M31="Moderate",3,2))))</f>
        <v>5</v>
      </c>
    </row>
    <row r="32" spans="1:27" ht="108.75" customHeight="1" x14ac:dyDescent="0.25">
      <c r="A32" s="143" t="s">
        <v>1530</v>
      </c>
      <c r="B32" s="140" t="s">
        <v>1531</v>
      </c>
      <c r="C32" s="140" t="s">
        <v>1532</v>
      </c>
      <c r="D32" s="142" t="s">
        <v>579</v>
      </c>
      <c r="E32" s="145" t="s">
        <v>1533</v>
      </c>
      <c r="F32" s="134" t="s">
        <v>1534</v>
      </c>
      <c r="G32" s="134" t="s">
        <v>1535</v>
      </c>
      <c r="H32" s="142" t="s">
        <v>1536</v>
      </c>
      <c r="I32" s="127"/>
      <c r="J32" s="128"/>
      <c r="K32" s="141" t="s">
        <v>1537</v>
      </c>
      <c r="L32" s="126"/>
      <c r="M32" s="138" t="s">
        <v>210</v>
      </c>
      <c r="N32" s="138" t="s">
        <v>982</v>
      </c>
      <c r="O32" s="141" t="s">
        <v>983</v>
      </c>
      <c r="P32" s="152"/>
      <c r="Q32" s="142" t="s">
        <v>1208</v>
      </c>
      <c r="R32" s="142" t="s">
        <v>1538</v>
      </c>
      <c r="S32" s="142" t="s">
        <v>1539</v>
      </c>
      <c r="T32" s="142" t="s">
        <v>1540</v>
      </c>
      <c r="U32" s="142" t="s">
        <v>1541</v>
      </c>
      <c r="V32" s="142" t="s">
        <v>1542</v>
      </c>
      <c r="AA32" s="73">
        <f>IF(OR(J32="Fail",ISBLANK(J32)),INDEX('Issue Code Table'!C:C,MATCH(N:N,'Issue Code Table'!A:A,0)),IF(M32="Critical",6,IF(M32="Significant",5,IF(M32="Moderate",3,2))))</f>
        <v>2</v>
      </c>
    </row>
    <row r="33" spans="1:27" ht="108.75" customHeight="1" x14ac:dyDescent="0.25">
      <c r="A33" s="143" t="s">
        <v>1543</v>
      </c>
      <c r="B33" s="251" t="s">
        <v>562</v>
      </c>
      <c r="C33" s="62" t="s">
        <v>563</v>
      </c>
      <c r="D33" s="142" t="s">
        <v>579</v>
      </c>
      <c r="E33" s="145" t="s">
        <v>1544</v>
      </c>
      <c r="F33" s="134" t="s">
        <v>1545</v>
      </c>
      <c r="G33" s="134" t="s">
        <v>1546</v>
      </c>
      <c r="H33" s="142" t="s">
        <v>1547</v>
      </c>
      <c r="I33" s="127"/>
      <c r="J33" s="128"/>
      <c r="K33" s="141" t="s">
        <v>1548</v>
      </c>
      <c r="L33" s="126"/>
      <c r="M33" s="138" t="s">
        <v>210</v>
      </c>
      <c r="N33" s="138" t="s">
        <v>1549</v>
      </c>
      <c r="O33" s="141" t="s">
        <v>1550</v>
      </c>
      <c r="P33" s="152"/>
      <c r="Q33" s="142" t="s">
        <v>1208</v>
      </c>
      <c r="R33" s="142" t="s">
        <v>1551</v>
      </c>
      <c r="S33" s="142" t="s">
        <v>1552</v>
      </c>
      <c r="T33" s="142" t="s">
        <v>1553</v>
      </c>
      <c r="U33" s="142" t="s">
        <v>1554</v>
      </c>
      <c r="V33" s="142" t="s">
        <v>1555</v>
      </c>
      <c r="AA33" s="73">
        <f>IF(OR(J33="Fail",ISBLANK(J33)),INDEX('Issue Code Table'!C:C,MATCH(N:N,'Issue Code Table'!A:A,0)),IF(M33="Critical",6,IF(M33="Significant",5,IF(M33="Moderate",3,2))))</f>
        <v>6</v>
      </c>
    </row>
    <row r="34" spans="1:27" ht="108.75" customHeight="1" x14ac:dyDescent="0.25">
      <c r="A34" s="143" t="s">
        <v>1556</v>
      </c>
      <c r="B34" s="140" t="s">
        <v>785</v>
      </c>
      <c r="C34" s="140" t="s">
        <v>786</v>
      </c>
      <c r="D34" s="142" t="s">
        <v>579</v>
      </c>
      <c r="E34" s="145" t="s">
        <v>1557</v>
      </c>
      <c r="F34" s="134" t="s">
        <v>1558</v>
      </c>
      <c r="G34" s="134" t="s">
        <v>1559</v>
      </c>
      <c r="H34" s="142" t="s">
        <v>1560</v>
      </c>
      <c r="I34" s="127"/>
      <c r="J34" s="128"/>
      <c r="K34" s="141" t="s">
        <v>1561</v>
      </c>
      <c r="L34" s="126"/>
      <c r="M34" s="138" t="s">
        <v>210</v>
      </c>
      <c r="N34" s="138" t="s">
        <v>1549</v>
      </c>
      <c r="O34" s="141" t="s">
        <v>1550</v>
      </c>
      <c r="P34" s="152"/>
      <c r="Q34" s="142" t="s">
        <v>1208</v>
      </c>
      <c r="R34" s="142" t="s">
        <v>1562</v>
      </c>
      <c r="S34" s="142" t="s">
        <v>1563</v>
      </c>
      <c r="T34" s="142" t="s">
        <v>1564</v>
      </c>
      <c r="U34" s="142" t="s">
        <v>1565</v>
      </c>
      <c r="V34" s="142" t="s">
        <v>1566</v>
      </c>
      <c r="AA34" s="73">
        <f>IF(OR(J34="Fail",ISBLANK(J34)),INDEX('Issue Code Table'!C:C,MATCH(N:N,'Issue Code Table'!A:A,0)),IF(M34="Critical",6,IF(M34="Significant",5,IF(M34="Moderate",3,2))))</f>
        <v>6</v>
      </c>
    </row>
    <row r="35" spans="1:27" ht="108.75" customHeight="1" x14ac:dyDescent="0.25">
      <c r="A35" s="143" t="s">
        <v>1567</v>
      </c>
      <c r="B35" s="140" t="s">
        <v>785</v>
      </c>
      <c r="C35" s="140" t="s">
        <v>786</v>
      </c>
      <c r="D35" s="142" t="s">
        <v>579</v>
      </c>
      <c r="E35" s="145" t="s">
        <v>1568</v>
      </c>
      <c r="F35" s="134" t="s">
        <v>1569</v>
      </c>
      <c r="G35" s="134" t="s">
        <v>1570</v>
      </c>
      <c r="H35" s="142" t="s">
        <v>1571</v>
      </c>
      <c r="I35" s="127"/>
      <c r="J35" s="128"/>
      <c r="K35" s="141" t="s">
        <v>1572</v>
      </c>
      <c r="L35" s="126"/>
      <c r="M35" s="138" t="s">
        <v>210</v>
      </c>
      <c r="N35" s="138" t="s">
        <v>1573</v>
      </c>
      <c r="O35" s="141" t="s">
        <v>1574</v>
      </c>
      <c r="P35" s="152"/>
      <c r="Q35" s="142" t="s">
        <v>1575</v>
      </c>
      <c r="R35" s="142" t="s">
        <v>1576</v>
      </c>
      <c r="S35" s="142" t="s">
        <v>1577</v>
      </c>
      <c r="T35" s="142" t="s">
        <v>1578</v>
      </c>
      <c r="U35" s="142" t="s">
        <v>1579</v>
      </c>
      <c r="V35" s="142" t="s">
        <v>1580</v>
      </c>
      <c r="AA35" s="73">
        <f>IF(OR(J35="Fail",ISBLANK(J35)),INDEX('Issue Code Table'!C:C,MATCH(N:N,'Issue Code Table'!A:A,0)),IF(M35="Critical",6,IF(M35="Significant",5,IF(M35="Moderate",3,2))))</f>
        <v>6</v>
      </c>
    </row>
    <row r="36" spans="1:27" ht="108.75" customHeight="1" x14ac:dyDescent="0.25">
      <c r="A36" s="143" t="s">
        <v>1581</v>
      </c>
      <c r="B36" s="140" t="s">
        <v>785</v>
      </c>
      <c r="C36" s="140" t="s">
        <v>786</v>
      </c>
      <c r="D36" s="142" t="s">
        <v>579</v>
      </c>
      <c r="E36" s="145" t="s">
        <v>1582</v>
      </c>
      <c r="F36" s="134" t="s">
        <v>1583</v>
      </c>
      <c r="G36" s="134" t="s">
        <v>1584</v>
      </c>
      <c r="H36" s="142" t="s">
        <v>1585</v>
      </c>
      <c r="I36" s="127"/>
      <c r="J36" s="128"/>
      <c r="K36" s="141" t="s">
        <v>1586</v>
      </c>
      <c r="L36" s="126"/>
      <c r="M36" s="138" t="s">
        <v>210</v>
      </c>
      <c r="N36" s="138" t="s">
        <v>1573</v>
      </c>
      <c r="O36" s="141" t="s">
        <v>1574</v>
      </c>
      <c r="P36" s="152"/>
      <c r="Q36" s="142" t="s">
        <v>1575</v>
      </c>
      <c r="R36" s="142" t="s">
        <v>1587</v>
      </c>
      <c r="S36" s="142" t="s">
        <v>1588</v>
      </c>
      <c r="T36" s="142" t="s">
        <v>1589</v>
      </c>
      <c r="U36" s="142" t="s">
        <v>1590</v>
      </c>
      <c r="V36" s="142" t="s">
        <v>1591</v>
      </c>
      <c r="AA36" s="73">
        <f>IF(OR(J36="Fail",ISBLANK(J36)),INDEX('Issue Code Table'!C:C,MATCH(N:N,'Issue Code Table'!A:A,0)),IF(M36="Critical",6,IF(M36="Significant",5,IF(M36="Moderate",3,2))))</f>
        <v>6</v>
      </c>
    </row>
    <row r="37" spans="1:27" ht="108.75" customHeight="1" x14ac:dyDescent="0.25">
      <c r="A37" s="143" t="s">
        <v>1592</v>
      </c>
      <c r="B37" s="140" t="s">
        <v>1049</v>
      </c>
      <c r="C37" s="140" t="s">
        <v>1050</v>
      </c>
      <c r="D37" s="142" t="s">
        <v>579</v>
      </c>
      <c r="E37" s="145" t="s">
        <v>1593</v>
      </c>
      <c r="F37" s="134" t="s">
        <v>1594</v>
      </c>
      <c r="G37" s="134" t="s">
        <v>1595</v>
      </c>
      <c r="H37" s="142" t="s">
        <v>1596</v>
      </c>
      <c r="I37" s="127"/>
      <c r="J37" s="128"/>
      <c r="K37" s="141" t="s">
        <v>1597</v>
      </c>
      <c r="L37" s="126"/>
      <c r="M37" s="138" t="s">
        <v>210</v>
      </c>
      <c r="N37" s="138" t="s">
        <v>1361</v>
      </c>
      <c r="O37" s="141" t="s">
        <v>1362</v>
      </c>
      <c r="P37" s="152"/>
      <c r="Q37" s="142" t="s">
        <v>1575</v>
      </c>
      <c r="R37" s="142" t="s">
        <v>1598</v>
      </c>
      <c r="S37" s="142" t="s">
        <v>1599</v>
      </c>
      <c r="T37" s="142" t="s">
        <v>1600</v>
      </c>
      <c r="U37" s="142" t="s">
        <v>1601</v>
      </c>
      <c r="V37" s="142" t="s">
        <v>1602</v>
      </c>
      <c r="AA37" s="73">
        <f>IF(OR(J37="Fail",ISBLANK(J37)),INDEX('Issue Code Table'!C:C,MATCH(N:N,'Issue Code Table'!A:A,0)),IF(M37="Critical",6,IF(M37="Significant",5,IF(M37="Moderate",3,2))))</f>
        <v>6</v>
      </c>
    </row>
    <row r="38" spans="1:27" ht="196.75" customHeight="1" x14ac:dyDescent="0.25">
      <c r="A38" s="143" t="s">
        <v>1603</v>
      </c>
      <c r="B38" s="140" t="s">
        <v>525</v>
      </c>
      <c r="C38" s="140" t="s">
        <v>526</v>
      </c>
      <c r="D38" s="142" t="s">
        <v>579</v>
      </c>
      <c r="E38" s="145" t="s">
        <v>1604</v>
      </c>
      <c r="F38" s="134" t="s">
        <v>1605</v>
      </c>
      <c r="G38" s="134" t="s">
        <v>1606</v>
      </c>
      <c r="H38" s="142" t="s">
        <v>1607</v>
      </c>
      <c r="I38" s="127"/>
      <c r="J38" s="128"/>
      <c r="K38" s="141" t="s">
        <v>1608</v>
      </c>
      <c r="L38" s="126"/>
      <c r="M38" s="138" t="s">
        <v>210</v>
      </c>
      <c r="N38" s="138" t="s">
        <v>574</v>
      </c>
      <c r="O38" s="141" t="s">
        <v>575</v>
      </c>
      <c r="P38" s="152"/>
      <c r="Q38" s="142" t="s">
        <v>1609</v>
      </c>
      <c r="R38" s="142" t="s">
        <v>1610</v>
      </c>
      <c r="S38" s="142" t="s">
        <v>1611</v>
      </c>
      <c r="T38" s="142" t="s">
        <v>1612</v>
      </c>
      <c r="U38" s="142" t="s">
        <v>1613</v>
      </c>
      <c r="V38" s="142" t="s">
        <v>1614</v>
      </c>
      <c r="AA38" s="73">
        <f>IF(OR(J38="Fail",ISBLANK(J38)),INDEX('Issue Code Table'!C:C,MATCH(N:N,'Issue Code Table'!A:A,0)),IF(M38="Critical",6,IF(M38="Significant",5,IF(M38="Moderate",3,2))))</f>
        <v>6</v>
      </c>
    </row>
    <row r="39" spans="1:27" ht="94.5" customHeight="1" x14ac:dyDescent="0.25">
      <c r="A39" s="143" t="s">
        <v>1615</v>
      </c>
      <c r="B39" s="140" t="s">
        <v>562</v>
      </c>
      <c r="C39" s="140" t="s">
        <v>563</v>
      </c>
      <c r="D39" s="142" t="s">
        <v>579</v>
      </c>
      <c r="E39" s="145" t="s">
        <v>1616</v>
      </c>
      <c r="F39" s="134" t="s">
        <v>1617</v>
      </c>
      <c r="G39" s="134" t="s">
        <v>1618</v>
      </c>
      <c r="H39" s="142" t="s">
        <v>1619</v>
      </c>
      <c r="I39" s="126"/>
      <c r="J39" s="128"/>
      <c r="K39" s="141" t="s">
        <v>1620</v>
      </c>
      <c r="L39" s="126"/>
      <c r="M39" s="138" t="s">
        <v>210</v>
      </c>
      <c r="N39" s="138" t="s">
        <v>1470</v>
      </c>
      <c r="O39" s="141" t="s">
        <v>1471</v>
      </c>
      <c r="P39" s="152"/>
      <c r="Q39" s="142" t="s">
        <v>1609</v>
      </c>
      <c r="R39" s="142" t="s">
        <v>1621</v>
      </c>
      <c r="S39" s="142" t="s">
        <v>1622</v>
      </c>
      <c r="T39" s="142" t="s">
        <v>1623</v>
      </c>
      <c r="U39" s="142" t="s">
        <v>1624</v>
      </c>
      <c r="V39" s="142" t="s">
        <v>3583</v>
      </c>
      <c r="AA39" s="73">
        <f>IF(OR(J39="Fail",ISBLANK(J39)),INDEX('Issue Code Table'!C:C,MATCH(N:N,'Issue Code Table'!A:A,0)),IF(M39="Critical",6,IF(M39="Significant",5,IF(M39="Moderate",3,2))))</f>
        <v>5</v>
      </c>
    </row>
    <row r="40" spans="1:27" ht="136.5" customHeight="1" x14ac:dyDescent="0.25">
      <c r="A40" s="143" t="s">
        <v>1625</v>
      </c>
      <c r="B40" s="112" t="s">
        <v>300</v>
      </c>
      <c r="C40" s="112" t="s">
        <v>301</v>
      </c>
      <c r="D40" s="142" t="s">
        <v>579</v>
      </c>
      <c r="E40" s="145" t="s">
        <v>1626</v>
      </c>
      <c r="F40" s="134" t="s">
        <v>1627</v>
      </c>
      <c r="G40" s="134" t="s">
        <v>1628</v>
      </c>
      <c r="H40" s="142" t="s">
        <v>1629</v>
      </c>
      <c r="I40" s="127"/>
      <c r="J40" s="128"/>
      <c r="K40" s="141" t="s">
        <v>1630</v>
      </c>
      <c r="L40" s="127"/>
      <c r="M40" s="138" t="s">
        <v>210</v>
      </c>
      <c r="N40" s="138" t="s">
        <v>961</v>
      </c>
      <c r="O40" s="141" t="s">
        <v>1631</v>
      </c>
      <c r="P40" s="152"/>
      <c r="Q40" s="142" t="s">
        <v>1609</v>
      </c>
      <c r="R40" s="142" t="s">
        <v>1632</v>
      </c>
      <c r="S40" s="142" t="s">
        <v>1633</v>
      </c>
      <c r="T40" s="142" t="s">
        <v>1634</v>
      </c>
      <c r="U40" s="142" t="s">
        <v>1635</v>
      </c>
      <c r="V40" s="142" t="s">
        <v>1636</v>
      </c>
      <c r="AA40" s="73">
        <f>IF(OR(J40="Fail",ISBLANK(J40)),INDEX('Issue Code Table'!C:C,MATCH(N:N,'Issue Code Table'!A:A,0)),IF(M40="Critical",6,IF(M40="Significant",5,IF(M40="Moderate",3,2))))</f>
        <v>7</v>
      </c>
    </row>
    <row r="41" spans="1:27" ht="136.5" customHeight="1" x14ac:dyDescent="0.25">
      <c r="A41" s="143" t="s">
        <v>1637</v>
      </c>
      <c r="B41" s="140" t="s">
        <v>203</v>
      </c>
      <c r="C41" s="140" t="s">
        <v>1508</v>
      </c>
      <c r="D41" s="142" t="s">
        <v>579</v>
      </c>
      <c r="E41" s="145" t="s">
        <v>1638</v>
      </c>
      <c r="F41" s="134" t="s">
        <v>1639</v>
      </c>
      <c r="G41" s="134" t="s">
        <v>1640</v>
      </c>
      <c r="H41" s="142" t="s">
        <v>1641</v>
      </c>
      <c r="I41" s="127"/>
      <c r="J41" s="128"/>
      <c r="K41" s="141" t="s">
        <v>1642</v>
      </c>
      <c r="L41" s="127"/>
      <c r="M41" s="138" t="s">
        <v>210</v>
      </c>
      <c r="N41" s="138" t="s">
        <v>1643</v>
      </c>
      <c r="O41" s="141" t="s">
        <v>1644</v>
      </c>
      <c r="P41" s="152"/>
      <c r="Q41" s="142" t="s">
        <v>1609</v>
      </c>
      <c r="R41" s="142" t="s">
        <v>1645</v>
      </c>
      <c r="S41" s="142" t="s">
        <v>1646</v>
      </c>
      <c r="T41" s="142" t="s">
        <v>1647</v>
      </c>
      <c r="U41" s="142" t="s">
        <v>1648</v>
      </c>
      <c r="V41" s="142" t="s">
        <v>1649</v>
      </c>
      <c r="AA41" s="73">
        <f>IF(OR(J41="Fail",ISBLANK(J41)),INDEX('Issue Code Table'!C:C,MATCH(N:N,'Issue Code Table'!A:A,0)),IF(M41="Critical",6,IF(M41="Significant",5,IF(M41="Moderate",3,2))))</f>
        <v>6</v>
      </c>
    </row>
    <row r="42" spans="1:27" ht="136.5" customHeight="1" x14ac:dyDescent="0.25">
      <c r="A42" s="143" t="s">
        <v>1650</v>
      </c>
      <c r="B42" s="140" t="s">
        <v>1049</v>
      </c>
      <c r="C42" s="140" t="s">
        <v>1050</v>
      </c>
      <c r="D42" s="142" t="s">
        <v>579</v>
      </c>
      <c r="E42" s="145" t="s">
        <v>1651</v>
      </c>
      <c r="F42" s="134" t="s">
        <v>1652</v>
      </c>
      <c r="G42" s="134" t="s">
        <v>1653</v>
      </c>
      <c r="H42" s="142" t="s">
        <v>1654</v>
      </c>
      <c r="I42" s="127"/>
      <c r="J42" s="128"/>
      <c r="K42" s="141" t="s">
        <v>1655</v>
      </c>
      <c r="L42" s="125"/>
      <c r="M42" s="138" t="s">
        <v>210</v>
      </c>
      <c r="N42" s="138" t="s">
        <v>1361</v>
      </c>
      <c r="O42" s="141" t="s">
        <v>1656</v>
      </c>
      <c r="P42" s="152"/>
      <c r="Q42" s="142" t="s">
        <v>1657</v>
      </c>
      <c r="R42" s="142" t="s">
        <v>1658</v>
      </c>
      <c r="S42" s="142" t="s">
        <v>1659</v>
      </c>
      <c r="T42" s="142" t="s">
        <v>1660</v>
      </c>
      <c r="U42" s="142" t="s">
        <v>1661</v>
      </c>
      <c r="V42" s="142" t="s">
        <v>1662</v>
      </c>
      <c r="AA42" s="73">
        <f>IF(OR(J42="Fail",ISBLANK(J42)),INDEX('Issue Code Table'!C:C,MATCH(N:N,'Issue Code Table'!A:A,0)),IF(M42="Critical",6,IF(M42="Significant",5,IF(M42="Moderate",3,2))))</f>
        <v>6</v>
      </c>
    </row>
    <row r="43" spans="1:27" ht="136.5" customHeight="1" x14ac:dyDescent="0.25">
      <c r="A43" s="143" t="s">
        <v>1663</v>
      </c>
      <c r="B43" s="140" t="s">
        <v>1049</v>
      </c>
      <c r="C43" s="140" t="s">
        <v>1050</v>
      </c>
      <c r="D43" s="142" t="s">
        <v>579</v>
      </c>
      <c r="E43" s="145" t="s">
        <v>1664</v>
      </c>
      <c r="F43" s="134" t="s">
        <v>1665</v>
      </c>
      <c r="G43" s="134" t="s">
        <v>1666</v>
      </c>
      <c r="H43" s="142" t="s">
        <v>1667</v>
      </c>
      <c r="I43" s="127"/>
      <c r="J43" s="128"/>
      <c r="K43" s="141" t="s">
        <v>1668</v>
      </c>
      <c r="L43" s="148" t="s">
        <v>1669</v>
      </c>
      <c r="M43" s="138" t="s">
        <v>210</v>
      </c>
      <c r="N43" s="138" t="s">
        <v>1361</v>
      </c>
      <c r="O43" s="141" t="s">
        <v>1670</v>
      </c>
      <c r="P43" s="152"/>
      <c r="Q43" s="142" t="s">
        <v>1657</v>
      </c>
      <c r="R43" s="142" t="s">
        <v>1671</v>
      </c>
      <c r="S43" s="142" t="s">
        <v>1672</v>
      </c>
      <c r="T43" s="142" t="s">
        <v>1673</v>
      </c>
      <c r="U43" s="142" t="s">
        <v>1674</v>
      </c>
      <c r="V43" s="142" t="s">
        <v>1675</v>
      </c>
      <c r="AA43" s="73">
        <f>IF(OR(J43="Fail",ISBLANK(J43)),INDEX('Issue Code Table'!C:C,MATCH(N:N,'Issue Code Table'!A:A,0)),IF(M43="Critical",6,IF(M43="Significant",5,IF(M43="Moderate",3,2))))</f>
        <v>6</v>
      </c>
    </row>
    <row r="44" spans="1:27" ht="136.5" customHeight="1" x14ac:dyDescent="0.25">
      <c r="A44" s="143" t="s">
        <v>1676</v>
      </c>
      <c r="B44" s="140" t="s">
        <v>203</v>
      </c>
      <c r="C44" s="140" t="s">
        <v>204</v>
      </c>
      <c r="D44" s="142" t="s">
        <v>579</v>
      </c>
      <c r="E44" s="145" t="s">
        <v>1677</v>
      </c>
      <c r="F44" s="134" t="s">
        <v>1678</v>
      </c>
      <c r="G44" s="134" t="s">
        <v>1679</v>
      </c>
      <c r="H44" s="142" t="s">
        <v>1680</v>
      </c>
      <c r="I44" s="127"/>
      <c r="J44" s="128"/>
      <c r="K44" s="141" t="s">
        <v>1681</v>
      </c>
      <c r="L44" s="125"/>
      <c r="M44" s="138" t="s">
        <v>210</v>
      </c>
      <c r="N44" s="138" t="s">
        <v>358</v>
      </c>
      <c r="O44" s="141" t="s">
        <v>359</v>
      </c>
      <c r="P44" s="152"/>
      <c r="Q44" s="142" t="s">
        <v>1657</v>
      </c>
      <c r="R44" s="142" t="s">
        <v>1682</v>
      </c>
      <c r="S44" s="142" t="s">
        <v>1683</v>
      </c>
      <c r="T44" s="142" t="s">
        <v>1684</v>
      </c>
      <c r="U44" s="142" t="s">
        <v>1685</v>
      </c>
      <c r="V44" s="142" t="s">
        <v>1686</v>
      </c>
      <c r="AA44" s="73">
        <f>IF(OR(J44="Fail",ISBLANK(J44)),INDEX('Issue Code Table'!C:C,MATCH(N:N,'Issue Code Table'!A:A,0)),IF(M44="Critical",6,IF(M44="Significant",5,IF(M44="Moderate",3,2))))</f>
        <v>5</v>
      </c>
    </row>
    <row r="45" spans="1:27" ht="136.5" customHeight="1" x14ac:dyDescent="0.25">
      <c r="A45" s="143" t="s">
        <v>1687</v>
      </c>
      <c r="B45" s="140" t="s">
        <v>562</v>
      </c>
      <c r="C45" s="140" t="s">
        <v>563</v>
      </c>
      <c r="D45" s="142" t="s">
        <v>579</v>
      </c>
      <c r="E45" s="145" t="s">
        <v>1688</v>
      </c>
      <c r="F45" s="134" t="s">
        <v>1689</v>
      </c>
      <c r="G45" s="134" t="s">
        <v>1690</v>
      </c>
      <c r="H45" s="142" t="s">
        <v>1691</v>
      </c>
      <c r="I45" s="127"/>
      <c r="J45" s="128"/>
      <c r="K45" s="141" t="s">
        <v>1692</v>
      </c>
      <c r="L45" s="125"/>
      <c r="M45" s="138" t="s">
        <v>210</v>
      </c>
      <c r="N45" s="138" t="s">
        <v>1693</v>
      </c>
      <c r="O45" s="141" t="s">
        <v>1694</v>
      </c>
      <c r="P45" s="152"/>
      <c r="Q45" s="142" t="s">
        <v>1657</v>
      </c>
      <c r="R45" s="142" t="s">
        <v>1695</v>
      </c>
      <c r="S45" s="142" t="s">
        <v>1696</v>
      </c>
      <c r="T45" s="142" t="s">
        <v>1697</v>
      </c>
      <c r="U45" s="142" t="s">
        <v>1698</v>
      </c>
      <c r="V45" s="142" t="s">
        <v>1699</v>
      </c>
      <c r="AA45" s="73">
        <f>IF(OR(J45="Fail",ISBLANK(J45)),INDEX('Issue Code Table'!C:C,MATCH(N:N,'Issue Code Table'!A:A,0)),IF(M45="Critical",6,IF(M45="Significant",5,IF(M45="Moderate",3,2))))</f>
        <v>5</v>
      </c>
    </row>
    <row r="46" spans="1:27" ht="136.5" customHeight="1" x14ac:dyDescent="0.25">
      <c r="A46" s="143" t="s">
        <v>1700</v>
      </c>
      <c r="B46" s="140" t="s">
        <v>553</v>
      </c>
      <c r="C46" s="140" t="s">
        <v>1477</v>
      </c>
      <c r="D46" s="142" t="s">
        <v>579</v>
      </c>
      <c r="E46" s="145" t="s">
        <v>1701</v>
      </c>
      <c r="F46" s="134" t="s">
        <v>1702</v>
      </c>
      <c r="G46" s="134" t="s">
        <v>1703</v>
      </c>
      <c r="H46" s="142" t="s">
        <v>1704</v>
      </c>
      <c r="I46" s="127"/>
      <c r="J46" s="128"/>
      <c r="K46" s="141" t="s">
        <v>1705</v>
      </c>
      <c r="L46" s="125"/>
      <c r="M46" s="138" t="s">
        <v>210</v>
      </c>
      <c r="N46" s="138" t="s">
        <v>1470</v>
      </c>
      <c r="O46" s="141" t="s">
        <v>1471</v>
      </c>
      <c r="P46" s="152"/>
      <c r="Q46" s="142" t="s">
        <v>1657</v>
      </c>
      <c r="R46" s="142" t="s">
        <v>1706</v>
      </c>
      <c r="S46" s="142" t="s">
        <v>1707</v>
      </c>
      <c r="T46" s="142" t="s">
        <v>1708</v>
      </c>
      <c r="U46" s="142" t="s">
        <v>1709</v>
      </c>
      <c r="V46" s="142" t="s">
        <v>1710</v>
      </c>
      <c r="AA46" s="73">
        <f>IF(OR(J46="Fail",ISBLANK(J46)),INDEX('Issue Code Table'!C:C,MATCH(N:N,'Issue Code Table'!A:A,0)),IF(M46="Critical",6,IF(M46="Significant",5,IF(M46="Moderate",3,2))))</f>
        <v>5</v>
      </c>
    </row>
    <row r="47" spans="1:27" ht="136.5" customHeight="1" x14ac:dyDescent="0.25">
      <c r="A47" s="143" t="s">
        <v>1711</v>
      </c>
      <c r="B47" s="140" t="s">
        <v>553</v>
      </c>
      <c r="C47" s="140" t="s">
        <v>1477</v>
      </c>
      <c r="D47" s="142" t="s">
        <v>579</v>
      </c>
      <c r="E47" s="145" t="s">
        <v>1712</v>
      </c>
      <c r="F47" s="134" t="s">
        <v>1713</v>
      </c>
      <c r="G47" s="134" t="s">
        <v>1714</v>
      </c>
      <c r="H47" s="142" t="s">
        <v>1715</v>
      </c>
      <c r="I47" s="127"/>
      <c r="J47" s="128"/>
      <c r="K47" s="141" t="s">
        <v>3584</v>
      </c>
      <c r="L47" s="127"/>
      <c r="M47" s="138" t="s">
        <v>210</v>
      </c>
      <c r="N47" s="138" t="s">
        <v>1470</v>
      </c>
      <c r="O47" s="141" t="s">
        <v>1471</v>
      </c>
      <c r="P47" s="152"/>
      <c r="Q47" s="142" t="s">
        <v>1657</v>
      </c>
      <c r="R47" s="142" t="s">
        <v>1716</v>
      </c>
      <c r="S47" s="142" t="s">
        <v>1717</v>
      </c>
      <c r="T47" s="142" t="s">
        <v>1718</v>
      </c>
      <c r="U47" s="142" t="s">
        <v>1719</v>
      </c>
      <c r="V47" s="142" t="s">
        <v>1720</v>
      </c>
      <c r="AA47" s="73">
        <f>IF(OR(J47="Fail",ISBLANK(J47)),INDEX('Issue Code Table'!C:C,MATCH(N:N,'Issue Code Table'!A:A,0)),IF(M47="Critical",6,IF(M47="Significant",5,IF(M47="Moderate",3,2))))</f>
        <v>5</v>
      </c>
    </row>
    <row r="48" spans="1:27" ht="136.5" customHeight="1" x14ac:dyDescent="0.25">
      <c r="A48" s="143" t="s">
        <v>1721</v>
      </c>
      <c r="B48" s="140" t="s">
        <v>813</v>
      </c>
      <c r="C48" s="140" t="s">
        <v>814</v>
      </c>
      <c r="D48" s="142" t="s">
        <v>579</v>
      </c>
      <c r="E48" s="145" t="s">
        <v>1722</v>
      </c>
      <c r="F48" s="134" t="s">
        <v>1723</v>
      </c>
      <c r="G48" s="134" t="s">
        <v>1724</v>
      </c>
      <c r="H48" s="142" t="s">
        <v>1725</v>
      </c>
      <c r="I48" s="127"/>
      <c r="J48" s="128"/>
      <c r="K48" s="141" t="s">
        <v>1726</v>
      </c>
      <c r="L48" s="125"/>
      <c r="M48" s="138" t="s">
        <v>210</v>
      </c>
      <c r="N48" s="138" t="s">
        <v>1727</v>
      </c>
      <c r="O48" s="141" t="s">
        <v>1728</v>
      </c>
      <c r="P48" s="152"/>
      <c r="Q48" s="142" t="s">
        <v>1657</v>
      </c>
      <c r="R48" s="142" t="s">
        <v>1729</v>
      </c>
      <c r="S48" s="142" t="s">
        <v>1730</v>
      </c>
      <c r="T48" s="142" t="s">
        <v>1731</v>
      </c>
      <c r="U48" s="142" t="s">
        <v>1732</v>
      </c>
      <c r="V48" s="142" t="s">
        <v>1733</v>
      </c>
      <c r="AA48" s="73">
        <f>IF(OR(J48="Fail",ISBLANK(J48)),INDEX('Issue Code Table'!C:C,MATCH(N:N,'Issue Code Table'!A:A,0)),IF(M48="Critical",6,IF(M48="Significant",5,IF(M48="Moderate",3,2))))</f>
        <v>5</v>
      </c>
    </row>
    <row r="49" spans="1:27" ht="136.5" customHeight="1" x14ac:dyDescent="0.25">
      <c r="A49" s="143" t="s">
        <v>1734</v>
      </c>
      <c r="B49" s="140" t="s">
        <v>813</v>
      </c>
      <c r="C49" s="140" t="s">
        <v>814</v>
      </c>
      <c r="D49" s="142" t="s">
        <v>579</v>
      </c>
      <c r="E49" s="145" t="s">
        <v>1735</v>
      </c>
      <c r="F49" s="134" t="s">
        <v>1736</v>
      </c>
      <c r="G49" s="134" t="s">
        <v>1737</v>
      </c>
      <c r="H49" s="142" t="s">
        <v>1738</v>
      </c>
      <c r="I49" s="127"/>
      <c r="J49" s="128"/>
      <c r="K49" s="141" t="s">
        <v>1739</v>
      </c>
      <c r="L49" s="125"/>
      <c r="M49" s="138" t="s">
        <v>210</v>
      </c>
      <c r="N49" s="138" t="s">
        <v>1727</v>
      </c>
      <c r="O49" s="141" t="s">
        <v>1728</v>
      </c>
      <c r="P49" s="152"/>
      <c r="Q49" s="142" t="s">
        <v>1657</v>
      </c>
      <c r="R49" s="142" t="s">
        <v>1740</v>
      </c>
      <c r="S49" s="142" t="s">
        <v>1741</v>
      </c>
      <c r="T49" s="142" t="s">
        <v>1742</v>
      </c>
      <c r="U49" s="142" t="s">
        <v>1743</v>
      </c>
      <c r="V49" s="142" t="s">
        <v>1744</v>
      </c>
      <c r="AA49" s="73">
        <f>IF(OR(J49="Fail",ISBLANK(J49)),INDEX('Issue Code Table'!C:C,MATCH(N:N,'Issue Code Table'!A:A,0)),IF(M49="Critical",6,IF(M49="Significant",5,IF(M49="Moderate",3,2))))</f>
        <v>5</v>
      </c>
    </row>
    <row r="50" spans="1:27" ht="136.5" customHeight="1" x14ac:dyDescent="0.25">
      <c r="A50" s="143" t="s">
        <v>1745</v>
      </c>
      <c r="B50" s="140" t="s">
        <v>300</v>
      </c>
      <c r="C50" s="140" t="s">
        <v>301</v>
      </c>
      <c r="D50" s="142" t="s">
        <v>579</v>
      </c>
      <c r="E50" s="145" t="s">
        <v>1746</v>
      </c>
      <c r="F50" s="134" t="s">
        <v>1747</v>
      </c>
      <c r="G50" s="134" t="s">
        <v>1748</v>
      </c>
      <c r="H50" s="142" t="s">
        <v>1749</v>
      </c>
      <c r="I50" s="127"/>
      <c r="J50" s="128"/>
      <c r="K50" s="141" t="s">
        <v>1750</v>
      </c>
      <c r="L50" s="125"/>
      <c r="M50" s="138" t="s">
        <v>210</v>
      </c>
      <c r="N50" s="138" t="s">
        <v>1751</v>
      </c>
      <c r="O50" s="141" t="s">
        <v>1752</v>
      </c>
      <c r="P50" s="152"/>
      <c r="Q50" s="142" t="s">
        <v>1657</v>
      </c>
      <c r="R50" s="142">
        <v>7.1</v>
      </c>
      <c r="S50" s="142" t="s">
        <v>1753</v>
      </c>
      <c r="T50" s="142" t="s">
        <v>1754</v>
      </c>
      <c r="U50" s="142" t="s">
        <v>1755</v>
      </c>
      <c r="V50" s="142" t="s">
        <v>1756</v>
      </c>
      <c r="AA50" s="73">
        <f>IF(OR(J50="Fail",ISBLANK(J50)),INDEX('Issue Code Table'!C:C,MATCH(N:N,'Issue Code Table'!A:A,0)),IF(M50="Critical",6,IF(M50="Significant",5,IF(M50="Moderate",3,2))))</f>
        <v>4</v>
      </c>
    </row>
    <row r="51" spans="1:27" ht="136.5" customHeight="1" x14ac:dyDescent="0.25">
      <c r="A51" s="143" t="s">
        <v>1757</v>
      </c>
      <c r="B51" s="140" t="s">
        <v>1758</v>
      </c>
      <c r="C51" s="140" t="s">
        <v>1759</v>
      </c>
      <c r="D51" s="142" t="s">
        <v>579</v>
      </c>
      <c r="E51" s="145" t="s">
        <v>1760</v>
      </c>
      <c r="F51" s="134" t="s">
        <v>1761</v>
      </c>
      <c r="G51" s="134" t="s">
        <v>1762</v>
      </c>
      <c r="H51" s="142" t="s">
        <v>1763</v>
      </c>
      <c r="I51" s="127"/>
      <c r="J51" s="128"/>
      <c r="K51" s="141" t="s">
        <v>1764</v>
      </c>
      <c r="L51" s="125"/>
      <c r="M51" s="138" t="s">
        <v>210</v>
      </c>
      <c r="N51" s="138" t="s">
        <v>1765</v>
      </c>
      <c r="O51" s="141" t="s">
        <v>1766</v>
      </c>
      <c r="P51" s="152"/>
      <c r="Q51" s="142" t="s">
        <v>1657</v>
      </c>
      <c r="R51" s="142" t="s">
        <v>1767</v>
      </c>
      <c r="S51" s="142" t="s">
        <v>1768</v>
      </c>
      <c r="T51" s="142" t="s">
        <v>1769</v>
      </c>
      <c r="U51" s="142" t="s">
        <v>1770</v>
      </c>
      <c r="V51" s="142" t="s">
        <v>1771</v>
      </c>
      <c r="AA51" s="73">
        <f>IF(OR(J51="Fail",ISBLANK(J51)),INDEX('Issue Code Table'!C:C,MATCH(N:N,'Issue Code Table'!A:A,0)),IF(M51="Critical",6,IF(M51="Significant",5,IF(M51="Moderate",3,2))))</f>
        <v>6</v>
      </c>
    </row>
    <row r="52" spans="1:27" ht="136.5" customHeight="1" x14ac:dyDescent="0.25">
      <c r="A52" s="143" t="s">
        <v>1772</v>
      </c>
      <c r="B52" s="140" t="s">
        <v>525</v>
      </c>
      <c r="C52" s="140" t="s">
        <v>526</v>
      </c>
      <c r="D52" s="142" t="s">
        <v>579</v>
      </c>
      <c r="E52" s="145" t="s">
        <v>1773</v>
      </c>
      <c r="F52" s="134" t="s">
        <v>1774</v>
      </c>
      <c r="G52" s="134" t="s">
        <v>1775</v>
      </c>
      <c r="H52" s="142" t="s">
        <v>1776</v>
      </c>
      <c r="I52" s="127"/>
      <c r="J52" s="128"/>
      <c r="K52" s="141" t="s">
        <v>1777</v>
      </c>
      <c r="L52" s="127"/>
      <c r="M52" s="138" t="s">
        <v>210</v>
      </c>
      <c r="N52" s="138" t="s">
        <v>1778</v>
      </c>
      <c r="O52" s="141" t="s">
        <v>1779</v>
      </c>
      <c r="P52" s="152"/>
      <c r="Q52" s="142" t="s">
        <v>1657</v>
      </c>
      <c r="R52" s="142" t="s">
        <v>1780</v>
      </c>
      <c r="S52" s="142" t="s">
        <v>1781</v>
      </c>
      <c r="T52" s="142" t="s">
        <v>1782</v>
      </c>
      <c r="U52" s="142" t="s">
        <v>1783</v>
      </c>
      <c r="V52" s="142" t="s">
        <v>1784</v>
      </c>
      <c r="AA52" s="73">
        <f>IF(OR(J52="Fail",ISBLANK(J52)),INDEX('Issue Code Table'!C:C,MATCH(N:N,'Issue Code Table'!A:A,0)),IF(M52="Critical",6,IF(M52="Significant",5,IF(M52="Moderate",3,2))))</f>
        <v>4</v>
      </c>
    </row>
    <row r="53" spans="1:27" ht="136.5" customHeight="1" x14ac:dyDescent="0.25">
      <c r="A53" s="143" t="s">
        <v>1785</v>
      </c>
      <c r="B53" s="140" t="s">
        <v>785</v>
      </c>
      <c r="C53" s="140" t="s">
        <v>786</v>
      </c>
      <c r="D53" s="142" t="s">
        <v>579</v>
      </c>
      <c r="E53" s="145" t="s">
        <v>1786</v>
      </c>
      <c r="F53" s="134" t="s">
        <v>1787</v>
      </c>
      <c r="G53" s="134" t="s">
        <v>1788</v>
      </c>
      <c r="H53" s="142" t="s">
        <v>1789</v>
      </c>
      <c r="I53" s="127"/>
      <c r="J53" s="128"/>
      <c r="K53" s="141" t="s">
        <v>1790</v>
      </c>
      <c r="L53" s="127"/>
      <c r="M53" s="138" t="s">
        <v>210</v>
      </c>
      <c r="N53" s="138" t="s">
        <v>1549</v>
      </c>
      <c r="O53" s="141" t="s">
        <v>1550</v>
      </c>
      <c r="P53" s="152"/>
      <c r="Q53" s="142" t="s">
        <v>1657</v>
      </c>
      <c r="R53" s="142" t="s">
        <v>1791</v>
      </c>
      <c r="S53" s="142" t="s">
        <v>1792</v>
      </c>
      <c r="T53" s="142" t="s">
        <v>1793</v>
      </c>
      <c r="U53" s="142" t="s">
        <v>1794</v>
      </c>
      <c r="V53" s="142" t="s">
        <v>1795</v>
      </c>
      <c r="AA53" s="73">
        <f>IF(OR(J53="Fail",ISBLANK(J53)),INDEX('Issue Code Table'!C:C,MATCH(N:N,'Issue Code Table'!A:A,0)),IF(M53="Critical",6,IF(M53="Significant",5,IF(M53="Moderate",3,2))))</f>
        <v>6</v>
      </c>
    </row>
    <row r="54" spans="1:27" ht="136.5" customHeight="1" x14ac:dyDescent="0.25">
      <c r="A54" s="143" t="s">
        <v>1796</v>
      </c>
      <c r="B54" s="140" t="s">
        <v>785</v>
      </c>
      <c r="C54" s="140" t="s">
        <v>786</v>
      </c>
      <c r="D54" s="142" t="s">
        <v>579</v>
      </c>
      <c r="E54" s="145" t="s">
        <v>1797</v>
      </c>
      <c r="F54" s="134" t="s">
        <v>1798</v>
      </c>
      <c r="G54" s="134" t="s">
        <v>1799</v>
      </c>
      <c r="H54" s="142" t="s">
        <v>1800</v>
      </c>
      <c r="I54" s="127"/>
      <c r="J54" s="128"/>
      <c r="K54" s="141" t="s">
        <v>1801</v>
      </c>
      <c r="L54" s="127"/>
      <c r="M54" s="138" t="s">
        <v>210</v>
      </c>
      <c r="N54" s="138" t="s">
        <v>1549</v>
      </c>
      <c r="O54" s="141" t="s">
        <v>1550</v>
      </c>
      <c r="P54" s="152"/>
      <c r="Q54" s="142" t="s">
        <v>1657</v>
      </c>
      <c r="R54" s="142" t="s">
        <v>1802</v>
      </c>
      <c r="S54" s="142" t="s">
        <v>1803</v>
      </c>
      <c r="T54" s="142" t="s">
        <v>1804</v>
      </c>
      <c r="U54" s="142" t="s">
        <v>1805</v>
      </c>
      <c r="V54" s="142" t="s">
        <v>1806</v>
      </c>
      <c r="AA54" s="73">
        <f>IF(OR(J54="Fail",ISBLANK(J54)),INDEX('Issue Code Table'!C:C,MATCH(N:N,'Issue Code Table'!A:A,0)),IF(M54="Critical",6,IF(M54="Significant",5,IF(M54="Moderate",3,2))))</f>
        <v>6</v>
      </c>
    </row>
    <row r="55" spans="1:27" ht="136.5" customHeight="1" x14ac:dyDescent="0.25">
      <c r="A55" s="143" t="s">
        <v>1807</v>
      </c>
      <c r="B55" s="140" t="s">
        <v>553</v>
      </c>
      <c r="C55" s="140" t="s">
        <v>1477</v>
      </c>
      <c r="D55" s="142" t="s">
        <v>579</v>
      </c>
      <c r="E55" s="145" t="s">
        <v>1808</v>
      </c>
      <c r="F55" s="134" t="s">
        <v>1809</v>
      </c>
      <c r="G55" s="134" t="s">
        <v>1810</v>
      </c>
      <c r="H55" s="142" t="s">
        <v>1811</v>
      </c>
      <c r="I55" s="127"/>
      <c r="J55" s="128"/>
      <c r="K55" s="141" t="s">
        <v>1812</v>
      </c>
      <c r="L55" s="127"/>
      <c r="M55" s="138" t="s">
        <v>210</v>
      </c>
      <c r="N55" s="138" t="s">
        <v>1470</v>
      </c>
      <c r="O55" s="141" t="s">
        <v>1471</v>
      </c>
      <c r="P55" s="152"/>
      <c r="Q55" s="142" t="s">
        <v>1657</v>
      </c>
      <c r="R55" s="142" t="s">
        <v>1813</v>
      </c>
      <c r="S55" s="142" t="s">
        <v>1814</v>
      </c>
      <c r="T55" s="142" t="s">
        <v>1815</v>
      </c>
      <c r="U55" s="142" t="s">
        <v>1816</v>
      </c>
      <c r="V55" s="142" t="s">
        <v>1817</v>
      </c>
      <c r="AA55" s="73">
        <f>IF(OR(J55="Fail",ISBLANK(J55)),INDEX('Issue Code Table'!C:C,MATCH(N:N,'Issue Code Table'!A:A,0)),IF(M55="Critical",6,IF(M55="Significant",5,IF(M55="Moderate",3,2))))</f>
        <v>5</v>
      </c>
    </row>
    <row r="56" spans="1:27" ht="136.5" customHeight="1" x14ac:dyDescent="0.25">
      <c r="A56" s="143" t="s">
        <v>1818</v>
      </c>
      <c r="B56" s="140" t="s">
        <v>785</v>
      </c>
      <c r="C56" s="140" t="s">
        <v>786</v>
      </c>
      <c r="D56" s="142" t="s">
        <v>579</v>
      </c>
      <c r="E56" s="145" t="s">
        <v>1819</v>
      </c>
      <c r="F56" s="134" t="s">
        <v>1820</v>
      </c>
      <c r="G56" s="134" t="s">
        <v>1821</v>
      </c>
      <c r="H56" s="142" t="s">
        <v>1822</v>
      </c>
      <c r="I56" s="127"/>
      <c r="J56" s="128"/>
      <c r="K56" s="141" t="s">
        <v>1823</v>
      </c>
      <c r="L56" s="127"/>
      <c r="M56" s="138" t="s">
        <v>210</v>
      </c>
      <c r="N56" s="138" t="s">
        <v>1549</v>
      </c>
      <c r="O56" s="141" t="s">
        <v>1550</v>
      </c>
      <c r="P56" s="152"/>
      <c r="Q56" s="142" t="s">
        <v>1657</v>
      </c>
      <c r="R56" s="142" t="s">
        <v>1824</v>
      </c>
      <c r="S56" s="142" t="s">
        <v>1825</v>
      </c>
      <c r="T56" s="142" t="s">
        <v>1826</v>
      </c>
      <c r="U56" s="142" t="s">
        <v>1827</v>
      </c>
      <c r="V56" s="142" t="s">
        <v>1828</v>
      </c>
      <c r="AA56" s="73">
        <f>IF(OR(J56="Fail",ISBLANK(J56)),INDEX('Issue Code Table'!C:C,MATCH(N:N,'Issue Code Table'!A:A,0)),IF(M56="Critical",6,IF(M56="Significant",5,IF(M56="Moderate",3,2))))</f>
        <v>6</v>
      </c>
    </row>
    <row r="57" spans="1:27" ht="136.5" customHeight="1" x14ac:dyDescent="0.25">
      <c r="A57" s="143" t="s">
        <v>1829</v>
      </c>
      <c r="B57" s="140" t="s">
        <v>384</v>
      </c>
      <c r="C57" s="140" t="s">
        <v>385</v>
      </c>
      <c r="D57" s="142" t="s">
        <v>579</v>
      </c>
      <c r="E57" s="145" t="s">
        <v>1830</v>
      </c>
      <c r="F57" s="134" t="s">
        <v>1831</v>
      </c>
      <c r="G57" s="134" t="s">
        <v>1832</v>
      </c>
      <c r="H57" s="142" t="s">
        <v>1833</v>
      </c>
      <c r="I57" s="127"/>
      <c r="J57" s="128"/>
      <c r="K57" s="141" t="s">
        <v>1834</v>
      </c>
      <c r="L57" s="127"/>
      <c r="M57" s="138" t="s">
        <v>210</v>
      </c>
      <c r="N57" s="138" t="s">
        <v>390</v>
      </c>
      <c r="O57" s="141" t="s">
        <v>391</v>
      </c>
      <c r="P57" s="152"/>
      <c r="Q57" s="142" t="s">
        <v>1657</v>
      </c>
      <c r="R57" s="142" t="s">
        <v>1835</v>
      </c>
      <c r="S57" s="142" t="s">
        <v>1836</v>
      </c>
      <c r="T57" s="142" t="s">
        <v>1837</v>
      </c>
      <c r="U57" s="142" t="s">
        <v>1838</v>
      </c>
      <c r="V57" s="142" t="s">
        <v>1839</v>
      </c>
      <c r="AA57" s="73">
        <f>IF(OR(J57="Fail",ISBLANK(J57)),INDEX('Issue Code Table'!C:C,MATCH(N:N,'Issue Code Table'!A:A,0)),IF(M57="Critical",6,IF(M57="Significant",5,IF(M57="Moderate",3,2))))</f>
        <v>5</v>
      </c>
    </row>
    <row r="58" spans="1:27" x14ac:dyDescent="0.25">
      <c r="A58" s="74"/>
      <c r="B58" s="74"/>
      <c r="C58" s="74"/>
      <c r="D58" s="74"/>
      <c r="E58" s="74"/>
      <c r="F58" s="74"/>
      <c r="G58" s="74"/>
      <c r="H58" s="74"/>
      <c r="I58" s="74"/>
      <c r="J58" s="74"/>
      <c r="K58" s="74"/>
      <c r="L58" s="74"/>
      <c r="M58" s="74"/>
      <c r="N58" s="74"/>
      <c r="O58" s="74"/>
      <c r="P58" s="152"/>
      <c r="Q58" s="74"/>
      <c r="R58" s="74"/>
      <c r="S58" s="74"/>
      <c r="T58" s="74"/>
      <c r="U58" s="74"/>
      <c r="V58" s="74"/>
    </row>
    <row r="59" spans="1:27" x14ac:dyDescent="0.25">
      <c r="P59" s="155"/>
    </row>
    <row r="60" spans="1:27" hidden="1" x14ac:dyDescent="0.25">
      <c r="P60" s="155"/>
    </row>
    <row r="61" spans="1:27" hidden="1" x14ac:dyDescent="0.25">
      <c r="P61" s="155"/>
    </row>
    <row r="62" spans="1:27" hidden="1" x14ac:dyDescent="0.25">
      <c r="P62" s="155"/>
    </row>
    <row r="63" spans="1:27" hidden="1" x14ac:dyDescent="0.25">
      <c r="I63" s="36" t="s">
        <v>545</v>
      </c>
      <c r="P63" s="155"/>
    </row>
    <row r="64" spans="1:27" hidden="1" x14ac:dyDescent="0.25">
      <c r="I64" s="36" t="s">
        <v>55</v>
      </c>
      <c r="P64" s="155"/>
    </row>
    <row r="65" spans="9:16" hidden="1" x14ac:dyDescent="0.25">
      <c r="I65" s="36" t="s">
        <v>56</v>
      </c>
      <c r="P65" s="155"/>
    </row>
    <row r="66" spans="9:16" hidden="1" x14ac:dyDescent="0.25">
      <c r="I66" s="36" t="s">
        <v>44</v>
      </c>
      <c r="P66" s="155"/>
    </row>
    <row r="67" spans="9:16" hidden="1" x14ac:dyDescent="0.25">
      <c r="I67" s="36" t="s">
        <v>546</v>
      </c>
      <c r="P67" s="155"/>
    </row>
    <row r="68" spans="9:16" hidden="1" x14ac:dyDescent="0.25">
      <c r="I68" s="36" t="s">
        <v>547</v>
      </c>
      <c r="P68" s="155"/>
    </row>
    <row r="69" spans="9:16" hidden="1" x14ac:dyDescent="0.25">
      <c r="I69" s="36" t="s">
        <v>548</v>
      </c>
      <c r="P69" s="155"/>
    </row>
    <row r="70" spans="9:16" hidden="1" x14ac:dyDescent="0.25">
      <c r="I70" s="36" t="s">
        <v>549</v>
      </c>
      <c r="P70" s="155"/>
    </row>
    <row r="71" spans="9:16" hidden="1" x14ac:dyDescent="0.25">
      <c r="I71" s="36" t="s">
        <v>181</v>
      </c>
      <c r="P71" s="155"/>
    </row>
    <row r="72" spans="9:16" hidden="1" x14ac:dyDescent="0.25">
      <c r="I72" s="36" t="s">
        <v>218</v>
      </c>
      <c r="P72" s="155"/>
    </row>
    <row r="73" spans="9:16" hidden="1" x14ac:dyDescent="0.25">
      <c r="I73" s="36"/>
      <c r="P73" s="155"/>
    </row>
    <row r="74" spans="9:16" hidden="1" x14ac:dyDescent="0.25">
      <c r="I74" s="44" t="s">
        <v>550</v>
      </c>
      <c r="P74" s="155"/>
    </row>
    <row r="75" spans="9:16" hidden="1" x14ac:dyDescent="0.25">
      <c r="I75" s="44" t="s">
        <v>173</v>
      </c>
      <c r="P75" s="155"/>
    </row>
    <row r="76" spans="9:16" hidden="1" x14ac:dyDescent="0.25">
      <c r="I76" s="44" t="s">
        <v>210</v>
      </c>
      <c r="P76" s="155"/>
    </row>
    <row r="77" spans="9:16" hidden="1" x14ac:dyDescent="0.25">
      <c r="I77" s="44" t="s">
        <v>198</v>
      </c>
      <c r="P77" s="155"/>
    </row>
    <row r="78" spans="9:16" hidden="1" x14ac:dyDescent="0.25">
      <c r="I78" s="44" t="s">
        <v>412</v>
      </c>
      <c r="P78" s="155"/>
    </row>
    <row r="79" spans="9:16" hidden="1" x14ac:dyDescent="0.25">
      <c r="J79"/>
      <c r="P79" s="155"/>
    </row>
    <row r="80" spans="9:16" hidden="1" x14ac:dyDescent="0.25">
      <c r="J80" t="s">
        <v>545</v>
      </c>
      <c r="P80" s="155"/>
    </row>
    <row r="81" spans="10:16" hidden="1" x14ac:dyDescent="0.25">
      <c r="J81" t="s">
        <v>55</v>
      </c>
      <c r="P81" s="155"/>
    </row>
    <row r="82" spans="10:16" hidden="1" x14ac:dyDescent="0.25">
      <c r="J82" t="s">
        <v>56</v>
      </c>
      <c r="P82" s="155"/>
    </row>
    <row r="83" spans="10:16" hidden="1" x14ac:dyDescent="0.25">
      <c r="J83" t="s">
        <v>44</v>
      </c>
      <c r="P83" s="155"/>
    </row>
    <row r="84" spans="10:16" hidden="1" x14ac:dyDescent="0.25">
      <c r="J84" t="s">
        <v>546</v>
      </c>
      <c r="P84" s="155"/>
    </row>
    <row r="85" spans="10:16" hidden="1" x14ac:dyDescent="0.25">
      <c r="J85" t="s">
        <v>548</v>
      </c>
      <c r="P85" s="155"/>
    </row>
    <row r="86" spans="10:16" hidden="1" x14ac:dyDescent="0.25">
      <c r="J86" t="s">
        <v>549</v>
      </c>
      <c r="P86" s="155"/>
    </row>
    <row r="87" spans="10:16" hidden="1" x14ac:dyDescent="0.25">
      <c r="J87"/>
      <c r="P87" s="155"/>
    </row>
    <row r="88" spans="10:16" hidden="1" x14ac:dyDescent="0.25">
      <c r="J88" s="77" t="s">
        <v>550</v>
      </c>
      <c r="P88" s="155"/>
    </row>
    <row r="89" spans="10:16" hidden="1" x14ac:dyDescent="0.25">
      <c r="J89" s="44" t="s">
        <v>173</v>
      </c>
      <c r="P89" s="155"/>
    </row>
    <row r="90" spans="10:16" hidden="1" x14ac:dyDescent="0.25">
      <c r="J90" s="77" t="s">
        <v>210</v>
      </c>
      <c r="P90" s="155"/>
    </row>
    <row r="91" spans="10:16" hidden="1" x14ac:dyDescent="0.25">
      <c r="J91" s="77" t="s">
        <v>198</v>
      </c>
      <c r="P91" s="155"/>
    </row>
    <row r="92" spans="10:16" hidden="1" x14ac:dyDescent="0.25">
      <c r="J92" s="77" t="s">
        <v>412</v>
      </c>
      <c r="P92" s="155"/>
    </row>
    <row r="93" spans="10:16" hidden="1" x14ac:dyDescent="0.25">
      <c r="J93"/>
      <c r="P93" s="155"/>
    </row>
    <row r="94" spans="10:16" hidden="1" x14ac:dyDescent="0.25">
      <c r="P94" s="155"/>
    </row>
    <row r="95" spans="10:16" x14ac:dyDescent="0.25">
      <c r="P95" s="155"/>
    </row>
    <row r="96" spans="10:16" x14ac:dyDescent="0.25">
      <c r="P96" s="155"/>
    </row>
    <row r="97" spans="16:16" x14ac:dyDescent="0.25">
      <c r="P97" s="155"/>
    </row>
    <row r="98" spans="16:16" x14ac:dyDescent="0.25">
      <c r="P98" s="155"/>
    </row>
    <row r="99" spans="16:16" x14ac:dyDescent="0.25">
      <c r="P99" s="155"/>
    </row>
    <row r="100" spans="16:16" x14ac:dyDescent="0.25">
      <c r="P100" s="155"/>
    </row>
    <row r="101" spans="16:16" x14ac:dyDescent="0.25">
      <c r="P101" s="155"/>
    </row>
    <row r="102" spans="16:16" x14ac:dyDescent="0.25">
      <c r="P102" s="155"/>
    </row>
    <row r="103" spans="16:16" x14ac:dyDescent="0.25">
      <c r="P103" s="155"/>
    </row>
    <row r="104" spans="16:16" x14ac:dyDescent="0.25">
      <c r="P104" s="155"/>
    </row>
    <row r="105" spans="16:16" x14ac:dyDescent="0.25">
      <c r="P105" s="155"/>
    </row>
    <row r="106" spans="16:16" x14ac:dyDescent="0.25">
      <c r="P106" s="155"/>
    </row>
    <row r="107" spans="16:16" x14ac:dyDescent="0.25">
      <c r="P107" s="155"/>
    </row>
    <row r="108" spans="16:16" x14ac:dyDescent="0.25">
      <c r="P108" s="155"/>
    </row>
    <row r="109" spans="16:16" x14ac:dyDescent="0.25">
      <c r="P109" s="155"/>
    </row>
    <row r="110" spans="16:16" x14ac:dyDescent="0.25">
      <c r="P110" s="155"/>
    </row>
    <row r="111" spans="16:16" x14ac:dyDescent="0.25">
      <c r="P111" s="155"/>
    </row>
    <row r="112" spans="16:16" x14ac:dyDescent="0.25">
      <c r="P112" s="155"/>
    </row>
    <row r="113" spans="16:16" x14ac:dyDescent="0.25">
      <c r="P113" s="155"/>
    </row>
    <row r="114" spans="16:16" x14ac:dyDescent="0.25">
      <c r="P114" s="155"/>
    </row>
    <row r="115" spans="16:16" x14ac:dyDescent="0.25">
      <c r="P115" s="155"/>
    </row>
    <row r="116" spans="16:16" x14ac:dyDescent="0.25">
      <c r="P116" s="155"/>
    </row>
    <row r="117" spans="16:16" x14ac:dyDescent="0.25">
      <c r="P117" s="155"/>
    </row>
    <row r="118" spans="16:16" x14ac:dyDescent="0.25">
      <c r="P118" s="155"/>
    </row>
    <row r="119" spans="16:16" x14ac:dyDescent="0.25">
      <c r="P119" s="155"/>
    </row>
    <row r="120" spans="16:16" x14ac:dyDescent="0.25">
      <c r="P120" s="155"/>
    </row>
    <row r="121" spans="16:16" x14ac:dyDescent="0.25">
      <c r="P121" s="155"/>
    </row>
    <row r="122" spans="16:16" x14ac:dyDescent="0.25">
      <c r="P122" s="155"/>
    </row>
    <row r="123" spans="16:16" x14ac:dyDescent="0.25">
      <c r="P123" s="155"/>
    </row>
    <row r="124" spans="16:16" x14ac:dyDescent="0.25">
      <c r="P124" s="155"/>
    </row>
    <row r="125" spans="16:16" x14ac:dyDescent="0.25">
      <c r="P125" s="155"/>
    </row>
    <row r="126" spans="16:16" x14ac:dyDescent="0.25">
      <c r="P126" s="155"/>
    </row>
    <row r="127" spans="16:16" x14ac:dyDescent="0.25">
      <c r="P127" s="155"/>
    </row>
    <row r="128" spans="16:16" x14ac:dyDescent="0.25">
      <c r="P128" s="155"/>
    </row>
    <row r="129" spans="16:16" x14ac:dyDescent="0.25">
      <c r="P129" s="155"/>
    </row>
    <row r="130" spans="16:16" x14ac:dyDescent="0.25">
      <c r="P130" s="155"/>
    </row>
    <row r="131" spans="16:16" x14ac:dyDescent="0.25">
      <c r="P131" s="155"/>
    </row>
    <row r="132" spans="16:16" x14ac:dyDescent="0.25">
      <c r="P132" s="155"/>
    </row>
    <row r="133" spans="16:16" x14ac:dyDescent="0.25">
      <c r="P133" s="155"/>
    </row>
    <row r="134" spans="16:16" x14ac:dyDescent="0.25">
      <c r="P134" s="155"/>
    </row>
    <row r="135" spans="16:16" x14ac:dyDescent="0.25">
      <c r="P135" s="155"/>
    </row>
    <row r="136" spans="16:16" x14ac:dyDescent="0.25">
      <c r="P136" s="155"/>
    </row>
    <row r="137" spans="16:16" x14ac:dyDescent="0.25">
      <c r="P137" s="155"/>
    </row>
    <row r="138" spans="16:16" x14ac:dyDescent="0.25">
      <c r="P138" s="155"/>
    </row>
    <row r="139" spans="16:16" x14ac:dyDescent="0.25">
      <c r="P139" s="155"/>
    </row>
    <row r="140" spans="16:16" x14ac:dyDescent="0.25">
      <c r="P140" s="155"/>
    </row>
    <row r="141" spans="16:16" x14ac:dyDescent="0.25">
      <c r="P141" s="155"/>
    </row>
    <row r="142" spans="16:16" x14ac:dyDescent="0.25">
      <c r="P142" s="155"/>
    </row>
    <row r="143" spans="16:16" x14ac:dyDescent="0.25">
      <c r="P143" s="155"/>
    </row>
    <row r="144" spans="16:16" x14ac:dyDescent="0.25">
      <c r="P144" s="155"/>
    </row>
    <row r="145" spans="16:16" x14ac:dyDescent="0.25">
      <c r="P145" s="155"/>
    </row>
    <row r="146" spans="16:16" x14ac:dyDescent="0.25">
      <c r="P146" s="155"/>
    </row>
    <row r="147" spans="16:16" x14ac:dyDescent="0.25">
      <c r="P147" s="155"/>
    </row>
    <row r="148" spans="16:16" x14ac:dyDescent="0.25">
      <c r="P148" s="155"/>
    </row>
    <row r="149" spans="16:16" x14ac:dyDescent="0.25">
      <c r="P149" s="155"/>
    </row>
    <row r="150" spans="16:16" x14ac:dyDescent="0.25">
      <c r="P150" s="155"/>
    </row>
    <row r="151" spans="16:16" x14ac:dyDescent="0.25">
      <c r="P151" s="155"/>
    </row>
    <row r="152" spans="16:16" x14ac:dyDescent="0.25">
      <c r="P152" s="155"/>
    </row>
    <row r="153" spans="16:16" x14ac:dyDescent="0.25">
      <c r="P153" s="155"/>
    </row>
    <row r="154" spans="16:16" x14ac:dyDescent="0.25">
      <c r="P154" s="155"/>
    </row>
    <row r="155" spans="16:16" x14ac:dyDescent="0.25">
      <c r="P155" s="155"/>
    </row>
    <row r="156" spans="16:16" x14ac:dyDescent="0.25">
      <c r="P156" s="155"/>
    </row>
    <row r="157" spans="16:16" x14ac:dyDescent="0.25">
      <c r="P157" s="155"/>
    </row>
    <row r="158" spans="16:16" x14ac:dyDescent="0.25">
      <c r="P158" s="155"/>
    </row>
    <row r="159" spans="16:16" x14ac:dyDescent="0.25">
      <c r="P159" s="155"/>
    </row>
    <row r="160" spans="16:16" x14ac:dyDescent="0.25">
      <c r="P160" s="155"/>
    </row>
    <row r="161" spans="16:16" x14ac:dyDescent="0.25">
      <c r="P161" s="155"/>
    </row>
    <row r="162" spans="16:16" x14ac:dyDescent="0.25">
      <c r="P162" s="155"/>
    </row>
    <row r="163" spans="16:16" x14ac:dyDescent="0.25">
      <c r="P163" s="155"/>
    </row>
    <row r="164" spans="16:16" x14ac:dyDescent="0.25">
      <c r="P164" s="155"/>
    </row>
    <row r="165" spans="16:16" x14ac:dyDescent="0.25">
      <c r="P165" s="155"/>
    </row>
    <row r="166" spans="16:16" x14ac:dyDescent="0.25">
      <c r="P166" s="155"/>
    </row>
    <row r="167" spans="16:16" x14ac:dyDescent="0.25">
      <c r="P167" s="155"/>
    </row>
    <row r="168" spans="16:16" x14ac:dyDescent="0.25">
      <c r="P168" s="155"/>
    </row>
    <row r="169" spans="16:16" x14ac:dyDescent="0.25">
      <c r="P169" s="155"/>
    </row>
    <row r="170" spans="16:16" x14ac:dyDescent="0.25">
      <c r="P170" s="155"/>
    </row>
    <row r="171" spans="16:16" x14ac:dyDescent="0.25">
      <c r="P171" s="155"/>
    </row>
    <row r="172" spans="16:16" x14ac:dyDescent="0.25">
      <c r="P172" s="155"/>
    </row>
    <row r="173" spans="16:16" x14ac:dyDescent="0.25">
      <c r="P173" s="155"/>
    </row>
    <row r="174" spans="16:16" x14ac:dyDescent="0.25">
      <c r="P174" s="155"/>
    </row>
    <row r="175" spans="16:16" x14ac:dyDescent="0.25">
      <c r="P175" s="155"/>
    </row>
    <row r="176" spans="16:16" x14ac:dyDescent="0.25">
      <c r="P176" s="155"/>
    </row>
    <row r="177" spans="16:16" x14ac:dyDescent="0.25">
      <c r="P177" s="155"/>
    </row>
    <row r="178" spans="16:16" x14ac:dyDescent="0.25">
      <c r="P178" s="155"/>
    </row>
    <row r="179" spans="16:16" x14ac:dyDescent="0.25">
      <c r="P179" s="155"/>
    </row>
    <row r="180" spans="16:16" x14ac:dyDescent="0.25">
      <c r="P180" s="155"/>
    </row>
    <row r="181" spans="16:16" x14ac:dyDescent="0.25">
      <c r="P181" s="155"/>
    </row>
    <row r="182" spans="16:16" x14ac:dyDescent="0.25">
      <c r="P182" s="155"/>
    </row>
    <row r="183" spans="16:16" x14ac:dyDescent="0.25">
      <c r="P183" s="155"/>
    </row>
    <row r="184" spans="16:16" x14ac:dyDescent="0.25">
      <c r="P184" s="155"/>
    </row>
    <row r="185" spans="16:16" x14ac:dyDescent="0.25">
      <c r="P185" s="155"/>
    </row>
    <row r="186" spans="16:16" x14ac:dyDescent="0.25">
      <c r="P186" s="155"/>
    </row>
    <row r="187" spans="16:16" x14ac:dyDescent="0.25">
      <c r="P187" s="155"/>
    </row>
    <row r="188" spans="16:16" x14ac:dyDescent="0.25">
      <c r="P188" s="155"/>
    </row>
    <row r="189" spans="16:16" x14ac:dyDescent="0.25">
      <c r="P189" s="155"/>
    </row>
    <row r="190" spans="16:16" x14ac:dyDescent="0.25">
      <c r="P190" s="155"/>
    </row>
    <row r="191" spans="16:16" x14ac:dyDescent="0.25">
      <c r="P191" s="155"/>
    </row>
    <row r="192" spans="16:16" x14ac:dyDescent="0.25">
      <c r="P192" s="155"/>
    </row>
    <row r="193" spans="16:16" x14ac:dyDescent="0.25">
      <c r="P193" s="155"/>
    </row>
    <row r="194" spans="16:16" x14ac:dyDescent="0.25">
      <c r="P194" s="155"/>
    </row>
    <row r="195" spans="16:16" x14ac:dyDescent="0.25">
      <c r="P195" s="155"/>
    </row>
    <row r="196" spans="16:16" x14ac:dyDescent="0.25">
      <c r="P196" s="155"/>
    </row>
    <row r="197" spans="16:16" x14ac:dyDescent="0.25">
      <c r="P197" s="155"/>
    </row>
    <row r="198" spans="16:16" x14ac:dyDescent="0.25">
      <c r="P198" s="155"/>
    </row>
    <row r="199" spans="16:16" x14ac:dyDescent="0.25">
      <c r="P199" s="155"/>
    </row>
    <row r="200" spans="16:16" x14ac:dyDescent="0.25">
      <c r="P200" s="155"/>
    </row>
    <row r="201" spans="16:16" x14ac:dyDescent="0.25">
      <c r="P201" s="155"/>
    </row>
    <row r="202" spans="16:16" x14ac:dyDescent="0.25">
      <c r="P202" s="155"/>
    </row>
    <row r="203" spans="16:16" x14ac:dyDescent="0.25">
      <c r="P203" s="155"/>
    </row>
    <row r="204" spans="16:16" x14ac:dyDescent="0.25">
      <c r="P204" s="155"/>
    </row>
    <row r="205" spans="16:16" x14ac:dyDescent="0.25">
      <c r="P205" s="155"/>
    </row>
    <row r="206" spans="16:16" x14ac:dyDescent="0.25">
      <c r="P206" s="155"/>
    </row>
    <row r="207" spans="16:16" x14ac:dyDescent="0.25">
      <c r="P207" s="155"/>
    </row>
    <row r="208" spans="16:16" x14ac:dyDescent="0.25">
      <c r="P208" s="155"/>
    </row>
    <row r="209" spans="16:16" x14ac:dyDescent="0.25">
      <c r="P209" s="155"/>
    </row>
    <row r="210" spans="16:16" x14ac:dyDescent="0.25">
      <c r="P210" s="155"/>
    </row>
    <row r="211" spans="16:16" x14ac:dyDescent="0.25">
      <c r="P211" s="155"/>
    </row>
    <row r="212" spans="16:16" x14ac:dyDescent="0.25">
      <c r="P212" s="155"/>
    </row>
    <row r="213" spans="16:16" x14ac:dyDescent="0.25">
      <c r="P213" s="155"/>
    </row>
    <row r="214" spans="16:16" x14ac:dyDescent="0.25">
      <c r="P214" s="155"/>
    </row>
    <row r="215" spans="16:16" x14ac:dyDescent="0.25">
      <c r="P215" s="155"/>
    </row>
    <row r="216" spans="16:16" x14ac:dyDescent="0.25">
      <c r="P216" s="155"/>
    </row>
    <row r="217" spans="16:16" x14ac:dyDescent="0.25">
      <c r="P217" s="155"/>
    </row>
    <row r="218" spans="16:16" x14ac:dyDescent="0.25">
      <c r="P218" s="155"/>
    </row>
    <row r="219" spans="16:16" x14ac:dyDescent="0.25">
      <c r="P219" s="155"/>
    </row>
    <row r="223" spans="16:16" x14ac:dyDescent="0.25">
      <c r="P223" s="153"/>
    </row>
    <row r="224" spans="16:16" x14ac:dyDescent="0.25">
      <c r="P224" s="153"/>
    </row>
    <row r="225" spans="16:16" x14ac:dyDescent="0.25">
      <c r="P225" s="153"/>
    </row>
    <row r="226" spans="16:16" x14ac:dyDescent="0.25">
      <c r="P226" s="153"/>
    </row>
    <row r="227" spans="16:16" x14ac:dyDescent="0.25">
      <c r="P227" s="153"/>
    </row>
    <row r="228" spans="16:16" x14ac:dyDescent="0.25">
      <c r="P228" s="153"/>
    </row>
    <row r="229" spans="16:16" x14ac:dyDescent="0.25">
      <c r="P229" s="153"/>
    </row>
    <row r="230" spans="16:16" x14ac:dyDescent="0.25">
      <c r="P230" s="153"/>
    </row>
    <row r="231" spans="16:16" x14ac:dyDescent="0.25">
      <c r="P231" s="153"/>
    </row>
    <row r="232" spans="16:16" x14ac:dyDescent="0.25">
      <c r="P232" s="153"/>
    </row>
    <row r="233" spans="16:16" x14ac:dyDescent="0.25">
      <c r="P233" s="153"/>
    </row>
    <row r="234" spans="16:16" x14ac:dyDescent="0.25">
      <c r="P234" s="153"/>
    </row>
    <row r="235" spans="16:16" x14ac:dyDescent="0.25">
      <c r="P235" s="153"/>
    </row>
    <row r="236" spans="16:16" x14ac:dyDescent="0.25">
      <c r="P236" s="153"/>
    </row>
    <row r="237" spans="16:16" x14ac:dyDescent="0.25">
      <c r="P237" s="153"/>
    </row>
    <row r="238" spans="16:16" x14ac:dyDescent="0.25">
      <c r="P238" s="153"/>
    </row>
    <row r="239" spans="16:16" x14ac:dyDescent="0.25">
      <c r="P239" s="153"/>
    </row>
    <row r="240" spans="16:16" x14ac:dyDescent="0.25">
      <c r="P240" s="153"/>
    </row>
    <row r="241" spans="16:16" x14ac:dyDescent="0.25">
      <c r="P241" s="153"/>
    </row>
    <row r="242" spans="16:16" x14ac:dyDescent="0.25">
      <c r="P242" s="153"/>
    </row>
    <row r="243" spans="16:16" x14ac:dyDescent="0.25">
      <c r="P243" s="153"/>
    </row>
    <row r="244" spans="16:16" x14ac:dyDescent="0.25">
      <c r="P244" s="153"/>
    </row>
    <row r="245" spans="16:16" x14ac:dyDescent="0.25">
      <c r="P245" s="153"/>
    </row>
    <row r="246" spans="16:16" x14ac:dyDescent="0.25">
      <c r="P246" s="153"/>
    </row>
    <row r="247" spans="16:16" x14ac:dyDescent="0.25">
      <c r="P247" s="153"/>
    </row>
  </sheetData>
  <protectedRanges>
    <protectedRange password="E1A2" sqref="N4" name="Range1_1"/>
    <protectedRange password="E1A2" sqref="N45" name="Range1_2"/>
    <protectedRange password="E1A2" sqref="N9:N12" name="Range1_5"/>
    <protectedRange password="E1A2" sqref="N38" name="Range1_2_1"/>
    <protectedRange password="E1A2" sqref="N48:O48" name="Range1_4_1"/>
    <protectedRange password="E1A2" sqref="N49:O49" name="Range1_4_1_1"/>
    <protectedRange password="E1A2" sqref="N27" name="Range1_5_1"/>
    <protectedRange password="E1A2" sqref="N28" name="Range1_5_2"/>
    <protectedRange password="E1A2" sqref="AA2:AA57" name="Range1_1_1"/>
    <protectedRange password="E1A2" sqref="U2" name="Range1_14"/>
  </protectedRanges>
  <autoFilter ref="A2:T57" xr:uid="{00000000-0009-0000-0000-000006000000}"/>
  <conditionalFormatting sqref="J3:J57">
    <cfRule type="cellIs" dxfId="9" priority="58" stopIfTrue="1" operator="equal">
      <formula>"Pass"</formula>
    </cfRule>
    <cfRule type="cellIs" dxfId="8" priority="59" stopIfTrue="1" operator="equal">
      <formula>"Fail"</formula>
    </cfRule>
    <cfRule type="cellIs" dxfId="7" priority="60" stopIfTrue="1" operator="equal">
      <formula>"Info"</formula>
    </cfRule>
  </conditionalFormatting>
  <conditionalFormatting sqref="M3:M32 M34:M57">
    <cfRule type="expression" dxfId="6" priority="46" stopIfTrue="1">
      <formula>ISERROR(Y3)</formula>
    </cfRule>
  </conditionalFormatting>
  <conditionalFormatting sqref="N3:N57">
    <cfRule type="expression" dxfId="5" priority="3" stopIfTrue="1">
      <formula>ISERROR(AA3)</formula>
    </cfRule>
  </conditionalFormatting>
  <conditionalFormatting sqref="M33">
    <cfRule type="expression" dxfId="4" priority="2" stopIfTrue="1">
      <formula>ISERROR(Y33)</formula>
    </cfRule>
  </conditionalFormatting>
  <dataValidations count="2">
    <dataValidation type="list" allowBlank="1" showInputMessage="1" showErrorMessage="1" sqref="J3:J57" xr:uid="{00000000-0002-0000-0600-000000000000}">
      <formula1>$I$64:$I$67</formula1>
    </dataValidation>
    <dataValidation type="list" allowBlank="1" showInputMessage="1" showErrorMessage="1" sqref="M3:M57" xr:uid="{00000000-0002-0000-0600-000001000000}">
      <formula1>$I$75:$I$78</formula1>
    </dataValidation>
  </dataValidation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dimension ref="A1:AA247"/>
  <sheetViews>
    <sheetView zoomScale="80" zoomScaleNormal="80" workbookViewId="0">
      <selection activeCell="J3" sqref="J3:J8"/>
    </sheetView>
  </sheetViews>
  <sheetFormatPr defaultColWidth="9.1796875" defaultRowHeight="12.5" x14ac:dyDescent="0.25"/>
  <cols>
    <col min="1" max="2" width="9.1796875" style="137"/>
    <col min="3" max="3" width="17.54296875" style="137" customWidth="1"/>
    <col min="4" max="4" width="11.453125" style="137" customWidth="1"/>
    <col min="5" max="5" width="29.453125" style="137" customWidth="1"/>
    <col min="6" max="6" width="41.1796875" style="137" customWidth="1"/>
    <col min="7" max="7" width="61.54296875" style="135" customWidth="1"/>
    <col min="8" max="8" width="22.26953125" style="137" customWidth="1"/>
    <col min="9" max="9" width="14.26953125" style="137" customWidth="1"/>
    <col min="10" max="10" width="14.54296875" style="137" customWidth="1"/>
    <col min="11" max="11" width="22.54296875" style="137" hidden="1" customWidth="1"/>
    <col min="12" max="12" width="16.1796875" style="137" customWidth="1"/>
    <col min="13" max="13" width="17.81640625" style="137" customWidth="1"/>
    <col min="14" max="14" width="20" style="137" customWidth="1"/>
    <col min="15" max="15" width="87.453125" style="137" customWidth="1"/>
    <col min="16" max="16" width="2.26953125" style="154" customWidth="1"/>
    <col min="17" max="17" width="18.81640625" style="137" customWidth="1"/>
    <col min="18" max="18" width="14" style="137" customWidth="1"/>
    <col min="19" max="19" width="41" style="137" customWidth="1"/>
    <col min="20" max="20" width="60.26953125" style="137" customWidth="1"/>
    <col min="21" max="21" width="39.54296875" style="137" hidden="1" customWidth="1"/>
    <col min="22" max="22" width="21.7265625" style="137" hidden="1" customWidth="1"/>
    <col min="23" max="26" width="9.1796875" style="137"/>
    <col min="27" max="27" width="11" hidden="1" customWidth="1"/>
    <col min="28" max="16384" width="9.1796875" style="137"/>
  </cols>
  <sheetData>
    <row r="1" spans="1:27" s="135" customFormat="1" ht="26" x14ac:dyDescent="0.3">
      <c r="A1" s="123" t="s">
        <v>54</v>
      </c>
      <c r="B1" s="123"/>
      <c r="C1" s="123"/>
      <c r="D1" s="123"/>
      <c r="E1" s="123"/>
      <c r="F1" s="123"/>
      <c r="G1" s="123"/>
      <c r="H1" s="123"/>
      <c r="I1" s="123"/>
      <c r="J1" s="123"/>
      <c r="K1" s="124"/>
      <c r="L1" s="124"/>
      <c r="M1" s="124"/>
      <c r="N1" s="124"/>
      <c r="O1" s="124"/>
      <c r="P1" s="269"/>
      <c r="Q1" s="124"/>
      <c r="R1" s="124"/>
      <c r="S1" s="124"/>
      <c r="T1" s="124"/>
      <c r="U1" s="124"/>
      <c r="V1" s="124"/>
      <c r="AA1" s="197"/>
    </row>
    <row r="2" spans="1:27" s="136" customFormat="1" ht="31.5" customHeight="1" x14ac:dyDescent="0.25">
      <c r="A2" s="133" t="s">
        <v>832</v>
      </c>
      <c r="B2" s="133" t="s">
        <v>146</v>
      </c>
      <c r="C2" s="133" t="s">
        <v>147</v>
      </c>
      <c r="D2" s="133" t="s">
        <v>148</v>
      </c>
      <c r="E2" s="133" t="s">
        <v>1224</v>
      </c>
      <c r="F2" s="133" t="s">
        <v>833</v>
      </c>
      <c r="G2" s="133" t="s">
        <v>151</v>
      </c>
      <c r="H2" s="133" t="s">
        <v>152</v>
      </c>
      <c r="I2" s="133" t="s">
        <v>153</v>
      </c>
      <c r="J2" s="133" t="s">
        <v>154</v>
      </c>
      <c r="K2" s="261" t="s">
        <v>156</v>
      </c>
      <c r="L2" s="133" t="s">
        <v>834</v>
      </c>
      <c r="M2" s="133" t="s">
        <v>835</v>
      </c>
      <c r="N2" s="133" t="s">
        <v>836</v>
      </c>
      <c r="O2" s="133" t="s">
        <v>159</v>
      </c>
      <c r="P2" s="151"/>
      <c r="Q2" s="133" t="s">
        <v>837</v>
      </c>
      <c r="R2" s="133" t="s">
        <v>838</v>
      </c>
      <c r="S2" s="133" t="s">
        <v>839</v>
      </c>
      <c r="T2" s="133" t="s">
        <v>840</v>
      </c>
      <c r="U2" s="167" t="s">
        <v>161</v>
      </c>
      <c r="V2" s="168" t="s">
        <v>162</v>
      </c>
      <c r="AA2" s="43" t="s">
        <v>163</v>
      </c>
    </row>
    <row r="3" spans="1:27" ht="108.75" customHeight="1" x14ac:dyDescent="0.25">
      <c r="A3" s="149" t="s">
        <v>1840</v>
      </c>
      <c r="B3" s="140" t="s">
        <v>278</v>
      </c>
      <c r="C3" s="140" t="s">
        <v>1841</v>
      </c>
      <c r="D3" s="142" t="s">
        <v>579</v>
      </c>
      <c r="E3" s="112" t="s">
        <v>1842</v>
      </c>
      <c r="F3" s="131" t="s">
        <v>1843</v>
      </c>
      <c r="G3" s="131" t="s">
        <v>1844</v>
      </c>
      <c r="H3" s="142" t="s">
        <v>1845</v>
      </c>
      <c r="I3" s="127"/>
      <c r="J3" s="128"/>
      <c r="K3" s="140" t="s">
        <v>857</v>
      </c>
      <c r="L3" s="126"/>
      <c r="M3" s="112" t="s">
        <v>173</v>
      </c>
      <c r="N3" s="138" t="s">
        <v>285</v>
      </c>
      <c r="O3" s="141" t="s">
        <v>973</v>
      </c>
      <c r="P3" s="152"/>
      <c r="Q3" s="142" t="s">
        <v>860</v>
      </c>
      <c r="R3" s="142" t="s">
        <v>848</v>
      </c>
      <c r="S3" s="142" t="s">
        <v>1846</v>
      </c>
      <c r="T3" s="142" t="s">
        <v>1847</v>
      </c>
      <c r="U3" s="142" t="s">
        <v>1848</v>
      </c>
      <c r="V3" s="142" t="s">
        <v>1849</v>
      </c>
      <c r="AA3" s="73">
        <f>IF(OR(J3="Fail",ISBLANK(J3)),INDEX('Issue Code Table'!C:C,MATCH(N:N,'Issue Code Table'!A:A,0)),IF(M3="Critical",6,IF(M3="Significant",5,IF(M3="Moderate",3,2))))</f>
        <v>8</v>
      </c>
    </row>
    <row r="4" spans="1:27" ht="108.75" customHeight="1" x14ac:dyDescent="0.25">
      <c r="A4" s="149" t="s">
        <v>1850</v>
      </c>
      <c r="B4" s="140" t="s">
        <v>290</v>
      </c>
      <c r="C4" s="140" t="s">
        <v>291</v>
      </c>
      <c r="D4" s="142" t="s">
        <v>579</v>
      </c>
      <c r="E4" s="112" t="s">
        <v>1851</v>
      </c>
      <c r="F4" s="131" t="s">
        <v>1852</v>
      </c>
      <c r="G4" s="131" t="s">
        <v>1853</v>
      </c>
      <c r="H4" s="142" t="s">
        <v>1854</v>
      </c>
      <c r="I4" s="127"/>
      <c r="J4" s="128"/>
      <c r="K4" s="140" t="s">
        <v>1855</v>
      </c>
      <c r="L4" s="126"/>
      <c r="M4" s="126" t="s">
        <v>198</v>
      </c>
      <c r="N4" s="138" t="s">
        <v>1514</v>
      </c>
      <c r="O4" s="141" t="s">
        <v>1515</v>
      </c>
      <c r="P4" s="152"/>
      <c r="Q4" s="142" t="s">
        <v>860</v>
      </c>
      <c r="R4" s="142" t="s">
        <v>873</v>
      </c>
      <c r="S4" s="142" t="s">
        <v>1856</v>
      </c>
      <c r="T4" s="142" t="s">
        <v>1857</v>
      </c>
      <c r="U4" s="142" t="s">
        <v>1858</v>
      </c>
      <c r="V4" s="142"/>
      <c r="AA4" s="73">
        <f>IF(OR(J4="Fail",ISBLANK(J4)),INDEX('Issue Code Table'!C:C,MATCH(N:N,'Issue Code Table'!A:A,0)),IF(M4="Critical",6,IF(M4="Significant",5,IF(M4="Moderate",3,2))))</f>
        <v>6</v>
      </c>
    </row>
    <row r="5" spans="1:27" ht="108.75" customHeight="1" x14ac:dyDescent="0.25">
      <c r="A5" s="149" t="s">
        <v>1859</v>
      </c>
      <c r="B5" s="140" t="s">
        <v>278</v>
      </c>
      <c r="C5" s="140" t="s">
        <v>279</v>
      </c>
      <c r="D5" s="142" t="s">
        <v>579</v>
      </c>
      <c r="E5" s="112" t="s">
        <v>1860</v>
      </c>
      <c r="F5" s="131" t="s">
        <v>1861</v>
      </c>
      <c r="G5" s="131" t="s">
        <v>1862</v>
      </c>
      <c r="H5" s="142" t="s">
        <v>1863</v>
      </c>
      <c r="I5" s="127"/>
      <c r="J5" s="128"/>
      <c r="K5" s="140" t="s">
        <v>1864</v>
      </c>
      <c r="L5" s="126"/>
      <c r="M5" s="126" t="s">
        <v>210</v>
      </c>
      <c r="N5" s="138" t="s">
        <v>285</v>
      </c>
      <c r="O5" s="141" t="s">
        <v>973</v>
      </c>
      <c r="P5" s="152"/>
      <c r="Q5" s="142" t="s">
        <v>860</v>
      </c>
      <c r="R5" s="142" t="s">
        <v>894</v>
      </c>
      <c r="S5" s="142" t="s">
        <v>1865</v>
      </c>
      <c r="T5" s="142" t="s">
        <v>1866</v>
      </c>
      <c r="U5" s="142" t="s">
        <v>1867</v>
      </c>
      <c r="V5" s="142" t="s">
        <v>1868</v>
      </c>
      <c r="AA5" s="73">
        <f>IF(OR(J5="Fail",ISBLANK(J5)),INDEX('Issue Code Table'!C:C,MATCH(N:N,'Issue Code Table'!A:A,0)),IF(M5="Critical",6,IF(M5="Significant",5,IF(M5="Moderate",3,2))))</f>
        <v>8</v>
      </c>
    </row>
    <row r="6" spans="1:27" ht="108.75" customHeight="1" x14ac:dyDescent="0.25">
      <c r="A6" s="149" t="s">
        <v>1869</v>
      </c>
      <c r="B6" s="140" t="s">
        <v>290</v>
      </c>
      <c r="C6" s="140" t="s">
        <v>291</v>
      </c>
      <c r="D6" s="142" t="s">
        <v>579</v>
      </c>
      <c r="E6" s="112" t="s">
        <v>1870</v>
      </c>
      <c r="F6" s="131" t="s">
        <v>1871</v>
      </c>
      <c r="G6" s="131" t="s">
        <v>1872</v>
      </c>
      <c r="H6" s="142" t="s">
        <v>1873</v>
      </c>
      <c r="I6" s="127"/>
      <c r="J6" s="128"/>
      <c r="K6" s="140" t="s">
        <v>1874</v>
      </c>
      <c r="L6" s="126"/>
      <c r="M6" s="126" t="s">
        <v>198</v>
      </c>
      <c r="N6" s="138" t="s">
        <v>1751</v>
      </c>
      <c r="O6" s="141" t="s">
        <v>1752</v>
      </c>
      <c r="P6" s="152"/>
      <c r="Q6" s="142" t="s">
        <v>860</v>
      </c>
      <c r="R6" s="142" t="s">
        <v>903</v>
      </c>
      <c r="S6" s="142" t="s">
        <v>1875</v>
      </c>
      <c r="T6" s="142" t="s">
        <v>1876</v>
      </c>
      <c r="U6" s="142" t="s">
        <v>1877</v>
      </c>
      <c r="V6" s="142"/>
      <c r="AA6" s="73">
        <f>IF(OR(J6="Fail",ISBLANK(J6)),INDEX('Issue Code Table'!C:C,MATCH(N:N,'Issue Code Table'!A:A,0)),IF(M6="Critical",6,IF(M6="Significant",5,IF(M6="Moderate",3,2))))</f>
        <v>4</v>
      </c>
    </row>
    <row r="7" spans="1:27" ht="108.75" customHeight="1" x14ac:dyDescent="0.25">
      <c r="A7" s="149" t="s">
        <v>1878</v>
      </c>
      <c r="B7" s="140" t="s">
        <v>322</v>
      </c>
      <c r="C7" s="140" t="s">
        <v>1879</v>
      </c>
      <c r="D7" s="142" t="s">
        <v>579</v>
      </c>
      <c r="E7" s="112" t="s">
        <v>1880</v>
      </c>
      <c r="F7" s="131" t="s">
        <v>1881</v>
      </c>
      <c r="G7" s="131" t="s">
        <v>1882</v>
      </c>
      <c r="H7" s="142" t="s">
        <v>1883</v>
      </c>
      <c r="I7" s="127"/>
      <c r="J7" s="128"/>
      <c r="K7" s="140" t="s">
        <v>1884</v>
      </c>
      <c r="L7" s="126"/>
      <c r="M7" s="126" t="s">
        <v>198</v>
      </c>
      <c r="N7" s="138" t="s">
        <v>1751</v>
      </c>
      <c r="O7" s="141" t="s">
        <v>1752</v>
      </c>
      <c r="P7" s="152"/>
      <c r="Q7" s="142" t="s">
        <v>860</v>
      </c>
      <c r="R7" s="142" t="s">
        <v>911</v>
      </c>
      <c r="S7" s="142" t="s">
        <v>1885</v>
      </c>
      <c r="T7" s="142" t="s">
        <v>1886</v>
      </c>
      <c r="U7" s="142" t="s">
        <v>1887</v>
      </c>
      <c r="V7" s="142"/>
      <c r="AA7" s="73">
        <f>IF(OR(J7="Fail",ISBLANK(J7)),INDEX('Issue Code Table'!C:C,MATCH(N:N,'Issue Code Table'!A:A,0)),IF(M7="Critical",6,IF(M7="Significant",5,IF(M7="Moderate",3,2))))</f>
        <v>4</v>
      </c>
    </row>
    <row r="8" spans="1:27" ht="108.75" customHeight="1" x14ac:dyDescent="0.25">
      <c r="A8" s="149" t="s">
        <v>1888</v>
      </c>
      <c r="B8" s="140" t="s">
        <v>384</v>
      </c>
      <c r="C8" s="140" t="s">
        <v>385</v>
      </c>
      <c r="D8" s="142" t="s">
        <v>579</v>
      </c>
      <c r="E8" s="112" t="s">
        <v>1889</v>
      </c>
      <c r="F8" s="131" t="s">
        <v>1890</v>
      </c>
      <c r="G8" s="131" t="s">
        <v>1891</v>
      </c>
      <c r="H8" s="142" t="s">
        <v>1892</v>
      </c>
      <c r="I8" s="127"/>
      <c r="J8" s="128"/>
      <c r="K8" s="140" t="s">
        <v>1893</v>
      </c>
      <c r="L8" s="126"/>
      <c r="M8" s="126" t="s">
        <v>210</v>
      </c>
      <c r="N8" s="138" t="s">
        <v>390</v>
      </c>
      <c r="O8" s="141" t="s">
        <v>391</v>
      </c>
      <c r="P8" s="152"/>
      <c r="Q8" s="142" t="s">
        <v>860</v>
      </c>
      <c r="R8" s="142" t="s">
        <v>984</v>
      </c>
      <c r="S8" s="142" t="s">
        <v>1894</v>
      </c>
      <c r="T8" s="142" t="s">
        <v>1895</v>
      </c>
      <c r="U8" s="142" t="s">
        <v>1896</v>
      </c>
      <c r="V8" s="142" t="s">
        <v>1897</v>
      </c>
      <c r="AA8" s="73">
        <f>IF(OR(J8="Fail",ISBLANK(J8)),INDEX('Issue Code Table'!C:C,MATCH(N:N,'Issue Code Table'!A:A,0)),IF(M8="Critical",6,IF(M8="Significant",5,IF(M8="Moderate",3,2))))</f>
        <v>5</v>
      </c>
    </row>
    <row r="9" spans="1:27" ht="108.75" customHeight="1" x14ac:dyDescent="0.25">
      <c r="A9" s="149" t="s">
        <v>1898</v>
      </c>
      <c r="B9" s="140" t="s">
        <v>1899</v>
      </c>
      <c r="C9" s="140" t="s">
        <v>279</v>
      </c>
      <c r="D9" s="142" t="s">
        <v>579</v>
      </c>
      <c r="E9" s="112" t="s">
        <v>1900</v>
      </c>
      <c r="F9" s="131" t="s">
        <v>1901</v>
      </c>
      <c r="G9" s="131" t="s">
        <v>1902</v>
      </c>
      <c r="H9" s="142" t="s">
        <v>1903</v>
      </c>
      <c r="I9" s="127"/>
      <c r="J9" s="128"/>
      <c r="K9" s="140" t="s">
        <v>1904</v>
      </c>
      <c r="L9" s="126"/>
      <c r="M9" s="126" t="s">
        <v>210</v>
      </c>
      <c r="N9" s="138" t="s">
        <v>390</v>
      </c>
      <c r="O9" s="141" t="s">
        <v>391</v>
      </c>
      <c r="P9" s="152"/>
      <c r="Q9" s="142" t="s">
        <v>860</v>
      </c>
      <c r="R9" s="142" t="s">
        <v>1034</v>
      </c>
      <c r="S9" s="142" t="s">
        <v>1905</v>
      </c>
      <c r="T9" s="142" t="s">
        <v>1906</v>
      </c>
      <c r="U9" s="142" t="s">
        <v>1907</v>
      </c>
      <c r="V9" s="142" t="s">
        <v>1908</v>
      </c>
      <c r="AA9" s="73">
        <f>IF(OR(J9="Fail",ISBLANK(J9)),INDEX('Issue Code Table'!C:C,MATCH(N:N,'Issue Code Table'!A:A,0)),IF(M9="Critical",6,IF(M9="Significant",5,IF(M9="Moderate",3,2))))</f>
        <v>5</v>
      </c>
    </row>
    <row r="10" spans="1:27" ht="108.75" customHeight="1" x14ac:dyDescent="0.25">
      <c r="A10" s="149" t="s">
        <v>1909</v>
      </c>
      <c r="B10" s="140" t="s">
        <v>278</v>
      </c>
      <c r="C10" s="140" t="s">
        <v>279</v>
      </c>
      <c r="D10" s="142" t="s">
        <v>579</v>
      </c>
      <c r="E10" s="112" t="s">
        <v>1910</v>
      </c>
      <c r="F10" s="131" t="s">
        <v>1911</v>
      </c>
      <c r="G10" s="131" t="s">
        <v>1912</v>
      </c>
      <c r="H10" s="142" t="s">
        <v>1913</v>
      </c>
      <c r="I10" s="127"/>
      <c r="J10" s="128"/>
      <c r="K10" s="140" t="s">
        <v>1914</v>
      </c>
      <c r="L10" s="126"/>
      <c r="M10" s="126" t="s">
        <v>210</v>
      </c>
      <c r="N10" s="138" t="s">
        <v>285</v>
      </c>
      <c r="O10" s="141" t="s">
        <v>973</v>
      </c>
      <c r="P10" s="152"/>
      <c r="Q10" s="142" t="s">
        <v>860</v>
      </c>
      <c r="R10" s="142" t="s">
        <v>1044</v>
      </c>
      <c r="S10" s="142" t="s">
        <v>1915</v>
      </c>
      <c r="T10" s="142" t="s">
        <v>1916</v>
      </c>
      <c r="U10" s="142" t="s">
        <v>1917</v>
      </c>
      <c r="V10" s="142" t="s">
        <v>1918</v>
      </c>
      <c r="AA10" s="73">
        <f>IF(OR(J10="Fail",ISBLANK(J10)),INDEX('Issue Code Table'!C:C,MATCH(N:N,'Issue Code Table'!A:A,0)),IF(M10="Critical",6,IF(M10="Significant",5,IF(M10="Moderate",3,2))))</f>
        <v>8</v>
      </c>
    </row>
    <row r="11" spans="1:27" ht="108.75" customHeight="1" x14ac:dyDescent="0.25">
      <c r="A11" s="149" t="s">
        <v>1919</v>
      </c>
      <c r="B11" s="140" t="s">
        <v>1758</v>
      </c>
      <c r="C11" s="140" t="s">
        <v>1759</v>
      </c>
      <c r="D11" s="142" t="s">
        <v>579</v>
      </c>
      <c r="E11" s="112" t="s">
        <v>1920</v>
      </c>
      <c r="F11" s="131" t="s">
        <v>1921</v>
      </c>
      <c r="G11" s="131" t="s">
        <v>3578</v>
      </c>
      <c r="H11" s="142" t="s">
        <v>1922</v>
      </c>
      <c r="I11" s="127"/>
      <c r="J11" s="128"/>
      <c r="K11" s="140" t="s">
        <v>1923</v>
      </c>
      <c r="L11" s="126"/>
      <c r="M11" s="126" t="s">
        <v>210</v>
      </c>
      <c r="N11" s="138" t="s">
        <v>1765</v>
      </c>
      <c r="O11" s="141" t="s">
        <v>1766</v>
      </c>
      <c r="P11" s="152"/>
      <c r="Q11" s="142" t="s">
        <v>1055</v>
      </c>
      <c r="R11" s="142" t="s">
        <v>1341</v>
      </c>
      <c r="S11" s="142" t="s">
        <v>1924</v>
      </c>
      <c r="T11" s="142" t="s">
        <v>1925</v>
      </c>
      <c r="U11" s="142" t="s">
        <v>1926</v>
      </c>
      <c r="V11" s="142" t="s">
        <v>1927</v>
      </c>
      <c r="AA11" s="73">
        <f>IF(OR(J11="Fail",ISBLANK(J11)),INDEX('Issue Code Table'!C:C,MATCH(N:N,'Issue Code Table'!A:A,0)),IF(M11="Critical",6,IF(M11="Significant",5,IF(M11="Moderate",3,2))))</f>
        <v>6</v>
      </c>
    </row>
    <row r="12" spans="1:27" ht="108.75" customHeight="1" x14ac:dyDescent="0.25">
      <c r="A12" s="149" t="s">
        <v>1928</v>
      </c>
      <c r="B12" s="140" t="s">
        <v>813</v>
      </c>
      <c r="C12" s="140" t="s">
        <v>814</v>
      </c>
      <c r="D12" s="142" t="s">
        <v>579</v>
      </c>
      <c r="E12" s="112" t="s">
        <v>1929</v>
      </c>
      <c r="F12" s="131" t="s">
        <v>1930</v>
      </c>
      <c r="G12" s="131" t="s">
        <v>1931</v>
      </c>
      <c r="H12" s="142" t="s">
        <v>1932</v>
      </c>
      <c r="I12" s="126"/>
      <c r="J12" s="128"/>
      <c r="K12" s="140" t="s">
        <v>1933</v>
      </c>
      <c r="L12" s="126"/>
      <c r="M12" s="126" t="s">
        <v>198</v>
      </c>
      <c r="N12" s="138" t="s">
        <v>1727</v>
      </c>
      <c r="O12" s="141" t="s">
        <v>1728</v>
      </c>
      <c r="P12" s="152"/>
      <c r="Q12" s="142" t="s">
        <v>1055</v>
      </c>
      <c r="R12" s="142" t="s">
        <v>1085</v>
      </c>
      <c r="S12" s="142" t="s">
        <v>1934</v>
      </c>
      <c r="T12" s="142" t="s">
        <v>1935</v>
      </c>
      <c r="U12" s="142" t="s">
        <v>1936</v>
      </c>
      <c r="V12" s="142"/>
      <c r="AA12" s="73">
        <f>IF(OR(J12="Fail",ISBLANK(J12)),INDEX('Issue Code Table'!C:C,MATCH(N:N,'Issue Code Table'!A:A,0)),IF(M12="Critical",6,IF(M12="Significant",5,IF(M12="Moderate",3,2))))</f>
        <v>5</v>
      </c>
    </row>
    <row r="13" spans="1:27" ht="108.75" customHeight="1" x14ac:dyDescent="0.25">
      <c r="A13" s="149" t="s">
        <v>1937</v>
      </c>
      <c r="B13" s="140" t="s">
        <v>1758</v>
      </c>
      <c r="C13" s="140" t="s">
        <v>1759</v>
      </c>
      <c r="D13" s="142" t="s">
        <v>579</v>
      </c>
      <c r="E13" s="112" t="s">
        <v>1938</v>
      </c>
      <c r="F13" s="131" t="s">
        <v>1939</v>
      </c>
      <c r="G13" s="131" t="s">
        <v>1940</v>
      </c>
      <c r="H13" s="142" t="s">
        <v>1941</v>
      </c>
      <c r="I13" s="127"/>
      <c r="J13" s="128"/>
      <c r="K13" s="140" t="s">
        <v>1942</v>
      </c>
      <c r="L13" s="126"/>
      <c r="M13" s="126" t="s">
        <v>210</v>
      </c>
      <c r="N13" s="138" t="s">
        <v>1765</v>
      </c>
      <c r="O13" s="141" t="s">
        <v>1766</v>
      </c>
      <c r="P13" s="152"/>
      <c r="Q13" s="142" t="s">
        <v>1055</v>
      </c>
      <c r="R13" s="142" t="s">
        <v>1097</v>
      </c>
      <c r="S13" s="142" t="s">
        <v>1943</v>
      </c>
      <c r="T13" s="142" t="s">
        <v>1944</v>
      </c>
      <c r="U13" s="142" t="s">
        <v>1945</v>
      </c>
      <c r="V13" s="142" t="s">
        <v>1946</v>
      </c>
      <c r="AA13" s="73">
        <f>IF(OR(J13="Fail",ISBLANK(J13)),INDEX('Issue Code Table'!C:C,MATCH(N:N,'Issue Code Table'!A:A,0)),IF(M13="Critical",6,IF(M13="Significant",5,IF(M13="Moderate",3,2))))</f>
        <v>6</v>
      </c>
    </row>
    <row r="14" spans="1:27" ht="108.75" customHeight="1" x14ac:dyDescent="0.25">
      <c r="A14" s="149" t="s">
        <v>1947</v>
      </c>
      <c r="B14" s="140" t="s">
        <v>823</v>
      </c>
      <c r="C14" s="140" t="s">
        <v>824</v>
      </c>
      <c r="D14" s="142" t="s">
        <v>579</v>
      </c>
      <c r="E14" s="112" t="s">
        <v>1948</v>
      </c>
      <c r="F14" s="131" t="s">
        <v>1949</v>
      </c>
      <c r="G14" s="131" t="s">
        <v>1950</v>
      </c>
      <c r="H14" s="142" t="s">
        <v>1951</v>
      </c>
      <c r="I14" s="127"/>
      <c r="J14" s="128"/>
      <c r="K14" s="140" t="s">
        <v>1952</v>
      </c>
      <c r="L14" s="126"/>
      <c r="M14" s="126" t="s">
        <v>210</v>
      </c>
      <c r="N14" s="138" t="s">
        <v>1765</v>
      </c>
      <c r="O14" s="141" t="s">
        <v>1766</v>
      </c>
      <c r="P14" s="152"/>
      <c r="Q14" s="142" t="s">
        <v>1055</v>
      </c>
      <c r="R14" s="142" t="s">
        <v>1106</v>
      </c>
      <c r="S14" s="142" t="s">
        <v>1953</v>
      </c>
      <c r="T14" s="142" t="s">
        <v>1954</v>
      </c>
      <c r="U14" s="142" t="s">
        <v>1955</v>
      </c>
      <c r="V14" s="142" t="s">
        <v>1956</v>
      </c>
      <c r="AA14" s="73">
        <f>IF(OR(J14="Fail",ISBLANK(J14)),INDEX('Issue Code Table'!C:C,MATCH(N:N,'Issue Code Table'!A:A,0)),IF(M14="Critical",6,IF(M14="Significant",5,IF(M14="Moderate",3,2))))</f>
        <v>6</v>
      </c>
    </row>
    <row r="15" spans="1:27" ht="108.75" customHeight="1" x14ac:dyDescent="0.25">
      <c r="A15" s="149" t="s">
        <v>1957</v>
      </c>
      <c r="B15" s="140" t="s">
        <v>537</v>
      </c>
      <c r="C15" s="140" t="s">
        <v>538</v>
      </c>
      <c r="D15" s="142" t="s">
        <v>579</v>
      </c>
      <c r="E15" s="112" t="s">
        <v>1958</v>
      </c>
      <c r="F15" s="131" t="s">
        <v>1959</v>
      </c>
      <c r="G15" s="131" t="s">
        <v>1960</v>
      </c>
      <c r="H15" s="142" t="s">
        <v>1961</v>
      </c>
      <c r="I15" s="127"/>
      <c r="J15" s="128"/>
      <c r="K15" s="140" t="s">
        <v>1962</v>
      </c>
      <c r="L15" s="126"/>
      <c r="M15" s="126" t="s">
        <v>210</v>
      </c>
      <c r="N15" s="138" t="s">
        <v>574</v>
      </c>
      <c r="O15" s="139" t="s">
        <v>575</v>
      </c>
      <c r="P15" s="152"/>
      <c r="Q15" s="142" t="s">
        <v>1055</v>
      </c>
      <c r="R15" s="142" t="s">
        <v>1115</v>
      </c>
      <c r="S15" s="142" t="s">
        <v>1963</v>
      </c>
      <c r="T15" s="142" t="s">
        <v>1964</v>
      </c>
      <c r="U15" s="142" t="s">
        <v>1965</v>
      </c>
      <c r="V15" s="142" t="s">
        <v>1966</v>
      </c>
      <c r="AA15" s="73">
        <f>IF(OR(J15="Fail",ISBLANK(J15)),INDEX('Issue Code Table'!C:C,MATCH(N:N,'Issue Code Table'!A:A,0)),IF(M15="Critical",6,IF(M15="Significant",5,IF(M15="Moderate",3,2))))</f>
        <v>6</v>
      </c>
    </row>
    <row r="16" spans="1:27" ht="108.75" customHeight="1" x14ac:dyDescent="0.25">
      <c r="A16" s="149" t="s">
        <v>1967</v>
      </c>
      <c r="B16" s="144" t="s">
        <v>1758</v>
      </c>
      <c r="C16" s="144" t="s">
        <v>1759</v>
      </c>
      <c r="D16" s="142" t="s">
        <v>579</v>
      </c>
      <c r="E16" s="112" t="s">
        <v>1968</v>
      </c>
      <c r="F16" s="131" t="s">
        <v>1969</v>
      </c>
      <c r="G16" s="131" t="s">
        <v>1970</v>
      </c>
      <c r="H16" s="142" t="s">
        <v>1971</v>
      </c>
      <c r="I16" s="127"/>
      <c r="J16" s="128"/>
      <c r="K16" s="140" t="s">
        <v>1972</v>
      </c>
      <c r="L16" s="126"/>
      <c r="M16" s="126" t="s">
        <v>210</v>
      </c>
      <c r="N16" s="138" t="s">
        <v>1765</v>
      </c>
      <c r="O16" s="141" t="s">
        <v>1766</v>
      </c>
      <c r="P16" s="152"/>
      <c r="Q16" s="142" t="s">
        <v>1055</v>
      </c>
      <c r="R16" s="142" t="s">
        <v>1392</v>
      </c>
      <c r="S16" s="142" t="s">
        <v>1973</v>
      </c>
      <c r="T16" s="142" t="s">
        <v>1974</v>
      </c>
      <c r="U16" s="142" t="s">
        <v>1975</v>
      </c>
      <c r="V16" s="142" t="s">
        <v>1976</v>
      </c>
      <c r="AA16" s="73">
        <f>IF(OR(J16="Fail",ISBLANK(J16)),INDEX('Issue Code Table'!C:C,MATCH(N:N,'Issue Code Table'!A:A,0)),IF(M16="Critical",6,IF(M16="Significant",5,IF(M16="Moderate",3,2))))</f>
        <v>6</v>
      </c>
    </row>
    <row r="17" spans="1:27" ht="108.75" customHeight="1" x14ac:dyDescent="0.25">
      <c r="A17" s="149" t="s">
        <v>1977</v>
      </c>
      <c r="B17" s="144" t="s">
        <v>785</v>
      </c>
      <c r="C17" s="144" t="s">
        <v>786</v>
      </c>
      <c r="D17" s="142" t="s">
        <v>579</v>
      </c>
      <c r="E17" s="112" t="s">
        <v>1978</v>
      </c>
      <c r="F17" s="131" t="s">
        <v>1979</v>
      </c>
      <c r="G17" s="131" t="s">
        <v>1980</v>
      </c>
      <c r="H17" s="142" t="s">
        <v>1981</v>
      </c>
      <c r="I17" s="127"/>
      <c r="J17" s="128"/>
      <c r="K17" s="140" t="s">
        <v>1982</v>
      </c>
      <c r="L17" s="126"/>
      <c r="M17" s="126" t="s">
        <v>210</v>
      </c>
      <c r="N17" s="138" t="s">
        <v>1765</v>
      </c>
      <c r="O17" s="141" t="s">
        <v>1766</v>
      </c>
      <c r="P17" s="152"/>
      <c r="Q17" s="142" t="s">
        <v>1055</v>
      </c>
      <c r="R17" s="142" t="s">
        <v>1403</v>
      </c>
      <c r="S17" s="142" t="s">
        <v>1983</v>
      </c>
      <c r="T17" s="142" t="s">
        <v>1984</v>
      </c>
      <c r="U17" s="142" t="s">
        <v>1985</v>
      </c>
      <c r="V17" s="142" t="s">
        <v>1986</v>
      </c>
      <c r="AA17" s="73">
        <f>IF(OR(J17="Fail",ISBLANK(J17)),INDEX('Issue Code Table'!C:C,MATCH(N:N,'Issue Code Table'!A:A,0)),IF(M17="Critical",6,IF(M17="Significant",5,IF(M17="Moderate",3,2))))</f>
        <v>6</v>
      </c>
    </row>
    <row r="18" spans="1:27" ht="108.75" customHeight="1" x14ac:dyDescent="0.25">
      <c r="A18" s="149" t="s">
        <v>1987</v>
      </c>
      <c r="B18" s="144" t="s">
        <v>785</v>
      </c>
      <c r="C18" s="144" t="s">
        <v>786</v>
      </c>
      <c r="D18" s="142" t="s">
        <v>579</v>
      </c>
      <c r="E18" s="112" t="s">
        <v>1988</v>
      </c>
      <c r="F18" s="131" t="s">
        <v>1989</v>
      </c>
      <c r="G18" s="131" t="s">
        <v>1990</v>
      </c>
      <c r="H18" s="142" t="s">
        <v>1991</v>
      </c>
      <c r="I18" s="127"/>
      <c r="J18" s="128"/>
      <c r="K18" s="140" t="s">
        <v>1992</v>
      </c>
      <c r="L18" s="126"/>
      <c r="M18" s="126" t="s">
        <v>210</v>
      </c>
      <c r="N18" s="138" t="s">
        <v>1765</v>
      </c>
      <c r="O18" s="141" t="s">
        <v>1766</v>
      </c>
      <c r="P18" s="152"/>
      <c r="Q18" s="142" t="s">
        <v>1055</v>
      </c>
      <c r="R18" s="142" t="s">
        <v>1414</v>
      </c>
      <c r="S18" s="142" t="s">
        <v>1993</v>
      </c>
      <c r="T18" s="142" t="s">
        <v>1994</v>
      </c>
      <c r="U18" s="142" t="s">
        <v>1995</v>
      </c>
      <c r="V18" s="142" t="s">
        <v>1996</v>
      </c>
      <c r="AA18" s="73">
        <f>IF(OR(J18="Fail",ISBLANK(J18)),INDEX('Issue Code Table'!C:C,MATCH(N:N,'Issue Code Table'!A:A,0)),IF(M18="Critical",6,IF(M18="Significant",5,IF(M18="Moderate",3,2))))</f>
        <v>6</v>
      </c>
    </row>
    <row r="19" spans="1:27" ht="108.75" customHeight="1" x14ac:dyDescent="0.25">
      <c r="A19" s="149" t="s">
        <v>1997</v>
      </c>
      <c r="B19" s="140" t="s">
        <v>1998</v>
      </c>
      <c r="C19" s="140" t="s">
        <v>1999</v>
      </c>
      <c r="D19" s="142" t="s">
        <v>579</v>
      </c>
      <c r="E19" s="112" t="s">
        <v>2000</v>
      </c>
      <c r="F19" s="131" t="s">
        <v>2001</v>
      </c>
      <c r="G19" s="131" t="s">
        <v>2002</v>
      </c>
      <c r="H19" s="142" t="s">
        <v>2003</v>
      </c>
      <c r="I19" s="127"/>
      <c r="J19" s="128"/>
      <c r="K19" s="140" t="s">
        <v>2004</v>
      </c>
      <c r="L19" s="126"/>
      <c r="M19" s="126" t="s">
        <v>210</v>
      </c>
      <c r="N19" s="138" t="s">
        <v>2005</v>
      </c>
      <c r="O19" s="141" t="s">
        <v>2006</v>
      </c>
      <c r="P19" s="152"/>
      <c r="Q19" s="142" t="s">
        <v>1055</v>
      </c>
      <c r="R19" s="142">
        <v>2.1</v>
      </c>
      <c r="S19" s="142" t="s">
        <v>2007</v>
      </c>
      <c r="T19" s="142" t="s">
        <v>2008</v>
      </c>
      <c r="U19" s="142" t="s">
        <v>2009</v>
      </c>
      <c r="V19" s="142" t="s">
        <v>2010</v>
      </c>
      <c r="AA19" s="73">
        <f>IF(OR(J19="Fail",ISBLANK(J19)),INDEX('Issue Code Table'!C:C,MATCH(N:N,'Issue Code Table'!A:A,0)),IF(M19="Critical",6,IF(M19="Significant",5,IF(M19="Moderate",3,2))))</f>
        <v>5</v>
      </c>
    </row>
    <row r="20" spans="1:27" ht="108.75" customHeight="1" x14ac:dyDescent="0.25">
      <c r="A20" s="149" t="s">
        <v>2011</v>
      </c>
      <c r="B20" s="140" t="s">
        <v>537</v>
      </c>
      <c r="C20" s="140" t="s">
        <v>538</v>
      </c>
      <c r="D20" s="142" t="s">
        <v>579</v>
      </c>
      <c r="E20" s="112" t="s">
        <v>2012</v>
      </c>
      <c r="F20" s="131" t="s">
        <v>2013</v>
      </c>
      <c r="G20" s="131" t="s">
        <v>2014</v>
      </c>
      <c r="H20" s="142" t="s">
        <v>2015</v>
      </c>
      <c r="I20" s="127"/>
      <c r="J20" s="128"/>
      <c r="K20" s="140" t="s">
        <v>2016</v>
      </c>
      <c r="L20" s="126"/>
      <c r="M20" s="126" t="s">
        <v>210</v>
      </c>
      <c r="N20" s="138" t="s">
        <v>574</v>
      </c>
      <c r="O20" s="139" t="s">
        <v>575</v>
      </c>
      <c r="P20" s="152"/>
      <c r="Q20" s="142" t="s">
        <v>1055</v>
      </c>
      <c r="R20" s="142" t="s">
        <v>1435</v>
      </c>
      <c r="S20" s="142" t="s">
        <v>2017</v>
      </c>
      <c r="T20" s="142" t="s">
        <v>2018</v>
      </c>
      <c r="U20" s="142" t="s">
        <v>2019</v>
      </c>
      <c r="V20" s="142" t="s">
        <v>2020</v>
      </c>
      <c r="AA20" s="73">
        <f>IF(OR(J20="Fail",ISBLANK(J20)),INDEX('Issue Code Table'!C:C,MATCH(N:N,'Issue Code Table'!A:A,0)),IF(M20="Critical",6,IF(M20="Significant",5,IF(M20="Moderate",3,2))))</f>
        <v>6</v>
      </c>
    </row>
    <row r="21" spans="1:27" ht="108.75" customHeight="1" x14ac:dyDescent="0.25">
      <c r="A21" s="149" t="s">
        <v>2021</v>
      </c>
      <c r="B21" s="140" t="s">
        <v>562</v>
      </c>
      <c r="C21" s="140" t="s">
        <v>563</v>
      </c>
      <c r="D21" s="142" t="s">
        <v>579</v>
      </c>
      <c r="E21" s="112" t="s">
        <v>2022</v>
      </c>
      <c r="F21" s="131" t="s">
        <v>2023</v>
      </c>
      <c r="G21" s="131" t="s">
        <v>2024</v>
      </c>
      <c r="H21" s="142" t="s">
        <v>2025</v>
      </c>
      <c r="I21" s="127"/>
      <c r="J21" s="128"/>
      <c r="K21" s="140" t="s">
        <v>2026</v>
      </c>
      <c r="L21" s="126"/>
      <c r="M21" s="126" t="s">
        <v>210</v>
      </c>
      <c r="N21" s="138" t="s">
        <v>565</v>
      </c>
      <c r="O21" s="141" t="s">
        <v>566</v>
      </c>
      <c r="P21" s="152"/>
      <c r="Q21" s="142" t="s">
        <v>1055</v>
      </c>
      <c r="R21" s="142" t="s">
        <v>2027</v>
      </c>
      <c r="S21" s="142" t="s">
        <v>2028</v>
      </c>
      <c r="T21" s="142" t="s">
        <v>2029</v>
      </c>
      <c r="U21" s="142" t="s">
        <v>2030</v>
      </c>
      <c r="V21" s="142" t="s">
        <v>2031</v>
      </c>
      <c r="AA21" s="73">
        <f>IF(OR(J21="Fail",ISBLANK(J21)),INDEX('Issue Code Table'!C:C,MATCH(N:N,'Issue Code Table'!A:A,0)),IF(M21="Critical",6,IF(M21="Significant",5,IF(M21="Moderate",3,2))))</f>
        <v>5</v>
      </c>
    </row>
    <row r="22" spans="1:27" ht="108.75" customHeight="1" x14ac:dyDescent="0.25">
      <c r="A22" s="149" t="s">
        <v>2032</v>
      </c>
      <c r="B22" s="140" t="s">
        <v>562</v>
      </c>
      <c r="C22" s="140" t="s">
        <v>563</v>
      </c>
      <c r="D22" s="142" t="s">
        <v>579</v>
      </c>
      <c r="E22" s="112" t="s">
        <v>2033</v>
      </c>
      <c r="F22" s="131" t="s">
        <v>2034</v>
      </c>
      <c r="G22" s="131" t="s">
        <v>2035</v>
      </c>
      <c r="H22" s="142" t="s">
        <v>2036</v>
      </c>
      <c r="I22" s="127"/>
      <c r="J22" s="128"/>
      <c r="K22" s="140" t="s">
        <v>2037</v>
      </c>
      <c r="L22" s="126"/>
      <c r="M22" s="126" t="s">
        <v>198</v>
      </c>
      <c r="N22" s="138" t="s">
        <v>1470</v>
      </c>
      <c r="O22" s="141" t="s">
        <v>1471</v>
      </c>
      <c r="P22" s="152"/>
      <c r="Q22" s="142" t="s">
        <v>1055</v>
      </c>
      <c r="R22" s="142" t="s">
        <v>2038</v>
      </c>
      <c r="S22" s="142" t="s">
        <v>2039</v>
      </c>
      <c r="T22" s="142" t="s">
        <v>2040</v>
      </c>
      <c r="U22" s="142" t="s">
        <v>2041</v>
      </c>
      <c r="V22" s="142"/>
      <c r="AA22" s="73">
        <f>IF(OR(J22="Fail",ISBLANK(J22)),INDEX('Issue Code Table'!C:C,MATCH(N:N,'Issue Code Table'!A:A,0)),IF(M22="Critical",6,IF(M22="Significant",5,IF(M22="Moderate",3,2))))</f>
        <v>5</v>
      </c>
    </row>
    <row r="23" spans="1:27" ht="108.75" customHeight="1" x14ac:dyDescent="0.25">
      <c r="A23" s="149" t="s">
        <v>2042</v>
      </c>
      <c r="B23" s="140" t="s">
        <v>467</v>
      </c>
      <c r="C23" s="140" t="s">
        <v>620</v>
      </c>
      <c r="D23" s="142" t="s">
        <v>579</v>
      </c>
      <c r="E23" s="112" t="s">
        <v>2043</v>
      </c>
      <c r="F23" s="131" t="s">
        <v>2044</v>
      </c>
      <c r="G23" s="131" t="s">
        <v>2045</v>
      </c>
      <c r="H23" s="142" t="s">
        <v>2046</v>
      </c>
      <c r="I23" s="127"/>
      <c r="J23" s="128"/>
      <c r="K23" s="140" t="s">
        <v>2047</v>
      </c>
      <c r="L23" s="126"/>
      <c r="M23" s="126" t="s">
        <v>210</v>
      </c>
      <c r="N23" s="138" t="s">
        <v>1361</v>
      </c>
      <c r="O23" s="141" t="s">
        <v>1362</v>
      </c>
      <c r="P23" s="152"/>
      <c r="Q23" s="142" t="s">
        <v>1055</v>
      </c>
      <c r="R23" s="142" t="s">
        <v>2048</v>
      </c>
      <c r="S23" s="142" t="s">
        <v>2049</v>
      </c>
      <c r="T23" s="142" t="s">
        <v>2050</v>
      </c>
      <c r="U23" s="142" t="s">
        <v>2051</v>
      </c>
      <c r="V23" s="142" t="s">
        <v>2052</v>
      </c>
      <c r="AA23" s="73">
        <f>IF(OR(J23="Fail",ISBLANK(J23)),INDEX('Issue Code Table'!C:C,MATCH(N:N,'Issue Code Table'!A:A,0)),IF(M23="Critical",6,IF(M23="Significant",5,IF(M23="Moderate",3,2))))</f>
        <v>6</v>
      </c>
    </row>
    <row r="24" spans="1:27" ht="108.75" customHeight="1" x14ac:dyDescent="0.25">
      <c r="A24" s="149" t="s">
        <v>2053</v>
      </c>
      <c r="B24" s="140" t="s">
        <v>537</v>
      </c>
      <c r="C24" s="140" t="s">
        <v>538</v>
      </c>
      <c r="D24" s="142" t="s">
        <v>579</v>
      </c>
      <c r="E24" s="112" t="s">
        <v>2054</v>
      </c>
      <c r="F24" s="131" t="s">
        <v>2055</v>
      </c>
      <c r="G24" s="131" t="s">
        <v>2056</v>
      </c>
      <c r="H24" s="142" t="s">
        <v>2057</v>
      </c>
      <c r="I24" s="127"/>
      <c r="J24" s="128"/>
      <c r="K24" s="140" t="s">
        <v>2058</v>
      </c>
      <c r="L24" s="126"/>
      <c r="M24" s="126" t="s">
        <v>210</v>
      </c>
      <c r="N24" s="138" t="s">
        <v>574</v>
      </c>
      <c r="O24" s="139" t="s">
        <v>575</v>
      </c>
      <c r="P24" s="152"/>
      <c r="Q24" s="142" t="s">
        <v>1055</v>
      </c>
      <c r="R24" s="142" t="s">
        <v>2059</v>
      </c>
      <c r="S24" s="142" t="s">
        <v>2060</v>
      </c>
      <c r="T24" s="142" t="s">
        <v>2061</v>
      </c>
      <c r="U24" s="142" t="s">
        <v>2062</v>
      </c>
      <c r="V24" s="169" t="s">
        <v>2063</v>
      </c>
      <c r="AA24" s="73">
        <f>IF(OR(J24="Fail",ISBLANK(J24)),INDEX('Issue Code Table'!C:C,MATCH(N:N,'Issue Code Table'!A:A,0)),IF(M24="Critical",6,IF(M24="Significant",5,IF(M24="Moderate",3,2))))</f>
        <v>6</v>
      </c>
    </row>
    <row r="25" spans="1:27" ht="108.75" customHeight="1" x14ac:dyDescent="0.25">
      <c r="A25" s="149" t="s">
        <v>2064</v>
      </c>
      <c r="B25" s="144" t="s">
        <v>1758</v>
      </c>
      <c r="C25" s="144" t="s">
        <v>1759</v>
      </c>
      <c r="D25" s="142" t="s">
        <v>579</v>
      </c>
      <c r="E25" s="112" t="s">
        <v>2065</v>
      </c>
      <c r="F25" s="131" t="s">
        <v>2066</v>
      </c>
      <c r="G25" s="131" t="s">
        <v>2067</v>
      </c>
      <c r="H25" s="142" t="s">
        <v>2068</v>
      </c>
      <c r="I25" s="127"/>
      <c r="J25" s="128"/>
      <c r="K25" s="140" t="s">
        <v>2069</v>
      </c>
      <c r="L25" s="126"/>
      <c r="M25" s="126" t="s">
        <v>198</v>
      </c>
      <c r="N25" s="138" t="s">
        <v>2070</v>
      </c>
      <c r="O25" s="141" t="s">
        <v>2071</v>
      </c>
      <c r="P25" s="152"/>
      <c r="Q25" s="142" t="s">
        <v>1055</v>
      </c>
      <c r="R25" s="142" t="s">
        <v>2072</v>
      </c>
      <c r="S25" s="142" t="s">
        <v>2073</v>
      </c>
      <c r="T25" s="142" t="s">
        <v>2074</v>
      </c>
      <c r="U25" s="142" t="s">
        <v>2075</v>
      </c>
      <c r="V25" s="169"/>
      <c r="AA25" s="73">
        <f>IF(OR(J25="Fail",ISBLANK(J25)),INDEX('Issue Code Table'!C:C,MATCH(N:N,'Issue Code Table'!A:A,0)),IF(M25="Critical",6,IF(M25="Significant",5,IF(M25="Moderate",3,2))))</f>
        <v>3</v>
      </c>
    </row>
    <row r="26" spans="1:27" ht="108.75" customHeight="1" x14ac:dyDescent="0.25">
      <c r="A26" s="149" t="s">
        <v>2076</v>
      </c>
      <c r="B26" s="144" t="s">
        <v>1758</v>
      </c>
      <c r="C26" s="144" t="s">
        <v>1759</v>
      </c>
      <c r="D26" s="142" t="s">
        <v>579</v>
      </c>
      <c r="E26" s="112" t="s">
        <v>2077</v>
      </c>
      <c r="F26" s="131" t="s">
        <v>2078</v>
      </c>
      <c r="G26" s="131" t="s">
        <v>2079</v>
      </c>
      <c r="H26" s="142" t="s">
        <v>2080</v>
      </c>
      <c r="I26" s="127"/>
      <c r="J26" s="128"/>
      <c r="K26" s="140" t="s">
        <v>2081</v>
      </c>
      <c r="L26" s="126"/>
      <c r="M26" s="126" t="s">
        <v>198</v>
      </c>
      <c r="N26" s="138" t="s">
        <v>2070</v>
      </c>
      <c r="O26" s="141" t="s">
        <v>2071</v>
      </c>
      <c r="P26" s="152"/>
      <c r="Q26" s="142" t="s">
        <v>1055</v>
      </c>
      <c r="R26" s="142" t="s">
        <v>2082</v>
      </c>
      <c r="S26" s="142" t="s">
        <v>2073</v>
      </c>
      <c r="T26" s="142" t="s">
        <v>2083</v>
      </c>
      <c r="U26" s="142" t="s">
        <v>2084</v>
      </c>
      <c r="V26" s="142"/>
      <c r="AA26" s="73">
        <f>IF(OR(J26="Fail",ISBLANK(J26)),INDEX('Issue Code Table'!C:C,MATCH(N:N,'Issue Code Table'!A:A,0)),IF(M26="Critical",6,IF(M26="Significant",5,IF(M26="Moderate",3,2))))</f>
        <v>3</v>
      </c>
    </row>
    <row r="27" spans="1:27" ht="108.75" customHeight="1" x14ac:dyDescent="0.25">
      <c r="A27" s="149" t="s">
        <v>2085</v>
      </c>
      <c r="B27" s="144" t="s">
        <v>1758</v>
      </c>
      <c r="C27" s="144" t="s">
        <v>1759</v>
      </c>
      <c r="D27" s="142" t="s">
        <v>579</v>
      </c>
      <c r="E27" s="112" t="s">
        <v>2086</v>
      </c>
      <c r="F27" s="131" t="s">
        <v>2087</v>
      </c>
      <c r="G27" s="131" t="s">
        <v>2088</v>
      </c>
      <c r="H27" s="142" t="s">
        <v>2089</v>
      </c>
      <c r="I27" s="127"/>
      <c r="J27" s="128"/>
      <c r="K27" s="140" t="s">
        <v>2090</v>
      </c>
      <c r="L27" s="126"/>
      <c r="M27" s="126" t="s">
        <v>198</v>
      </c>
      <c r="N27" s="138" t="s">
        <v>2070</v>
      </c>
      <c r="O27" s="141" t="s">
        <v>2071</v>
      </c>
      <c r="P27" s="152"/>
      <c r="Q27" s="142" t="s">
        <v>1055</v>
      </c>
      <c r="R27" s="142" t="s">
        <v>2091</v>
      </c>
      <c r="S27" s="142" t="s">
        <v>2092</v>
      </c>
      <c r="T27" s="142" t="s">
        <v>2093</v>
      </c>
      <c r="U27" s="142" t="s">
        <v>2094</v>
      </c>
      <c r="V27" s="169"/>
      <c r="AA27" s="73">
        <f>IF(OR(J27="Fail",ISBLANK(J27)),INDEX('Issue Code Table'!C:C,MATCH(N:N,'Issue Code Table'!A:A,0)),IF(M27="Critical",6,IF(M27="Significant",5,IF(M27="Moderate",3,2))))</f>
        <v>3</v>
      </c>
    </row>
    <row r="28" spans="1:27" ht="108.75" customHeight="1" x14ac:dyDescent="0.25">
      <c r="A28" s="149" t="s">
        <v>2095</v>
      </c>
      <c r="B28" s="144" t="s">
        <v>1758</v>
      </c>
      <c r="C28" s="144" t="s">
        <v>1759</v>
      </c>
      <c r="D28" s="142" t="s">
        <v>579</v>
      </c>
      <c r="E28" s="112" t="s">
        <v>2096</v>
      </c>
      <c r="F28" s="131" t="s">
        <v>2097</v>
      </c>
      <c r="G28" s="131" t="s">
        <v>2098</v>
      </c>
      <c r="H28" s="142" t="s">
        <v>2099</v>
      </c>
      <c r="I28" s="127"/>
      <c r="J28" s="128"/>
      <c r="K28" s="140" t="s">
        <v>2100</v>
      </c>
      <c r="L28" s="126"/>
      <c r="M28" s="126" t="s">
        <v>198</v>
      </c>
      <c r="N28" s="138" t="s">
        <v>2070</v>
      </c>
      <c r="O28" s="141" t="s">
        <v>2071</v>
      </c>
      <c r="P28" s="152"/>
      <c r="Q28" s="142" t="s">
        <v>1055</v>
      </c>
      <c r="R28" s="142" t="s">
        <v>2101</v>
      </c>
      <c r="S28" s="142" t="s">
        <v>2102</v>
      </c>
      <c r="T28" s="142" t="s">
        <v>2103</v>
      </c>
      <c r="U28" s="142" t="s">
        <v>2104</v>
      </c>
      <c r="V28" s="142"/>
      <c r="AA28" s="73">
        <f>IF(OR(J28="Fail",ISBLANK(J28)),INDEX('Issue Code Table'!C:C,MATCH(N:N,'Issue Code Table'!A:A,0)),IF(M28="Critical",6,IF(M28="Significant",5,IF(M28="Moderate",3,2))))</f>
        <v>3</v>
      </c>
    </row>
    <row r="29" spans="1:27" ht="108.75" customHeight="1" x14ac:dyDescent="0.25">
      <c r="A29" s="149" t="s">
        <v>2105</v>
      </c>
      <c r="B29" s="140" t="s">
        <v>525</v>
      </c>
      <c r="C29" s="140" t="s">
        <v>526</v>
      </c>
      <c r="D29" s="142" t="s">
        <v>579</v>
      </c>
      <c r="E29" s="112" t="s">
        <v>2106</v>
      </c>
      <c r="F29" s="131" t="s">
        <v>2107</v>
      </c>
      <c r="G29" s="131" t="s">
        <v>2108</v>
      </c>
      <c r="H29" s="142" t="s">
        <v>2109</v>
      </c>
      <c r="I29" s="127"/>
      <c r="J29" s="128"/>
      <c r="K29" s="140" t="s">
        <v>2110</v>
      </c>
      <c r="L29" s="126"/>
      <c r="M29" s="126" t="s">
        <v>210</v>
      </c>
      <c r="N29" s="138" t="s">
        <v>574</v>
      </c>
      <c r="O29" s="139" t="s">
        <v>575</v>
      </c>
      <c r="P29" s="152"/>
      <c r="Q29" s="142" t="s">
        <v>1124</v>
      </c>
      <c r="R29" s="142" t="s">
        <v>1125</v>
      </c>
      <c r="S29" s="142" t="s">
        <v>2111</v>
      </c>
      <c r="T29" s="142" t="s">
        <v>2112</v>
      </c>
      <c r="U29" s="142" t="s">
        <v>2113</v>
      </c>
      <c r="V29" s="142" t="s">
        <v>2114</v>
      </c>
      <c r="AA29" s="73">
        <f>IF(OR(J29="Fail",ISBLANK(J29)),INDEX('Issue Code Table'!C:C,MATCH(N:N,'Issue Code Table'!A:A,0)),IF(M29="Critical",6,IF(M29="Significant",5,IF(M29="Moderate",3,2))))</f>
        <v>6</v>
      </c>
    </row>
    <row r="30" spans="1:27" ht="108.75" customHeight="1" x14ac:dyDescent="0.25">
      <c r="A30" s="149" t="s">
        <v>2115</v>
      </c>
      <c r="B30" s="140" t="s">
        <v>537</v>
      </c>
      <c r="C30" s="140" t="s">
        <v>538</v>
      </c>
      <c r="D30" s="142" t="s">
        <v>579</v>
      </c>
      <c r="E30" s="112" t="s">
        <v>2116</v>
      </c>
      <c r="F30" s="131" t="s">
        <v>2117</v>
      </c>
      <c r="G30" s="131" t="s">
        <v>2118</v>
      </c>
      <c r="H30" s="142" t="s">
        <v>2119</v>
      </c>
      <c r="I30" s="127"/>
      <c r="J30" s="128"/>
      <c r="K30" s="140" t="s">
        <v>2120</v>
      </c>
      <c r="L30" s="126"/>
      <c r="M30" s="126" t="s">
        <v>210</v>
      </c>
      <c r="N30" s="253" t="s">
        <v>532</v>
      </c>
      <c r="O30" s="112" t="s">
        <v>533</v>
      </c>
      <c r="P30" s="152"/>
      <c r="Q30" s="142" t="s">
        <v>1124</v>
      </c>
      <c r="R30" s="142" t="s">
        <v>1134</v>
      </c>
      <c r="S30" s="142" t="s">
        <v>2121</v>
      </c>
      <c r="T30" s="142" t="s">
        <v>2122</v>
      </c>
      <c r="U30" s="142" t="s">
        <v>2123</v>
      </c>
      <c r="V30" s="169" t="s">
        <v>2124</v>
      </c>
      <c r="AA30" s="73" t="e">
        <f>IF(OR(J30="Fail",ISBLANK(J30)),INDEX('Issue Code Table'!C:C,MATCH(N:N,'Issue Code Table'!A:A,0)),IF(M30="Critical",6,IF(M30="Significant",5,IF(M30="Moderate",3,2))))</f>
        <v>#N/A</v>
      </c>
    </row>
    <row r="31" spans="1:27" ht="108.75" customHeight="1" x14ac:dyDescent="0.25">
      <c r="A31" s="149" t="s">
        <v>2125</v>
      </c>
      <c r="B31" s="140" t="s">
        <v>300</v>
      </c>
      <c r="C31" s="140" t="s">
        <v>301</v>
      </c>
      <c r="D31" s="142" t="s">
        <v>579</v>
      </c>
      <c r="E31" s="112" t="s">
        <v>2126</v>
      </c>
      <c r="F31" s="131" t="s">
        <v>2127</v>
      </c>
      <c r="G31" s="131" t="s">
        <v>2128</v>
      </c>
      <c r="H31" s="142" t="s">
        <v>2129</v>
      </c>
      <c r="I31" s="127"/>
      <c r="J31" s="128"/>
      <c r="K31" s="140" t="s">
        <v>2130</v>
      </c>
      <c r="L31" s="126"/>
      <c r="M31" s="126" t="s">
        <v>210</v>
      </c>
      <c r="N31" s="253" t="s">
        <v>1289</v>
      </c>
      <c r="O31" s="112" t="s">
        <v>1290</v>
      </c>
      <c r="P31" s="152"/>
      <c r="Q31" s="142" t="s">
        <v>1124</v>
      </c>
      <c r="R31" s="142" t="s">
        <v>1143</v>
      </c>
      <c r="S31" s="142" t="s">
        <v>2131</v>
      </c>
      <c r="T31" s="142" t="s">
        <v>2132</v>
      </c>
      <c r="U31" s="142" t="s">
        <v>2133</v>
      </c>
      <c r="V31" s="142" t="s">
        <v>2134</v>
      </c>
      <c r="AA31" s="73">
        <f>IF(OR(J31="Fail",ISBLANK(J31)),INDEX('Issue Code Table'!C:C,MATCH(N:N,'Issue Code Table'!A:A,0)),IF(M31="Critical",6,IF(M31="Significant",5,IF(M31="Moderate",3,2))))</f>
        <v>4</v>
      </c>
    </row>
    <row r="32" spans="1:27" ht="108.75" customHeight="1" x14ac:dyDescent="0.25">
      <c r="A32" s="149" t="s">
        <v>2135</v>
      </c>
      <c r="B32" s="140" t="s">
        <v>300</v>
      </c>
      <c r="C32" s="140" t="s">
        <v>301</v>
      </c>
      <c r="D32" s="142" t="s">
        <v>579</v>
      </c>
      <c r="E32" s="112" t="s">
        <v>2136</v>
      </c>
      <c r="F32" s="131" t="s">
        <v>2137</v>
      </c>
      <c r="G32" s="131" t="s">
        <v>2138</v>
      </c>
      <c r="H32" s="142" t="s">
        <v>2139</v>
      </c>
      <c r="I32" s="127"/>
      <c r="J32" s="128"/>
      <c r="K32" s="140" t="s">
        <v>2140</v>
      </c>
      <c r="L32" s="126"/>
      <c r="M32" s="126" t="s">
        <v>210</v>
      </c>
      <c r="N32" s="253" t="s">
        <v>1289</v>
      </c>
      <c r="O32" s="112" t="s">
        <v>1290</v>
      </c>
      <c r="P32" s="152"/>
      <c r="Q32" s="142" t="s">
        <v>1124</v>
      </c>
      <c r="R32" s="142" t="s">
        <v>1152</v>
      </c>
      <c r="S32" s="142" t="s">
        <v>2141</v>
      </c>
      <c r="T32" s="142" t="s">
        <v>2142</v>
      </c>
      <c r="U32" s="142" t="s">
        <v>2143</v>
      </c>
      <c r="V32" s="142" t="s">
        <v>2144</v>
      </c>
      <c r="AA32" s="73">
        <f>IF(OR(J32="Fail",ISBLANK(J32)),INDEX('Issue Code Table'!C:C,MATCH(N:N,'Issue Code Table'!A:A,0)),IF(M32="Critical",6,IF(M32="Significant",5,IF(M32="Moderate",3,2))))</f>
        <v>4</v>
      </c>
    </row>
    <row r="33" spans="1:27" ht="108.75" customHeight="1" x14ac:dyDescent="0.25">
      <c r="A33" s="149" t="s">
        <v>2145</v>
      </c>
      <c r="B33" s="67" t="s">
        <v>525</v>
      </c>
      <c r="C33" s="67" t="s">
        <v>526</v>
      </c>
      <c r="D33" s="142" t="s">
        <v>579</v>
      </c>
      <c r="E33" s="112" t="s">
        <v>2146</v>
      </c>
      <c r="F33" s="131" t="s">
        <v>2147</v>
      </c>
      <c r="G33" s="131" t="s">
        <v>2148</v>
      </c>
      <c r="H33" s="142" t="s">
        <v>2149</v>
      </c>
      <c r="I33" s="127"/>
      <c r="J33" s="128"/>
      <c r="K33" s="140" t="s">
        <v>2150</v>
      </c>
      <c r="L33" s="126"/>
      <c r="M33" s="126" t="s">
        <v>210</v>
      </c>
      <c r="N33" s="138" t="s">
        <v>574</v>
      </c>
      <c r="O33" s="139" t="s">
        <v>575</v>
      </c>
      <c r="P33" s="152"/>
      <c r="Q33" s="142" t="s">
        <v>1124</v>
      </c>
      <c r="R33" s="142" t="s">
        <v>1161</v>
      </c>
      <c r="S33" s="142" t="s">
        <v>2151</v>
      </c>
      <c r="T33" s="142" t="s">
        <v>2152</v>
      </c>
      <c r="U33" s="142" t="s">
        <v>2153</v>
      </c>
      <c r="V33" s="142" t="s">
        <v>2154</v>
      </c>
      <c r="AA33" s="73">
        <f>IF(OR(J33="Fail",ISBLANK(J33)),INDEX('Issue Code Table'!C:C,MATCH(N:N,'Issue Code Table'!A:A,0)),IF(M33="Critical",6,IF(M33="Significant",5,IF(M33="Moderate",3,2))))</f>
        <v>6</v>
      </c>
    </row>
    <row r="34" spans="1:27" ht="108.75" customHeight="1" x14ac:dyDescent="0.25">
      <c r="A34" s="149" t="s">
        <v>2155</v>
      </c>
      <c r="B34" s="140" t="s">
        <v>537</v>
      </c>
      <c r="C34" s="140" t="s">
        <v>538</v>
      </c>
      <c r="D34" s="142" t="s">
        <v>579</v>
      </c>
      <c r="E34" s="112" t="s">
        <v>2156</v>
      </c>
      <c r="F34" s="131" t="s">
        <v>2157</v>
      </c>
      <c r="G34" s="131" t="s">
        <v>2158</v>
      </c>
      <c r="H34" s="142" t="s">
        <v>2159</v>
      </c>
      <c r="I34" s="127"/>
      <c r="J34" s="128"/>
      <c r="K34" s="140" t="s">
        <v>2160</v>
      </c>
      <c r="L34" s="126"/>
      <c r="M34" s="126" t="s">
        <v>210</v>
      </c>
      <c r="N34" s="253" t="s">
        <v>532</v>
      </c>
      <c r="O34" s="112" t="s">
        <v>533</v>
      </c>
      <c r="P34" s="152"/>
      <c r="Q34" s="142" t="s">
        <v>1124</v>
      </c>
      <c r="R34" s="142" t="s">
        <v>2161</v>
      </c>
      <c r="S34" s="142" t="s">
        <v>2121</v>
      </c>
      <c r="T34" s="142" t="s">
        <v>2162</v>
      </c>
      <c r="U34" s="142" t="s">
        <v>2163</v>
      </c>
      <c r="V34" s="142" t="s">
        <v>2164</v>
      </c>
      <c r="AA34" s="73" t="e">
        <f>IF(OR(J34="Fail",ISBLANK(J34)),INDEX('Issue Code Table'!C:C,MATCH(N:N,'Issue Code Table'!A:A,0)),IF(M34="Critical",6,IF(M34="Significant",5,IF(M34="Moderate",3,2))))</f>
        <v>#N/A</v>
      </c>
    </row>
    <row r="35" spans="1:27" ht="108.75" customHeight="1" x14ac:dyDescent="0.25">
      <c r="A35" s="149" t="s">
        <v>2165</v>
      </c>
      <c r="B35" s="140" t="s">
        <v>515</v>
      </c>
      <c r="C35" s="140" t="s">
        <v>516</v>
      </c>
      <c r="D35" s="142" t="s">
        <v>579</v>
      </c>
      <c r="E35" s="112" t="s">
        <v>2166</v>
      </c>
      <c r="F35" s="131" t="s">
        <v>2167</v>
      </c>
      <c r="G35" s="131" t="s">
        <v>2168</v>
      </c>
      <c r="H35" s="142" t="s">
        <v>2169</v>
      </c>
      <c r="I35" s="127"/>
      <c r="J35" s="128"/>
      <c r="K35" s="140" t="s">
        <v>2170</v>
      </c>
      <c r="L35" s="126"/>
      <c r="M35" s="126" t="s">
        <v>198</v>
      </c>
      <c r="N35" s="138" t="s">
        <v>521</v>
      </c>
      <c r="O35" s="141" t="s">
        <v>522</v>
      </c>
      <c r="P35" s="152"/>
      <c r="Q35" s="142" t="s">
        <v>1124</v>
      </c>
      <c r="R35" s="142" t="s">
        <v>2171</v>
      </c>
      <c r="S35" s="142" t="s">
        <v>2172</v>
      </c>
      <c r="T35" s="142" t="s">
        <v>2173</v>
      </c>
      <c r="U35" s="142" t="s">
        <v>2174</v>
      </c>
      <c r="V35" s="169"/>
      <c r="AA35" s="73">
        <f>IF(OR(J35="Fail",ISBLANK(J35)),INDEX('Issue Code Table'!C:C,MATCH(N:N,'Issue Code Table'!A:A,0)),IF(M35="Critical",6,IF(M35="Significant",5,IF(M35="Moderate",3,2))))</f>
        <v>4</v>
      </c>
    </row>
    <row r="36" spans="1:27" ht="108.75" customHeight="1" x14ac:dyDescent="0.25">
      <c r="A36" s="149" t="s">
        <v>2175</v>
      </c>
      <c r="B36" s="140" t="s">
        <v>467</v>
      </c>
      <c r="C36" s="140" t="s">
        <v>620</v>
      </c>
      <c r="D36" s="142" t="s">
        <v>579</v>
      </c>
      <c r="E36" s="112" t="s">
        <v>2176</v>
      </c>
      <c r="F36" s="131" t="s">
        <v>2177</v>
      </c>
      <c r="G36" s="131" t="s">
        <v>2178</v>
      </c>
      <c r="H36" s="142" t="s">
        <v>2179</v>
      </c>
      <c r="I36" s="127"/>
      <c r="J36" s="128"/>
      <c r="K36" s="140" t="s">
        <v>2180</v>
      </c>
      <c r="L36" s="126"/>
      <c r="M36" s="126" t="s">
        <v>210</v>
      </c>
      <c r="N36" s="138" t="s">
        <v>1361</v>
      </c>
      <c r="O36" s="141" t="s">
        <v>1362</v>
      </c>
      <c r="P36" s="152"/>
      <c r="Q36" s="142" t="s">
        <v>1209</v>
      </c>
      <c r="R36" s="142" t="s">
        <v>2181</v>
      </c>
      <c r="S36" s="142" t="s">
        <v>2182</v>
      </c>
      <c r="T36" s="142" t="s">
        <v>2183</v>
      </c>
      <c r="U36" s="142" t="s">
        <v>2184</v>
      </c>
      <c r="V36" s="142" t="s">
        <v>2185</v>
      </c>
      <c r="AA36" s="73">
        <f>IF(OR(J36="Fail",ISBLANK(J36)),INDEX('Issue Code Table'!C:C,MATCH(N:N,'Issue Code Table'!A:A,0)),IF(M36="Critical",6,IF(M36="Significant",5,IF(M36="Moderate",3,2))))</f>
        <v>6</v>
      </c>
    </row>
    <row r="37" spans="1:27" ht="108.75" customHeight="1" x14ac:dyDescent="0.25">
      <c r="A37" s="149" t="s">
        <v>2186</v>
      </c>
      <c r="B37" s="140" t="s">
        <v>1758</v>
      </c>
      <c r="C37" s="140" t="s">
        <v>1759</v>
      </c>
      <c r="D37" s="142" t="s">
        <v>579</v>
      </c>
      <c r="E37" s="112" t="s">
        <v>2187</v>
      </c>
      <c r="F37" s="131" t="s">
        <v>2188</v>
      </c>
      <c r="G37" s="131" t="s">
        <v>2189</v>
      </c>
      <c r="H37" s="142" t="s">
        <v>2190</v>
      </c>
      <c r="I37" s="127"/>
      <c r="J37" s="128"/>
      <c r="K37" s="140" t="s">
        <v>2191</v>
      </c>
      <c r="L37" s="126"/>
      <c r="M37" s="126" t="s">
        <v>198</v>
      </c>
      <c r="N37" s="138" t="s">
        <v>2192</v>
      </c>
      <c r="O37" s="141" t="s">
        <v>2193</v>
      </c>
      <c r="P37" s="152"/>
      <c r="Q37" s="142" t="s">
        <v>1209</v>
      </c>
      <c r="R37" s="142" t="s">
        <v>2194</v>
      </c>
      <c r="S37" s="142" t="s">
        <v>2195</v>
      </c>
      <c r="T37" s="142" t="s">
        <v>2196</v>
      </c>
      <c r="U37" s="142" t="s">
        <v>2197</v>
      </c>
      <c r="V37" s="142"/>
      <c r="AA37" s="73">
        <f>IF(OR(J37="Fail",ISBLANK(J37)),INDEX('Issue Code Table'!C:C,MATCH(N:N,'Issue Code Table'!A:A,0)),IF(M37="Critical",6,IF(M37="Significant",5,IF(M37="Moderate",3,2))))</f>
        <v>4</v>
      </c>
    </row>
    <row r="38" spans="1:27" ht="118.5" customHeight="1" x14ac:dyDescent="0.25">
      <c r="A38" s="149" t="s">
        <v>2198</v>
      </c>
      <c r="B38" s="140" t="s">
        <v>1758</v>
      </c>
      <c r="C38" s="140" t="s">
        <v>1759</v>
      </c>
      <c r="D38" s="142" t="s">
        <v>579</v>
      </c>
      <c r="E38" s="112" t="s">
        <v>2199</v>
      </c>
      <c r="F38" s="131" t="s">
        <v>2200</v>
      </c>
      <c r="G38" s="131" t="s">
        <v>2201</v>
      </c>
      <c r="H38" s="142" t="s">
        <v>2202</v>
      </c>
      <c r="I38" s="127"/>
      <c r="J38" s="128"/>
      <c r="K38" s="140" t="s">
        <v>2203</v>
      </c>
      <c r="L38" s="126"/>
      <c r="M38" s="126" t="s">
        <v>198</v>
      </c>
      <c r="N38" s="138" t="s">
        <v>2070</v>
      </c>
      <c r="O38" s="141" t="s">
        <v>2071</v>
      </c>
      <c r="P38" s="152"/>
      <c r="Q38" s="142" t="s">
        <v>1209</v>
      </c>
      <c r="R38" s="142" t="s">
        <v>2204</v>
      </c>
      <c r="S38" s="142" t="s">
        <v>2205</v>
      </c>
      <c r="T38" s="142" t="s">
        <v>2206</v>
      </c>
      <c r="U38" s="142" t="s">
        <v>2207</v>
      </c>
      <c r="V38" s="142"/>
      <c r="AA38" s="73">
        <f>IF(OR(J38="Fail",ISBLANK(J38)),INDEX('Issue Code Table'!C:C,MATCH(N:N,'Issue Code Table'!A:A,0)),IF(M38="Critical",6,IF(M38="Significant",5,IF(M38="Moderate",3,2))))</f>
        <v>3</v>
      </c>
    </row>
    <row r="39" spans="1:27" ht="94.5" customHeight="1" x14ac:dyDescent="0.25">
      <c r="A39" s="149" t="s">
        <v>2208</v>
      </c>
      <c r="B39" s="140" t="s">
        <v>1758</v>
      </c>
      <c r="C39" s="140" t="s">
        <v>1759</v>
      </c>
      <c r="D39" s="142" t="s">
        <v>579</v>
      </c>
      <c r="E39" s="112" t="s">
        <v>2209</v>
      </c>
      <c r="F39" s="131" t="s">
        <v>2210</v>
      </c>
      <c r="G39" s="131" t="s">
        <v>2211</v>
      </c>
      <c r="H39" s="142" t="s">
        <v>2212</v>
      </c>
      <c r="I39" s="126"/>
      <c r="J39" s="128"/>
      <c r="K39" s="140" t="s">
        <v>2213</v>
      </c>
      <c r="L39" s="126"/>
      <c r="M39" s="126" t="s">
        <v>198</v>
      </c>
      <c r="N39" s="138" t="s">
        <v>2070</v>
      </c>
      <c r="O39" s="141" t="s">
        <v>2071</v>
      </c>
      <c r="P39" s="152"/>
      <c r="Q39" s="142" t="s">
        <v>1209</v>
      </c>
      <c r="R39" s="142" t="s">
        <v>2214</v>
      </c>
      <c r="S39" s="142" t="s">
        <v>2215</v>
      </c>
      <c r="T39" s="142" t="s">
        <v>2216</v>
      </c>
      <c r="U39" s="142" t="s">
        <v>2217</v>
      </c>
      <c r="V39" s="142"/>
      <c r="AA39" s="73">
        <f>IF(OR(J39="Fail",ISBLANK(J39)),INDEX('Issue Code Table'!C:C,MATCH(N:N,'Issue Code Table'!A:A,0)),IF(M39="Critical",6,IF(M39="Significant",5,IF(M39="Moderate",3,2))))</f>
        <v>3</v>
      </c>
    </row>
    <row r="40" spans="1:27" ht="136.5" customHeight="1" x14ac:dyDescent="0.25">
      <c r="A40" s="149" t="s">
        <v>2218</v>
      </c>
      <c r="B40" s="140" t="s">
        <v>1758</v>
      </c>
      <c r="C40" s="140" t="s">
        <v>1759</v>
      </c>
      <c r="D40" s="142" t="s">
        <v>579</v>
      </c>
      <c r="E40" s="112" t="s">
        <v>2219</v>
      </c>
      <c r="F40" s="131" t="s">
        <v>2220</v>
      </c>
      <c r="G40" s="131" t="s">
        <v>2221</v>
      </c>
      <c r="H40" s="142" t="s">
        <v>2222</v>
      </c>
      <c r="I40" s="127"/>
      <c r="J40" s="128"/>
      <c r="K40" s="140" t="s">
        <v>2223</v>
      </c>
      <c r="L40" s="127"/>
      <c r="M40" s="126" t="s">
        <v>198</v>
      </c>
      <c r="N40" s="138" t="s">
        <v>2070</v>
      </c>
      <c r="O40" s="141" t="s">
        <v>2071</v>
      </c>
      <c r="P40" s="152"/>
      <c r="Q40" s="142" t="s">
        <v>1209</v>
      </c>
      <c r="R40" s="142" t="s">
        <v>2224</v>
      </c>
      <c r="S40" s="142" t="s">
        <v>2215</v>
      </c>
      <c r="T40" s="142" t="s">
        <v>2225</v>
      </c>
      <c r="U40" s="142" t="s">
        <v>2226</v>
      </c>
      <c r="V40" s="142"/>
      <c r="AA40" s="73">
        <f>IF(OR(J40="Fail",ISBLANK(J40)),INDEX('Issue Code Table'!C:C,MATCH(N:N,'Issue Code Table'!A:A,0)),IF(M40="Critical",6,IF(M40="Significant",5,IF(M40="Moderate",3,2))))</f>
        <v>3</v>
      </c>
    </row>
    <row r="41" spans="1:27" ht="136.5" customHeight="1" x14ac:dyDescent="0.25">
      <c r="A41" s="149" t="s">
        <v>2227</v>
      </c>
      <c r="B41" s="140" t="s">
        <v>457</v>
      </c>
      <c r="C41" s="140" t="s">
        <v>458</v>
      </c>
      <c r="D41" s="142" t="s">
        <v>579</v>
      </c>
      <c r="E41" s="112" t="s">
        <v>2228</v>
      </c>
      <c r="F41" s="131" t="s">
        <v>2229</v>
      </c>
      <c r="G41" s="131" t="s">
        <v>2230</v>
      </c>
      <c r="H41" s="142" t="s">
        <v>2231</v>
      </c>
      <c r="I41" s="127"/>
      <c r="J41" s="128"/>
      <c r="K41" s="140" t="s">
        <v>2232</v>
      </c>
      <c r="L41" s="127"/>
      <c r="M41" s="126" t="s">
        <v>198</v>
      </c>
      <c r="N41" s="138" t="s">
        <v>492</v>
      </c>
      <c r="O41" s="141" t="s">
        <v>493</v>
      </c>
      <c r="P41" s="152"/>
      <c r="Q41" s="142" t="s">
        <v>1209</v>
      </c>
      <c r="R41" s="142" t="s">
        <v>2233</v>
      </c>
      <c r="S41" s="142" t="s">
        <v>2234</v>
      </c>
      <c r="T41" s="142" t="s">
        <v>2235</v>
      </c>
      <c r="U41" s="142" t="s">
        <v>2236</v>
      </c>
      <c r="V41" s="142"/>
      <c r="AA41" s="73">
        <f>IF(OR(J41="Fail",ISBLANK(J41)),INDEX('Issue Code Table'!C:C,MATCH(N:N,'Issue Code Table'!A:A,0)),IF(M41="Critical",6,IF(M41="Significant",5,IF(M41="Moderate",3,2))))</f>
        <v>2</v>
      </c>
    </row>
    <row r="42" spans="1:27" ht="136.5" customHeight="1" x14ac:dyDescent="0.25">
      <c r="A42" s="149" t="s">
        <v>2237</v>
      </c>
      <c r="B42" s="140" t="s">
        <v>457</v>
      </c>
      <c r="C42" s="140" t="s">
        <v>458</v>
      </c>
      <c r="D42" s="142" t="s">
        <v>579</v>
      </c>
      <c r="E42" s="112" t="s">
        <v>2238</v>
      </c>
      <c r="F42" s="131" t="s">
        <v>2239</v>
      </c>
      <c r="G42" s="131" t="s">
        <v>2240</v>
      </c>
      <c r="H42" s="142" t="s">
        <v>2241</v>
      </c>
      <c r="I42" s="127"/>
      <c r="J42" s="128"/>
      <c r="K42" s="140" t="s">
        <v>2242</v>
      </c>
      <c r="L42" s="125"/>
      <c r="M42" s="126" t="s">
        <v>198</v>
      </c>
      <c r="N42" s="138" t="s">
        <v>492</v>
      </c>
      <c r="O42" s="141" t="s">
        <v>493</v>
      </c>
      <c r="P42" s="152"/>
      <c r="Q42" s="142" t="s">
        <v>1209</v>
      </c>
      <c r="R42" s="142" t="s">
        <v>2243</v>
      </c>
      <c r="S42" s="142" t="s">
        <v>2244</v>
      </c>
      <c r="T42" s="142" t="s">
        <v>2245</v>
      </c>
      <c r="U42" s="142" t="s">
        <v>2246</v>
      </c>
      <c r="V42" s="142"/>
      <c r="AA42" s="73">
        <f>IF(OR(J42="Fail",ISBLANK(J42)),INDEX('Issue Code Table'!C:C,MATCH(N:N,'Issue Code Table'!A:A,0)),IF(M42="Critical",6,IF(M42="Significant",5,IF(M42="Moderate",3,2))))</f>
        <v>2</v>
      </c>
    </row>
    <row r="43" spans="1:27" ht="136.5" customHeight="1" x14ac:dyDescent="0.25">
      <c r="A43" s="149" t="s">
        <v>2247</v>
      </c>
      <c r="B43" s="140" t="s">
        <v>1899</v>
      </c>
      <c r="C43" s="140" t="s">
        <v>279</v>
      </c>
      <c r="D43" s="142" t="s">
        <v>579</v>
      </c>
      <c r="E43" s="112" t="s">
        <v>2248</v>
      </c>
      <c r="F43" s="131" t="s">
        <v>2249</v>
      </c>
      <c r="G43" s="131" t="s">
        <v>2250</v>
      </c>
      <c r="H43" s="142" t="s">
        <v>2251</v>
      </c>
      <c r="I43" s="127"/>
      <c r="J43" s="128"/>
      <c r="K43" s="140" t="s">
        <v>2252</v>
      </c>
      <c r="L43" s="125"/>
      <c r="M43" s="126" t="s">
        <v>198</v>
      </c>
      <c r="N43" s="138" t="s">
        <v>2253</v>
      </c>
      <c r="O43" s="141" t="s">
        <v>2254</v>
      </c>
      <c r="P43" s="152"/>
      <c r="Q43" s="142" t="s">
        <v>1209</v>
      </c>
      <c r="R43" s="142" t="s">
        <v>2255</v>
      </c>
      <c r="S43" s="142" t="s">
        <v>2256</v>
      </c>
      <c r="T43" s="142" t="s">
        <v>2257</v>
      </c>
      <c r="U43" s="142" t="s">
        <v>2258</v>
      </c>
      <c r="V43" s="142"/>
      <c r="AA43" s="73">
        <f>IF(OR(J43="Fail",ISBLANK(J43)),INDEX('Issue Code Table'!C:C,MATCH(N:N,'Issue Code Table'!A:A,0)),IF(M43="Critical",6,IF(M43="Significant",5,IF(M43="Moderate",3,2))))</f>
        <v>6</v>
      </c>
    </row>
    <row r="44" spans="1:27" ht="136.5" customHeight="1" x14ac:dyDescent="0.25">
      <c r="A44" s="149" t="s">
        <v>2259</v>
      </c>
      <c r="B44" s="140" t="s">
        <v>467</v>
      </c>
      <c r="C44" s="140" t="s">
        <v>620</v>
      </c>
      <c r="D44" s="142" t="s">
        <v>579</v>
      </c>
      <c r="E44" s="112" t="s">
        <v>2176</v>
      </c>
      <c r="F44" s="131" t="s">
        <v>2260</v>
      </c>
      <c r="G44" s="131" t="s">
        <v>2261</v>
      </c>
      <c r="H44" s="142" t="s">
        <v>2179</v>
      </c>
      <c r="I44" s="127"/>
      <c r="J44" s="128"/>
      <c r="K44" s="140" t="s">
        <v>2262</v>
      </c>
      <c r="L44" s="125"/>
      <c r="M44" s="126" t="s">
        <v>210</v>
      </c>
      <c r="N44" s="138" t="s">
        <v>1361</v>
      </c>
      <c r="O44" s="141" t="s">
        <v>1362</v>
      </c>
      <c r="P44" s="152"/>
      <c r="Q44" s="142" t="s">
        <v>1219</v>
      </c>
      <c r="R44" s="142" t="s">
        <v>2263</v>
      </c>
      <c r="S44" s="142" t="s">
        <v>2264</v>
      </c>
      <c r="T44" s="142" t="s">
        <v>2265</v>
      </c>
      <c r="U44" s="142" t="s">
        <v>2266</v>
      </c>
      <c r="V44" s="142" t="s">
        <v>2267</v>
      </c>
      <c r="AA44" s="73">
        <f>IF(OR(J44="Fail",ISBLANK(J44)),INDEX('Issue Code Table'!C:C,MATCH(N:N,'Issue Code Table'!A:A,0)),IF(M44="Critical",6,IF(M44="Significant",5,IF(M44="Moderate",3,2))))</f>
        <v>6</v>
      </c>
    </row>
    <row r="45" spans="1:27" ht="136.5" customHeight="1" x14ac:dyDescent="0.25">
      <c r="A45" s="149" t="s">
        <v>2268</v>
      </c>
      <c r="B45" s="140" t="s">
        <v>1758</v>
      </c>
      <c r="C45" s="140" t="s">
        <v>1759</v>
      </c>
      <c r="D45" s="142" t="s">
        <v>579</v>
      </c>
      <c r="E45" s="112" t="s">
        <v>2187</v>
      </c>
      <c r="F45" s="131" t="s">
        <v>2269</v>
      </c>
      <c r="G45" s="131" t="s">
        <v>2270</v>
      </c>
      <c r="H45" s="142" t="s">
        <v>2190</v>
      </c>
      <c r="I45" s="127"/>
      <c r="J45" s="128"/>
      <c r="K45" s="140" t="s">
        <v>2271</v>
      </c>
      <c r="L45" s="125"/>
      <c r="M45" s="126" t="s">
        <v>198</v>
      </c>
      <c r="N45" s="138" t="s">
        <v>1470</v>
      </c>
      <c r="O45" s="141" t="s">
        <v>1471</v>
      </c>
      <c r="P45" s="152"/>
      <c r="Q45" s="142" t="s">
        <v>1219</v>
      </c>
      <c r="R45" s="142" t="s">
        <v>2272</v>
      </c>
      <c r="S45" s="142" t="s">
        <v>2195</v>
      </c>
      <c r="T45" s="142" t="s">
        <v>2273</v>
      </c>
      <c r="U45" s="142" t="s">
        <v>2274</v>
      </c>
      <c r="V45" s="142"/>
      <c r="AA45" s="73">
        <f>IF(OR(J45="Fail",ISBLANK(J45)),INDEX('Issue Code Table'!C:C,MATCH(N:N,'Issue Code Table'!A:A,0)),IF(M45="Critical",6,IF(M45="Significant",5,IF(M45="Moderate",3,2))))</f>
        <v>5</v>
      </c>
    </row>
    <row r="46" spans="1:27" ht="136.5" customHeight="1" x14ac:dyDescent="0.25">
      <c r="A46" s="149" t="s">
        <v>2275</v>
      </c>
      <c r="B46" s="140" t="s">
        <v>1758</v>
      </c>
      <c r="C46" s="140" t="s">
        <v>1759</v>
      </c>
      <c r="D46" s="142" t="s">
        <v>579</v>
      </c>
      <c r="E46" s="112" t="s">
        <v>2199</v>
      </c>
      <c r="F46" s="131" t="s">
        <v>2276</v>
      </c>
      <c r="G46" s="131" t="s">
        <v>2277</v>
      </c>
      <c r="H46" s="142" t="s">
        <v>2202</v>
      </c>
      <c r="I46" s="127"/>
      <c r="J46" s="128"/>
      <c r="K46" s="140" t="s">
        <v>2278</v>
      </c>
      <c r="L46" s="125"/>
      <c r="M46" s="126" t="s">
        <v>198</v>
      </c>
      <c r="N46" s="138" t="s">
        <v>1470</v>
      </c>
      <c r="O46" s="141" t="s">
        <v>1471</v>
      </c>
      <c r="P46" s="152"/>
      <c r="Q46" s="142" t="s">
        <v>1219</v>
      </c>
      <c r="R46" s="142" t="s">
        <v>2279</v>
      </c>
      <c r="S46" s="142" t="s">
        <v>2205</v>
      </c>
      <c r="T46" s="142" t="s">
        <v>2280</v>
      </c>
      <c r="U46" s="142" t="s">
        <v>2281</v>
      </c>
      <c r="V46" s="142"/>
      <c r="AA46" s="73">
        <f>IF(OR(J46="Fail",ISBLANK(J46)),INDEX('Issue Code Table'!C:C,MATCH(N:N,'Issue Code Table'!A:A,0)),IF(M46="Critical",6,IF(M46="Significant",5,IF(M46="Moderate",3,2))))</f>
        <v>5</v>
      </c>
    </row>
    <row r="47" spans="1:27" ht="136.5" customHeight="1" x14ac:dyDescent="0.25">
      <c r="A47" s="149" t="s">
        <v>2282</v>
      </c>
      <c r="B47" s="140" t="s">
        <v>1758</v>
      </c>
      <c r="C47" s="140" t="s">
        <v>1759</v>
      </c>
      <c r="D47" s="142" t="s">
        <v>579</v>
      </c>
      <c r="E47" s="112" t="s">
        <v>2209</v>
      </c>
      <c r="F47" s="131" t="s">
        <v>2283</v>
      </c>
      <c r="G47" s="131" t="s">
        <v>2284</v>
      </c>
      <c r="H47" s="142" t="s">
        <v>2212</v>
      </c>
      <c r="I47" s="127"/>
      <c r="J47" s="128"/>
      <c r="K47" s="147" t="s">
        <v>2213</v>
      </c>
      <c r="L47" s="127"/>
      <c r="M47" s="126" t="s">
        <v>198</v>
      </c>
      <c r="N47" s="138" t="s">
        <v>2070</v>
      </c>
      <c r="O47" s="141" t="s">
        <v>2071</v>
      </c>
      <c r="P47" s="152"/>
      <c r="Q47" s="142" t="s">
        <v>1219</v>
      </c>
      <c r="R47" s="142" t="s">
        <v>2285</v>
      </c>
      <c r="S47" s="142" t="s">
        <v>2215</v>
      </c>
      <c r="T47" s="142" t="s">
        <v>2286</v>
      </c>
      <c r="U47" s="142" t="s">
        <v>2287</v>
      </c>
      <c r="V47" s="142"/>
      <c r="AA47" s="73">
        <f>IF(OR(J47="Fail",ISBLANK(J47)),INDEX('Issue Code Table'!C:C,MATCH(N:N,'Issue Code Table'!A:A,0)),IF(M47="Critical",6,IF(M47="Significant",5,IF(M47="Moderate",3,2))))</f>
        <v>3</v>
      </c>
    </row>
    <row r="48" spans="1:27" ht="136.5" customHeight="1" x14ac:dyDescent="0.25">
      <c r="A48" s="149" t="s">
        <v>2288</v>
      </c>
      <c r="B48" s="140" t="s">
        <v>1758</v>
      </c>
      <c r="C48" s="140" t="s">
        <v>1759</v>
      </c>
      <c r="D48" s="142" t="s">
        <v>579</v>
      </c>
      <c r="E48" s="112" t="s">
        <v>2219</v>
      </c>
      <c r="F48" s="131" t="s">
        <v>2289</v>
      </c>
      <c r="G48" s="131" t="s">
        <v>2290</v>
      </c>
      <c r="H48" s="142" t="s">
        <v>2291</v>
      </c>
      <c r="I48" s="127"/>
      <c r="J48" s="128"/>
      <c r="K48" s="147" t="s">
        <v>2292</v>
      </c>
      <c r="L48" s="125"/>
      <c r="M48" s="126" t="s">
        <v>198</v>
      </c>
      <c r="N48" s="138" t="s">
        <v>2070</v>
      </c>
      <c r="O48" s="141" t="s">
        <v>2071</v>
      </c>
      <c r="P48" s="152"/>
      <c r="Q48" s="142" t="s">
        <v>1219</v>
      </c>
      <c r="R48" s="142" t="s">
        <v>2293</v>
      </c>
      <c r="S48" s="142" t="s">
        <v>2215</v>
      </c>
      <c r="T48" s="142" t="s">
        <v>2294</v>
      </c>
      <c r="U48" s="142" t="s">
        <v>2295</v>
      </c>
      <c r="V48" s="142"/>
      <c r="AA48" s="73">
        <f>IF(OR(J48="Fail",ISBLANK(J48)),INDEX('Issue Code Table'!C:C,MATCH(N:N,'Issue Code Table'!A:A,0)),IF(M48="Critical",6,IF(M48="Significant",5,IF(M48="Moderate",3,2))))</f>
        <v>3</v>
      </c>
    </row>
    <row r="49" spans="1:27" ht="136.5" customHeight="1" x14ac:dyDescent="0.25">
      <c r="A49" s="149" t="s">
        <v>2296</v>
      </c>
      <c r="B49" s="140" t="s">
        <v>2297</v>
      </c>
      <c r="C49" s="140" t="s">
        <v>2298</v>
      </c>
      <c r="D49" s="142" t="s">
        <v>579</v>
      </c>
      <c r="E49" s="112" t="s">
        <v>2299</v>
      </c>
      <c r="F49" s="131" t="s">
        <v>2300</v>
      </c>
      <c r="G49" s="131" t="s">
        <v>2301</v>
      </c>
      <c r="H49" s="142" t="s">
        <v>2302</v>
      </c>
      <c r="I49" s="127"/>
      <c r="J49" s="128"/>
      <c r="K49" s="147" t="s">
        <v>2303</v>
      </c>
      <c r="L49" s="125"/>
      <c r="M49" s="126" t="s">
        <v>210</v>
      </c>
      <c r="N49" s="138" t="s">
        <v>574</v>
      </c>
      <c r="O49" s="139" t="s">
        <v>575</v>
      </c>
      <c r="P49" s="152"/>
      <c r="Q49" s="142" t="s">
        <v>1219</v>
      </c>
      <c r="R49" s="142" t="s">
        <v>2304</v>
      </c>
      <c r="S49" s="142" t="s">
        <v>2305</v>
      </c>
      <c r="T49" s="142" t="s">
        <v>2306</v>
      </c>
      <c r="U49" s="142" t="s">
        <v>2307</v>
      </c>
      <c r="V49" s="142" t="s">
        <v>2308</v>
      </c>
      <c r="AA49" s="73">
        <f>IF(OR(J49="Fail",ISBLANK(J49)),INDEX('Issue Code Table'!C:C,MATCH(N:N,'Issue Code Table'!A:A,0)),IF(M49="Critical",6,IF(M49="Significant",5,IF(M49="Moderate",3,2))))</f>
        <v>6</v>
      </c>
    </row>
    <row r="50" spans="1:27" ht="136.5" customHeight="1" x14ac:dyDescent="0.25">
      <c r="A50" s="149" t="s">
        <v>2309</v>
      </c>
      <c r="B50" s="140" t="s">
        <v>537</v>
      </c>
      <c r="C50" s="140" t="s">
        <v>538</v>
      </c>
      <c r="D50" s="142" t="s">
        <v>579</v>
      </c>
      <c r="E50" s="112" t="s">
        <v>2228</v>
      </c>
      <c r="F50" s="131" t="s">
        <v>2310</v>
      </c>
      <c r="G50" s="131" t="s">
        <v>2311</v>
      </c>
      <c r="H50" s="142" t="s">
        <v>2231</v>
      </c>
      <c r="I50" s="127"/>
      <c r="J50" s="128"/>
      <c r="K50" s="140" t="s">
        <v>2312</v>
      </c>
      <c r="L50" s="125"/>
      <c r="M50" s="126" t="s">
        <v>198</v>
      </c>
      <c r="N50" s="138" t="s">
        <v>492</v>
      </c>
      <c r="O50" s="141" t="s">
        <v>493</v>
      </c>
      <c r="P50" s="152"/>
      <c r="Q50" s="142" t="s">
        <v>1219</v>
      </c>
      <c r="R50" s="142" t="s">
        <v>2313</v>
      </c>
      <c r="S50" s="142" t="s">
        <v>2234</v>
      </c>
      <c r="T50" s="142" t="s">
        <v>2314</v>
      </c>
      <c r="U50" s="142" t="s">
        <v>2315</v>
      </c>
      <c r="V50" s="142"/>
      <c r="AA50" s="73">
        <f>IF(OR(J50="Fail",ISBLANK(J50)),INDEX('Issue Code Table'!C:C,MATCH(N:N,'Issue Code Table'!A:A,0)),IF(M50="Critical",6,IF(M50="Significant",5,IF(M50="Moderate",3,2))))</f>
        <v>2</v>
      </c>
    </row>
    <row r="51" spans="1:27" ht="136.5" customHeight="1" x14ac:dyDescent="0.25">
      <c r="A51" s="149" t="s">
        <v>2316</v>
      </c>
      <c r="B51" s="140" t="s">
        <v>457</v>
      </c>
      <c r="C51" s="140" t="s">
        <v>458</v>
      </c>
      <c r="D51" s="142" t="s">
        <v>579</v>
      </c>
      <c r="E51" s="112" t="s">
        <v>2317</v>
      </c>
      <c r="F51" s="131" t="s">
        <v>2318</v>
      </c>
      <c r="G51" s="131" t="s">
        <v>2319</v>
      </c>
      <c r="H51" s="142" t="s">
        <v>2320</v>
      </c>
      <c r="I51" s="127"/>
      <c r="J51" s="128"/>
      <c r="K51" s="140" t="s">
        <v>2321</v>
      </c>
      <c r="L51" s="125"/>
      <c r="M51" s="126" t="s">
        <v>198</v>
      </c>
      <c r="N51" s="138" t="s">
        <v>492</v>
      </c>
      <c r="O51" s="141" t="s">
        <v>493</v>
      </c>
      <c r="P51" s="152"/>
      <c r="Q51" s="142" t="s">
        <v>1219</v>
      </c>
      <c r="R51" s="142" t="s">
        <v>2322</v>
      </c>
      <c r="S51" s="142" t="s">
        <v>2323</v>
      </c>
      <c r="T51" s="142" t="s">
        <v>2324</v>
      </c>
      <c r="U51" s="142" t="s">
        <v>2325</v>
      </c>
      <c r="V51" s="142"/>
      <c r="AA51" s="73">
        <f>IF(OR(J51="Fail",ISBLANK(J51)),INDEX('Issue Code Table'!C:C,MATCH(N:N,'Issue Code Table'!A:A,0)),IF(M51="Critical",6,IF(M51="Significant",5,IF(M51="Moderate",3,2))))</f>
        <v>2</v>
      </c>
    </row>
    <row r="52" spans="1:27" ht="136.5" customHeight="1" x14ac:dyDescent="0.25">
      <c r="A52" s="149" t="s">
        <v>2326</v>
      </c>
      <c r="B52" s="140" t="s">
        <v>486</v>
      </c>
      <c r="C52" s="140" t="s">
        <v>487</v>
      </c>
      <c r="D52" s="142" t="s">
        <v>579</v>
      </c>
      <c r="E52" s="112" t="s">
        <v>2327</v>
      </c>
      <c r="F52" s="131" t="s">
        <v>2328</v>
      </c>
      <c r="G52" s="131" t="s">
        <v>2329</v>
      </c>
      <c r="H52" s="142" t="s">
        <v>2330</v>
      </c>
      <c r="I52" s="127"/>
      <c r="J52" s="128"/>
      <c r="K52" s="140" t="s">
        <v>2331</v>
      </c>
      <c r="L52" s="127"/>
      <c r="M52" s="126" t="s">
        <v>210</v>
      </c>
      <c r="N52" s="138" t="s">
        <v>1095</v>
      </c>
      <c r="O52" s="141" t="s">
        <v>1096</v>
      </c>
      <c r="P52" s="152"/>
      <c r="Q52" s="142" t="s">
        <v>1575</v>
      </c>
      <c r="R52" s="142" t="s">
        <v>1576</v>
      </c>
      <c r="S52" s="142" t="s">
        <v>2332</v>
      </c>
      <c r="T52" s="142" t="s">
        <v>2333</v>
      </c>
      <c r="U52" s="142" t="s">
        <v>2334</v>
      </c>
      <c r="V52" s="142" t="s">
        <v>2335</v>
      </c>
      <c r="AA52" s="73">
        <f>IF(OR(J52="Fail",ISBLANK(J52)),INDEX('Issue Code Table'!C:C,MATCH(N:N,'Issue Code Table'!A:A,0)),IF(M52="Critical",6,IF(M52="Significant",5,IF(M52="Moderate",3,2))))</f>
        <v>5</v>
      </c>
    </row>
    <row r="53" spans="1:27" ht="136.5" customHeight="1" x14ac:dyDescent="0.25">
      <c r="A53" s="149" t="s">
        <v>2336</v>
      </c>
      <c r="B53" s="140" t="s">
        <v>457</v>
      </c>
      <c r="C53" s="140" t="s">
        <v>458</v>
      </c>
      <c r="D53" s="142" t="s">
        <v>579</v>
      </c>
      <c r="E53" s="112" t="s">
        <v>2337</v>
      </c>
      <c r="F53" s="131" t="s">
        <v>2338</v>
      </c>
      <c r="G53" s="131" t="s">
        <v>2339</v>
      </c>
      <c r="H53" s="142" t="s">
        <v>2340</v>
      </c>
      <c r="I53" s="127"/>
      <c r="J53" s="128"/>
      <c r="K53" s="140" t="s">
        <v>2341</v>
      </c>
      <c r="L53" s="127"/>
      <c r="M53" s="126" t="s">
        <v>198</v>
      </c>
      <c r="N53" s="138" t="s">
        <v>492</v>
      </c>
      <c r="O53" s="141" t="s">
        <v>493</v>
      </c>
      <c r="P53" s="152"/>
      <c r="Q53" s="142" t="s">
        <v>1575</v>
      </c>
      <c r="R53" s="142" t="s">
        <v>1587</v>
      </c>
      <c r="S53" s="142" t="s">
        <v>2342</v>
      </c>
      <c r="T53" s="142" t="s">
        <v>2343</v>
      </c>
      <c r="U53" s="142" t="s">
        <v>2344</v>
      </c>
      <c r="V53" s="142"/>
      <c r="AA53" s="73">
        <f>IF(OR(J53="Fail",ISBLANK(J53)),INDEX('Issue Code Table'!C:C,MATCH(N:N,'Issue Code Table'!A:A,0)),IF(M53="Critical",6,IF(M53="Significant",5,IF(M53="Moderate",3,2))))</f>
        <v>2</v>
      </c>
    </row>
    <row r="54" spans="1:27" ht="136.5" customHeight="1" x14ac:dyDescent="0.25">
      <c r="A54" s="149" t="s">
        <v>2345</v>
      </c>
      <c r="B54" s="140" t="s">
        <v>1049</v>
      </c>
      <c r="C54" s="140" t="s">
        <v>1050</v>
      </c>
      <c r="D54" s="142" t="s">
        <v>579</v>
      </c>
      <c r="E54" s="112" t="s">
        <v>2346</v>
      </c>
      <c r="F54" s="131" t="s">
        <v>2347</v>
      </c>
      <c r="G54" s="131" t="s">
        <v>2348</v>
      </c>
      <c r="H54" s="142" t="s">
        <v>2349</v>
      </c>
      <c r="I54" s="127"/>
      <c r="J54" s="128"/>
      <c r="K54" s="140" t="s">
        <v>2350</v>
      </c>
      <c r="L54" s="127"/>
      <c r="M54" s="126" t="s">
        <v>198</v>
      </c>
      <c r="N54" s="138" t="s">
        <v>625</v>
      </c>
      <c r="O54" s="141" t="s">
        <v>626</v>
      </c>
      <c r="P54" s="152"/>
      <c r="Q54" s="142" t="s">
        <v>1575</v>
      </c>
      <c r="R54" s="142" t="s">
        <v>1598</v>
      </c>
      <c r="S54" s="142" t="s">
        <v>2351</v>
      </c>
      <c r="T54" s="142" t="s">
        <v>2352</v>
      </c>
      <c r="U54" s="142" t="s">
        <v>2353</v>
      </c>
      <c r="V54" s="142"/>
      <c r="AA54" s="73">
        <f>IF(OR(J54="Fail",ISBLANK(J54)),INDEX('Issue Code Table'!C:C,MATCH(N:N,'Issue Code Table'!A:A,0)),IF(M54="Critical",6,IF(M54="Significant",5,IF(M54="Moderate",3,2))))</f>
        <v>5</v>
      </c>
    </row>
    <row r="55" spans="1:27" ht="136.5" customHeight="1" x14ac:dyDescent="0.25">
      <c r="A55" s="149" t="s">
        <v>2354</v>
      </c>
      <c r="B55" s="140" t="s">
        <v>1049</v>
      </c>
      <c r="C55" s="140" t="s">
        <v>1050</v>
      </c>
      <c r="D55" s="142" t="s">
        <v>579</v>
      </c>
      <c r="E55" s="112" t="s">
        <v>2355</v>
      </c>
      <c r="F55" s="131" t="s">
        <v>2356</v>
      </c>
      <c r="G55" s="131" t="s">
        <v>2357</v>
      </c>
      <c r="H55" s="142" t="s">
        <v>2358</v>
      </c>
      <c r="I55" s="127"/>
      <c r="J55" s="128"/>
      <c r="K55" s="140" t="s">
        <v>2359</v>
      </c>
      <c r="L55" s="127"/>
      <c r="M55" s="126" t="s">
        <v>198</v>
      </c>
      <c r="N55" s="138" t="s">
        <v>625</v>
      </c>
      <c r="O55" s="141" t="s">
        <v>626</v>
      </c>
      <c r="P55" s="152"/>
      <c r="Q55" s="142" t="s">
        <v>1575</v>
      </c>
      <c r="R55" s="142" t="s">
        <v>2360</v>
      </c>
      <c r="S55" s="142" t="s">
        <v>2361</v>
      </c>
      <c r="T55" s="142" t="s">
        <v>2362</v>
      </c>
      <c r="U55" s="142" t="s">
        <v>2363</v>
      </c>
      <c r="V55" s="142"/>
      <c r="AA55" s="73">
        <f>IF(OR(J55="Fail",ISBLANK(J55)),INDEX('Issue Code Table'!C:C,MATCH(N:N,'Issue Code Table'!A:A,0)),IF(M55="Critical",6,IF(M55="Significant",5,IF(M55="Moderate",3,2))))</f>
        <v>5</v>
      </c>
    </row>
    <row r="56" spans="1:27" ht="136.5" customHeight="1" x14ac:dyDescent="0.25">
      <c r="A56" s="149" t="s">
        <v>2364</v>
      </c>
      <c r="B56" s="140" t="s">
        <v>1049</v>
      </c>
      <c r="C56" s="140" t="s">
        <v>1050</v>
      </c>
      <c r="D56" s="142" t="s">
        <v>579</v>
      </c>
      <c r="E56" s="112" t="s">
        <v>2365</v>
      </c>
      <c r="F56" s="131" t="s">
        <v>2366</v>
      </c>
      <c r="G56" s="131" t="s">
        <v>2367</v>
      </c>
      <c r="H56" s="142" t="s">
        <v>2368</v>
      </c>
      <c r="I56" s="127"/>
      <c r="J56" s="128"/>
      <c r="K56" s="140" t="s">
        <v>2369</v>
      </c>
      <c r="L56" s="127"/>
      <c r="M56" s="126" t="s">
        <v>198</v>
      </c>
      <c r="N56" s="138" t="s">
        <v>625</v>
      </c>
      <c r="O56" s="141" t="s">
        <v>626</v>
      </c>
      <c r="P56" s="152"/>
      <c r="Q56" s="142" t="s">
        <v>1575</v>
      </c>
      <c r="R56" s="142" t="s">
        <v>2370</v>
      </c>
      <c r="S56" s="142" t="s">
        <v>2371</v>
      </c>
      <c r="T56" s="142" t="s">
        <v>2372</v>
      </c>
      <c r="U56" s="142" t="s">
        <v>2373</v>
      </c>
      <c r="V56" s="142"/>
      <c r="AA56" s="73">
        <f>IF(OR(J56="Fail",ISBLANK(J56)),INDEX('Issue Code Table'!C:C,MATCH(N:N,'Issue Code Table'!A:A,0)),IF(M56="Critical",6,IF(M56="Significant",5,IF(M56="Moderate",3,2))))</f>
        <v>5</v>
      </c>
    </row>
    <row r="57" spans="1:27" ht="136.5" customHeight="1" x14ac:dyDescent="0.25">
      <c r="A57" s="149" t="s">
        <v>2374</v>
      </c>
      <c r="B57" s="140" t="s">
        <v>1049</v>
      </c>
      <c r="C57" s="140" t="s">
        <v>1050</v>
      </c>
      <c r="D57" s="142" t="s">
        <v>579</v>
      </c>
      <c r="E57" s="112" t="s">
        <v>2375</v>
      </c>
      <c r="F57" s="131" t="s">
        <v>2376</v>
      </c>
      <c r="G57" s="131" t="s">
        <v>2377</v>
      </c>
      <c r="H57" s="142" t="s">
        <v>2378</v>
      </c>
      <c r="I57" s="127"/>
      <c r="J57" s="128"/>
      <c r="K57" s="140" t="s">
        <v>2379</v>
      </c>
      <c r="L57" s="127"/>
      <c r="M57" s="126" t="s">
        <v>198</v>
      </c>
      <c r="N57" s="138" t="s">
        <v>625</v>
      </c>
      <c r="O57" s="141" t="s">
        <v>626</v>
      </c>
      <c r="P57" s="152"/>
      <c r="Q57" s="142" t="s">
        <v>1575</v>
      </c>
      <c r="R57" s="142" t="s">
        <v>2380</v>
      </c>
      <c r="S57" s="142" t="s">
        <v>2381</v>
      </c>
      <c r="T57" s="142" t="s">
        <v>2382</v>
      </c>
      <c r="U57" s="142" t="s">
        <v>2383</v>
      </c>
      <c r="V57" s="142"/>
      <c r="AA57" s="73">
        <f>IF(OR(J57="Fail",ISBLANK(J57)),INDEX('Issue Code Table'!C:C,MATCH(N:N,'Issue Code Table'!A:A,0)),IF(M57="Critical",6,IF(M57="Significant",5,IF(M57="Moderate",3,2))))</f>
        <v>5</v>
      </c>
    </row>
    <row r="58" spans="1:27" ht="136.5" customHeight="1" x14ac:dyDescent="0.25">
      <c r="A58" s="149" t="s">
        <v>2384</v>
      </c>
      <c r="B58" s="140" t="s">
        <v>1049</v>
      </c>
      <c r="C58" s="140" t="s">
        <v>1050</v>
      </c>
      <c r="D58" s="142" t="s">
        <v>579</v>
      </c>
      <c r="E58" s="112" t="s">
        <v>2385</v>
      </c>
      <c r="F58" s="131" t="s">
        <v>2386</v>
      </c>
      <c r="G58" s="131" t="s">
        <v>2387</v>
      </c>
      <c r="H58" s="142" t="s">
        <v>2388</v>
      </c>
      <c r="I58" s="127"/>
      <c r="J58" s="128"/>
      <c r="K58" s="140" t="s">
        <v>2389</v>
      </c>
      <c r="L58" s="127"/>
      <c r="M58" s="126" t="s">
        <v>198</v>
      </c>
      <c r="N58" s="138" t="s">
        <v>625</v>
      </c>
      <c r="O58" s="141" t="s">
        <v>626</v>
      </c>
      <c r="P58" s="152"/>
      <c r="Q58" s="142" t="s">
        <v>1575</v>
      </c>
      <c r="R58" s="142" t="s">
        <v>2390</v>
      </c>
      <c r="S58" s="142" t="s">
        <v>2391</v>
      </c>
      <c r="T58" s="142" t="s">
        <v>2392</v>
      </c>
      <c r="U58" s="142" t="s">
        <v>2393</v>
      </c>
      <c r="V58" s="142"/>
      <c r="AA58" s="73">
        <f>IF(OR(J58="Fail",ISBLANK(J58)),INDEX('Issue Code Table'!C:C,MATCH(N:N,'Issue Code Table'!A:A,0)),IF(M58="Critical",6,IF(M58="Significant",5,IF(M58="Moderate",3,2))))</f>
        <v>5</v>
      </c>
    </row>
    <row r="59" spans="1:27" ht="136.5" customHeight="1" x14ac:dyDescent="0.25">
      <c r="A59" s="149" t="s">
        <v>2394</v>
      </c>
      <c r="B59" s="140" t="s">
        <v>1049</v>
      </c>
      <c r="C59" s="140" t="s">
        <v>1050</v>
      </c>
      <c r="D59" s="142" t="s">
        <v>579</v>
      </c>
      <c r="E59" s="112" t="s">
        <v>2395</v>
      </c>
      <c r="F59" s="131" t="s">
        <v>2396</v>
      </c>
      <c r="G59" s="131" t="s">
        <v>2397</v>
      </c>
      <c r="H59" s="142" t="s">
        <v>2398</v>
      </c>
      <c r="I59" s="127"/>
      <c r="J59" s="128"/>
      <c r="K59" s="140" t="s">
        <v>2399</v>
      </c>
      <c r="L59" s="127"/>
      <c r="M59" s="126" t="s">
        <v>198</v>
      </c>
      <c r="N59" s="138" t="s">
        <v>625</v>
      </c>
      <c r="O59" s="141" t="s">
        <v>626</v>
      </c>
      <c r="P59" s="152"/>
      <c r="Q59" s="142" t="s">
        <v>1575</v>
      </c>
      <c r="R59" s="142" t="s">
        <v>2400</v>
      </c>
      <c r="S59" s="142" t="s">
        <v>2401</v>
      </c>
      <c r="T59" s="142" t="s">
        <v>2402</v>
      </c>
      <c r="U59" s="142" t="s">
        <v>2403</v>
      </c>
      <c r="V59" s="142"/>
      <c r="AA59" s="73">
        <f>IF(OR(J59="Fail",ISBLANK(J59)),INDEX('Issue Code Table'!C:C,MATCH(N:N,'Issue Code Table'!A:A,0)),IF(M59="Critical",6,IF(M59="Significant",5,IF(M59="Moderate",3,2))))</f>
        <v>5</v>
      </c>
    </row>
    <row r="60" spans="1:27" ht="136.5" customHeight="1" x14ac:dyDescent="0.25">
      <c r="A60" s="149" t="s">
        <v>2404</v>
      </c>
      <c r="B60" s="140" t="s">
        <v>1049</v>
      </c>
      <c r="C60" s="140" t="s">
        <v>1050</v>
      </c>
      <c r="D60" s="142" t="s">
        <v>579</v>
      </c>
      <c r="E60" s="112" t="s">
        <v>2405</v>
      </c>
      <c r="F60" s="131" t="s">
        <v>2406</v>
      </c>
      <c r="G60" s="131" t="s">
        <v>2407</v>
      </c>
      <c r="H60" s="142" t="s">
        <v>2408</v>
      </c>
      <c r="I60" s="127"/>
      <c r="J60" s="128"/>
      <c r="K60" s="140" t="s">
        <v>2409</v>
      </c>
      <c r="L60" s="127"/>
      <c r="M60" s="126" t="s">
        <v>198</v>
      </c>
      <c r="N60" s="138" t="s">
        <v>625</v>
      </c>
      <c r="O60" s="141" t="s">
        <v>626</v>
      </c>
      <c r="P60" s="152"/>
      <c r="Q60" s="142" t="s">
        <v>1575</v>
      </c>
      <c r="R60" s="142" t="s">
        <v>2410</v>
      </c>
      <c r="S60" s="142" t="s">
        <v>2411</v>
      </c>
      <c r="T60" s="142" t="s">
        <v>2412</v>
      </c>
      <c r="U60" s="142" t="s">
        <v>2413</v>
      </c>
      <c r="V60" s="142"/>
      <c r="AA60" s="73">
        <f>IF(OR(J60="Fail",ISBLANK(J60)),INDEX('Issue Code Table'!C:C,MATCH(N:N,'Issue Code Table'!A:A,0)),IF(M60="Critical",6,IF(M60="Significant",5,IF(M60="Moderate",3,2))))</f>
        <v>5</v>
      </c>
    </row>
    <row r="61" spans="1:27" ht="136.5" customHeight="1" x14ac:dyDescent="0.25">
      <c r="A61" s="149" t="s">
        <v>2414</v>
      </c>
      <c r="B61" s="140" t="s">
        <v>1049</v>
      </c>
      <c r="C61" s="140" t="s">
        <v>1050</v>
      </c>
      <c r="D61" s="142" t="s">
        <v>579</v>
      </c>
      <c r="E61" s="112" t="s">
        <v>2415</v>
      </c>
      <c r="F61" s="131" t="s">
        <v>2416</v>
      </c>
      <c r="G61" s="131" t="s">
        <v>2417</v>
      </c>
      <c r="H61" s="142" t="s">
        <v>2418</v>
      </c>
      <c r="I61" s="127"/>
      <c r="J61" s="128"/>
      <c r="K61" s="140" t="s">
        <v>2419</v>
      </c>
      <c r="L61" s="127"/>
      <c r="M61" s="126" t="s">
        <v>198</v>
      </c>
      <c r="N61" s="138" t="s">
        <v>625</v>
      </c>
      <c r="O61" s="141" t="s">
        <v>626</v>
      </c>
      <c r="P61" s="152"/>
      <c r="Q61" s="142" t="s">
        <v>1575</v>
      </c>
      <c r="R61" s="142">
        <v>5.0999999999999996</v>
      </c>
      <c r="S61" s="142" t="s">
        <v>2420</v>
      </c>
      <c r="T61" s="142" t="s">
        <v>2421</v>
      </c>
      <c r="U61" s="142" t="s">
        <v>2422</v>
      </c>
      <c r="V61" s="142"/>
      <c r="AA61" s="73">
        <f>IF(OR(J61="Fail",ISBLANK(J61)),INDEX('Issue Code Table'!C:C,MATCH(N:N,'Issue Code Table'!A:A,0)),IF(M61="Critical",6,IF(M61="Significant",5,IF(M61="Moderate",3,2))))</f>
        <v>5</v>
      </c>
    </row>
    <row r="62" spans="1:27" ht="136.5" customHeight="1" x14ac:dyDescent="0.25">
      <c r="A62" s="149" t="s">
        <v>2423</v>
      </c>
      <c r="B62" s="140" t="s">
        <v>1049</v>
      </c>
      <c r="C62" s="140" t="s">
        <v>1050</v>
      </c>
      <c r="D62" s="142" t="s">
        <v>579</v>
      </c>
      <c r="E62" s="112" t="s">
        <v>2424</v>
      </c>
      <c r="F62" s="131" t="s">
        <v>2425</v>
      </c>
      <c r="G62" s="131" t="s">
        <v>2426</v>
      </c>
      <c r="H62" s="142" t="s">
        <v>2427</v>
      </c>
      <c r="I62" s="127"/>
      <c r="J62" s="128"/>
      <c r="K62" s="140" t="s">
        <v>2428</v>
      </c>
      <c r="L62" s="127"/>
      <c r="M62" s="126" t="s">
        <v>198</v>
      </c>
      <c r="N62" s="138" t="s">
        <v>625</v>
      </c>
      <c r="O62" s="141" t="s">
        <v>626</v>
      </c>
      <c r="P62" s="152"/>
      <c r="Q62" s="142" t="s">
        <v>1575</v>
      </c>
      <c r="R62" s="142" t="s">
        <v>2429</v>
      </c>
      <c r="S62" s="142" t="s">
        <v>2430</v>
      </c>
      <c r="T62" s="142" t="s">
        <v>2431</v>
      </c>
      <c r="U62" s="142" t="s">
        <v>2432</v>
      </c>
      <c r="V62" s="142"/>
      <c r="AA62" s="73">
        <f>IF(OR(J62="Fail",ISBLANK(J62)),INDEX('Issue Code Table'!C:C,MATCH(N:N,'Issue Code Table'!A:A,0)),IF(M62="Critical",6,IF(M62="Significant",5,IF(M62="Moderate",3,2))))</f>
        <v>5</v>
      </c>
    </row>
    <row r="63" spans="1:27" ht="136.5" customHeight="1" x14ac:dyDescent="0.25">
      <c r="A63" s="149" t="s">
        <v>2433</v>
      </c>
      <c r="B63" s="140" t="s">
        <v>1049</v>
      </c>
      <c r="C63" s="140" t="s">
        <v>1050</v>
      </c>
      <c r="D63" s="142" t="s">
        <v>579</v>
      </c>
      <c r="E63" s="112" t="s">
        <v>2434</v>
      </c>
      <c r="F63" s="131" t="s">
        <v>2435</v>
      </c>
      <c r="G63" s="131" t="s">
        <v>2436</v>
      </c>
      <c r="H63" s="142" t="s">
        <v>2437</v>
      </c>
      <c r="I63" s="127"/>
      <c r="J63" s="128"/>
      <c r="K63" s="140" t="s">
        <v>2438</v>
      </c>
      <c r="L63" s="127"/>
      <c r="M63" s="126" t="s">
        <v>198</v>
      </c>
      <c r="N63" s="138" t="s">
        <v>625</v>
      </c>
      <c r="O63" s="141" t="s">
        <v>626</v>
      </c>
      <c r="P63" s="152"/>
      <c r="Q63" s="142" t="s">
        <v>1575</v>
      </c>
      <c r="R63" s="142" t="s">
        <v>2439</v>
      </c>
      <c r="S63" s="142" t="s">
        <v>2440</v>
      </c>
      <c r="T63" s="142" t="s">
        <v>2441</v>
      </c>
      <c r="U63" s="142" t="s">
        <v>2442</v>
      </c>
      <c r="V63" s="142"/>
      <c r="AA63" s="73">
        <f>IF(OR(J63="Fail",ISBLANK(J63)),INDEX('Issue Code Table'!C:C,MATCH(N:N,'Issue Code Table'!A:A,0)),IF(M63="Critical",6,IF(M63="Significant",5,IF(M63="Moderate",3,2))))</f>
        <v>5</v>
      </c>
    </row>
    <row r="64" spans="1:27" ht="136.5" customHeight="1" x14ac:dyDescent="0.25">
      <c r="A64" s="149" t="s">
        <v>2443</v>
      </c>
      <c r="B64" s="140" t="s">
        <v>1049</v>
      </c>
      <c r="C64" s="140" t="s">
        <v>1050</v>
      </c>
      <c r="D64" s="142" t="s">
        <v>579</v>
      </c>
      <c r="E64" s="112" t="s">
        <v>2444</v>
      </c>
      <c r="F64" s="131" t="s">
        <v>2445</v>
      </c>
      <c r="G64" s="131" t="s">
        <v>2446</v>
      </c>
      <c r="H64" s="142" t="s">
        <v>2447</v>
      </c>
      <c r="I64" s="127"/>
      <c r="J64" s="128"/>
      <c r="K64" s="140" t="s">
        <v>2448</v>
      </c>
      <c r="L64" s="127"/>
      <c r="M64" s="126" t="s">
        <v>198</v>
      </c>
      <c r="N64" s="138" t="s">
        <v>625</v>
      </c>
      <c r="O64" s="141" t="s">
        <v>626</v>
      </c>
      <c r="P64" s="152"/>
      <c r="Q64" s="142" t="s">
        <v>1575</v>
      </c>
      <c r="R64" s="142" t="s">
        <v>2449</v>
      </c>
      <c r="S64" s="142" t="s">
        <v>2450</v>
      </c>
      <c r="T64" s="142" t="s">
        <v>2451</v>
      </c>
      <c r="U64" s="142" t="s">
        <v>2452</v>
      </c>
      <c r="V64" s="142"/>
      <c r="AA64" s="73">
        <f>IF(OR(J64="Fail",ISBLANK(J64)),INDEX('Issue Code Table'!C:C,MATCH(N:N,'Issue Code Table'!A:A,0)),IF(M64="Critical",6,IF(M64="Significant",5,IF(M64="Moderate",3,2))))</f>
        <v>5</v>
      </c>
    </row>
    <row r="65" spans="1:27" ht="136.5" customHeight="1" x14ac:dyDescent="0.25">
      <c r="A65" s="149" t="s">
        <v>2453</v>
      </c>
      <c r="B65" s="140" t="s">
        <v>562</v>
      </c>
      <c r="C65" s="140" t="s">
        <v>563</v>
      </c>
      <c r="D65" s="142" t="s">
        <v>579</v>
      </c>
      <c r="E65" s="112" t="s">
        <v>2454</v>
      </c>
      <c r="F65" s="131" t="s">
        <v>2455</v>
      </c>
      <c r="G65" s="131" t="s">
        <v>2456</v>
      </c>
      <c r="H65" s="142" t="s">
        <v>2457</v>
      </c>
      <c r="I65" s="127"/>
      <c r="J65" s="128"/>
      <c r="K65" s="140" t="s">
        <v>2458</v>
      </c>
      <c r="L65" s="127"/>
      <c r="M65" s="126" t="s">
        <v>198</v>
      </c>
      <c r="N65" s="138" t="s">
        <v>1470</v>
      </c>
      <c r="O65" s="141" t="s">
        <v>1471</v>
      </c>
      <c r="P65" s="152"/>
      <c r="Q65" s="142" t="s">
        <v>1609</v>
      </c>
      <c r="R65" s="142" t="s">
        <v>1610</v>
      </c>
      <c r="S65" s="142" t="s">
        <v>2459</v>
      </c>
      <c r="T65" s="142" t="s">
        <v>2460</v>
      </c>
      <c r="U65" s="142" t="s">
        <v>2461</v>
      </c>
      <c r="V65" s="142"/>
      <c r="AA65" s="73">
        <f>IF(OR(J65="Fail",ISBLANK(J65)),INDEX('Issue Code Table'!C:C,MATCH(N:N,'Issue Code Table'!A:A,0)),IF(M65="Critical",6,IF(M65="Significant",5,IF(M65="Moderate",3,2))))</f>
        <v>5</v>
      </c>
    </row>
    <row r="66" spans="1:27" ht="136.5" customHeight="1" x14ac:dyDescent="0.25">
      <c r="A66" s="149" t="s">
        <v>2462</v>
      </c>
      <c r="B66" s="140" t="s">
        <v>562</v>
      </c>
      <c r="C66" s="140" t="s">
        <v>563</v>
      </c>
      <c r="D66" s="142" t="s">
        <v>579</v>
      </c>
      <c r="E66" s="112" t="s">
        <v>2463</v>
      </c>
      <c r="F66" s="131" t="s">
        <v>2464</v>
      </c>
      <c r="G66" s="131" t="s">
        <v>2465</v>
      </c>
      <c r="H66" s="142" t="s">
        <v>2466</v>
      </c>
      <c r="I66" s="127"/>
      <c r="J66" s="128"/>
      <c r="K66" s="140" t="s">
        <v>2467</v>
      </c>
      <c r="L66" s="127"/>
      <c r="M66" s="126" t="s">
        <v>198</v>
      </c>
      <c r="N66" s="138" t="s">
        <v>1470</v>
      </c>
      <c r="O66" s="141" t="s">
        <v>1471</v>
      </c>
      <c r="P66" s="152"/>
      <c r="Q66" s="142" t="s">
        <v>1609</v>
      </c>
      <c r="R66" s="142" t="s">
        <v>1621</v>
      </c>
      <c r="S66" s="142" t="s">
        <v>2468</v>
      </c>
      <c r="T66" s="142" t="s">
        <v>2469</v>
      </c>
      <c r="U66" s="142" t="s">
        <v>2470</v>
      </c>
      <c r="V66" s="142"/>
      <c r="AA66" s="73">
        <f>IF(OR(J66="Fail",ISBLANK(J66)),INDEX('Issue Code Table'!C:C,MATCH(N:N,'Issue Code Table'!A:A,0)),IF(M66="Critical",6,IF(M66="Significant",5,IF(M66="Moderate",3,2))))</f>
        <v>5</v>
      </c>
    </row>
    <row r="67" spans="1:27" ht="136.5" customHeight="1" x14ac:dyDescent="0.25">
      <c r="A67" s="149" t="s">
        <v>2471</v>
      </c>
      <c r="B67" s="144" t="s">
        <v>785</v>
      </c>
      <c r="C67" s="144" t="s">
        <v>786</v>
      </c>
      <c r="D67" s="142" t="s">
        <v>579</v>
      </c>
      <c r="E67" s="112" t="s">
        <v>2472</v>
      </c>
      <c r="F67" s="131" t="s">
        <v>2473</v>
      </c>
      <c r="G67" s="131" t="s">
        <v>2474</v>
      </c>
      <c r="H67" s="142" t="s">
        <v>2475</v>
      </c>
      <c r="I67" s="127"/>
      <c r="J67" s="128"/>
      <c r="K67" s="140" t="s">
        <v>2476</v>
      </c>
      <c r="L67" s="127"/>
      <c r="M67" s="126" t="s">
        <v>210</v>
      </c>
      <c r="N67" s="138" t="s">
        <v>1765</v>
      </c>
      <c r="O67" s="141" t="s">
        <v>1766</v>
      </c>
      <c r="P67" s="152"/>
      <c r="Q67" s="142" t="s">
        <v>1609</v>
      </c>
      <c r="R67" s="142" t="s">
        <v>1632</v>
      </c>
      <c r="S67" s="142" t="s">
        <v>2477</v>
      </c>
      <c r="T67" s="142" t="s">
        <v>2478</v>
      </c>
      <c r="U67" s="142" t="s">
        <v>2479</v>
      </c>
      <c r="V67" s="142" t="s">
        <v>2480</v>
      </c>
      <c r="AA67" s="73">
        <f>IF(OR(J67="Fail",ISBLANK(J67)),INDEX('Issue Code Table'!C:C,MATCH(N:N,'Issue Code Table'!A:A,0)),IF(M67="Critical",6,IF(M67="Significant",5,IF(M67="Moderate",3,2))))</f>
        <v>6</v>
      </c>
    </row>
    <row r="68" spans="1:27" ht="136.5" customHeight="1" x14ac:dyDescent="0.25">
      <c r="A68" s="149" t="s">
        <v>2481</v>
      </c>
      <c r="B68" s="144" t="s">
        <v>1758</v>
      </c>
      <c r="C68" s="144" t="s">
        <v>1759</v>
      </c>
      <c r="D68" s="142" t="s">
        <v>579</v>
      </c>
      <c r="E68" s="112" t="s">
        <v>2482</v>
      </c>
      <c r="F68" s="131" t="s">
        <v>2483</v>
      </c>
      <c r="G68" s="131" t="s">
        <v>2484</v>
      </c>
      <c r="H68" s="142" t="s">
        <v>2485</v>
      </c>
      <c r="I68" s="127"/>
      <c r="J68" s="128"/>
      <c r="K68" s="140" t="s">
        <v>2486</v>
      </c>
      <c r="L68" s="127"/>
      <c r="M68" s="126" t="s">
        <v>210</v>
      </c>
      <c r="N68" s="138" t="s">
        <v>1765</v>
      </c>
      <c r="O68" s="141" t="s">
        <v>1766</v>
      </c>
      <c r="P68" s="152"/>
      <c r="Q68" s="142" t="s">
        <v>1609</v>
      </c>
      <c r="R68" s="142" t="s">
        <v>2487</v>
      </c>
      <c r="S68" s="142" t="s">
        <v>2488</v>
      </c>
      <c r="T68" s="142" t="s">
        <v>2489</v>
      </c>
      <c r="U68" s="142" t="s">
        <v>2490</v>
      </c>
      <c r="V68" s="142" t="s">
        <v>2491</v>
      </c>
      <c r="AA68" s="73">
        <f>IF(OR(J68="Fail",ISBLANK(J68)),INDEX('Issue Code Table'!C:C,MATCH(N:N,'Issue Code Table'!A:A,0)),IF(M68="Critical",6,IF(M68="Significant",5,IF(M68="Moderate",3,2))))</f>
        <v>6</v>
      </c>
    </row>
    <row r="69" spans="1:27" ht="136.5" customHeight="1" x14ac:dyDescent="0.25">
      <c r="A69" s="149" t="s">
        <v>2492</v>
      </c>
      <c r="B69" s="144" t="s">
        <v>1758</v>
      </c>
      <c r="C69" s="144" t="s">
        <v>1759</v>
      </c>
      <c r="D69" s="142" t="s">
        <v>579</v>
      </c>
      <c r="E69" s="112" t="s">
        <v>2493</v>
      </c>
      <c r="F69" s="131" t="s">
        <v>2494</v>
      </c>
      <c r="G69" s="131" t="s">
        <v>2495</v>
      </c>
      <c r="H69" s="142" t="s">
        <v>2496</v>
      </c>
      <c r="I69" s="127"/>
      <c r="J69" s="128"/>
      <c r="K69" s="140" t="s">
        <v>2497</v>
      </c>
      <c r="L69" s="127"/>
      <c r="M69" s="126" t="s">
        <v>198</v>
      </c>
      <c r="N69" s="138" t="s">
        <v>1470</v>
      </c>
      <c r="O69" s="141" t="s">
        <v>1471</v>
      </c>
      <c r="P69" s="152"/>
      <c r="Q69" s="142" t="s">
        <v>1657</v>
      </c>
      <c r="R69" s="142" t="s">
        <v>1658</v>
      </c>
      <c r="S69" s="142" t="s">
        <v>2498</v>
      </c>
      <c r="T69" s="142" t="s">
        <v>2499</v>
      </c>
      <c r="U69" s="142" t="s">
        <v>2500</v>
      </c>
      <c r="V69" s="142"/>
      <c r="AA69" s="73">
        <f>IF(OR(J69="Fail",ISBLANK(J69)),INDEX('Issue Code Table'!C:C,MATCH(N:N,'Issue Code Table'!A:A,0)),IF(M69="Critical",6,IF(M69="Significant",5,IF(M69="Moderate",3,2))))</f>
        <v>5</v>
      </c>
    </row>
    <row r="70" spans="1:27" ht="136.5" customHeight="1" x14ac:dyDescent="0.25">
      <c r="A70" s="149" t="s">
        <v>2501</v>
      </c>
      <c r="B70" s="140" t="s">
        <v>537</v>
      </c>
      <c r="C70" s="140" t="s">
        <v>538</v>
      </c>
      <c r="D70" s="142" t="s">
        <v>579</v>
      </c>
      <c r="E70" s="112" t="s">
        <v>2502</v>
      </c>
      <c r="F70" s="131" t="s">
        <v>2503</v>
      </c>
      <c r="G70" s="131" t="s">
        <v>2504</v>
      </c>
      <c r="H70" s="142" t="s">
        <v>2505</v>
      </c>
      <c r="I70" s="127"/>
      <c r="J70" s="128"/>
      <c r="K70" s="140" t="s">
        <v>2506</v>
      </c>
      <c r="L70" s="127"/>
      <c r="M70" s="126" t="s">
        <v>210</v>
      </c>
      <c r="N70" s="138" t="s">
        <v>574</v>
      </c>
      <c r="O70" s="139" t="s">
        <v>575</v>
      </c>
      <c r="P70" s="152"/>
      <c r="Q70" s="142" t="s">
        <v>1657</v>
      </c>
      <c r="R70" s="142" t="s">
        <v>1671</v>
      </c>
      <c r="S70" s="142" t="s">
        <v>2507</v>
      </c>
      <c r="T70" s="142" t="s">
        <v>2508</v>
      </c>
      <c r="U70" s="142" t="s">
        <v>2509</v>
      </c>
      <c r="V70" s="142"/>
      <c r="AA70" s="73">
        <f>IF(OR(J70="Fail",ISBLANK(J70)),INDEX('Issue Code Table'!C:C,MATCH(N:N,'Issue Code Table'!A:A,0)),IF(M70="Critical",6,IF(M70="Significant",5,IF(M70="Moderate",3,2))))</f>
        <v>6</v>
      </c>
    </row>
    <row r="71" spans="1:27" ht="136.5" customHeight="1" x14ac:dyDescent="0.25">
      <c r="A71" s="149" t="s">
        <v>2510</v>
      </c>
      <c r="B71" s="140" t="s">
        <v>537</v>
      </c>
      <c r="C71" s="140" t="s">
        <v>538</v>
      </c>
      <c r="D71" s="142" t="s">
        <v>579</v>
      </c>
      <c r="E71" s="112" t="s">
        <v>2511</v>
      </c>
      <c r="F71" s="131" t="s">
        <v>2512</v>
      </c>
      <c r="G71" s="131" t="s">
        <v>2513</v>
      </c>
      <c r="H71" s="142" t="s">
        <v>2514</v>
      </c>
      <c r="I71" s="127"/>
      <c r="J71" s="128"/>
      <c r="K71" s="140" t="s">
        <v>2515</v>
      </c>
      <c r="L71" s="127"/>
      <c r="M71" s="126" t="s">
        <v>210</v>
      </c>
      <c r="N71" s="138" t="s">
        <v>574</v>
      </c>
      <c r="O71" s="139" t="s">
        <v>575</v>
      </c>
      <c r="P71" s="152"/>
      <c r="Q71" s="142" t="s">
        <v>1657</v>
      </c>
      <c r="R71" s="142" t="s">
        <v>1682</v>
      </c>
      <c r="S71" s="142" t="s">
        <v>2516</v>
      </c>
      <c r="T71" s="142" t="s">
        <v>2517</v>
      </c>
      <c r="U71" s="142" t="s">
        <v>2518</v>
      </c>
      <c r="V71" s="142" t="s">
        <v>2519</v>
      </c>
      <c r="AA71" s="73">
        <f>IF(OR(J71="Fail",ISBLANK(J71)),INDEX('Issue Code Table'!C:C,MATCH(N:N,'Issue Code Table'!A:A,0)),IF(M71="Critical",6,IF(M71="Significant",5,IF(M71="Moderate",3,2))))</f>
        <v>6</v>
      </c>
    </row>
    <row r="72" spans="1:27" ht="136.5" customHeight="1" x14ac:dyDescent="0.25">
      <c r="A72" s="149" t="s">
        <v>2520</v>
      </c>
      <c r="B72" s="140" t="s">
        <v>2521</v>
      </c>
      <c r="C72" s="140" t="s">
        <v>2522</v>
      </c>
      <c r="D72" s="142" t="s">
        <v>579</v>
      </c>
      <c r="E72" s="112" t="s">
        <v>2523</v>
      </c>
      <c r="F72" s="131" t="s">
        <v>2524</v>
      </c>
      <c r="G72" s="131" t="s">
        <v>2525</v>
      </c>
      <c r="H72" s="142" t="s">
        <v>2526</v>
      </c>
      <c r="I72" s="127"/>
      <c r="J72" s="128"/>
      <c r="K72" s="140" t="s">
        <v>2527</v>
      </c>
      <c r="L72" s="127"/>
      <c r="M72" s="126" t="s">
        <v>210</v>
      </c>
      <c r="N72" s="63" t="s">
        <v>565</v>
      </c>
      <c r="O72" s="67" t="s">
        <v>2528</v>
      </c>
      <c r="P72" s="152"/>
      <c r="Q72" s="142" t="s">
        <v>1657</v>
      </c>
      <c r="R72" s="142" t="s">
        <v>1695</v>
      </c>
      <c r="S72" s="142" t="s">
        <v>2529</v>
      </c>
      <c r="T72" s="142" t="s">
        <v>2530</v>
      </c>
      <c r="U72" s="142" t="s">
        <v>2531</v>
      </c>
      <c r="V72" s="142" t="s">
        <v>2532</v>
      </c>
      <c r="AA72" s="73">
        <f>IF(OR(J72="Fail",ISBLANK(J72)),INDEX('Issue Code Table'!C:C,MATCH(N:N,'Issue Code Table'!A:A,0)),IF(M72="Critical",6,IF(M72="Significant",5,IF(M72="Moderate",3,2))))</f>
        <v>5</v>
      </c>
    </row>
    <row r="73" spans="1:27" ht="136.5" customHeight="1" x14ac:dyDescent="0.25">
      <c r="A73" s="149" t="s">
        <v>2533</v>
      </c>
      <c r="B73" s="140" t="s">
        <v>813</v>
      </c>
      <c r="C73" s="140" t="s">
        <v>814</v>
      </c>
      <c r="D73" s="142" t="s">
        <v>579</v>
      </c>
      <c r="E73" s="112" t="s">
        <v>2534</v>
      </c>
      <c r="F73" s="131" t="s">
        <v>2535</v>
      </c>
      <c r="G73" s="131" t="s">
        <v>2536</v>
      </c>
      <c r="H73" s="142" t="s">
        <v>2537</v>
      </c>
      <c r="I73" s="127"/>
      <c r="J73" s="128"/>
      <c r="K73" s="140" t="s">
        <v>2538</v>
      </c>
      <c r="L73" s="127" t="s">
        <v>2539</v>
      </c>
      <c r="M73" s="126" t="s">
        <v>210</v>
      </c>
      <c r="N73" s="138" t="s">
        <v>263</v>
      </c>
      <c r="O73" s="141" t="s">
        <v>2540</v>
      </c>
      <c r="P73" s="152"/>
      <c r="Q73" s="142" t="s">
        <v>1657</v>
      </c>
      <c r="R73" s="142" t="s">
        <v>1706</v>
      </c>
      <c r="S73" s="142" t="s">
        <v>2541</v>
      </c>
      <c r="T73" s="142" t="s">
        <v>2542</v>
      </c>
      <c r="U73" s="142" t="s">
        <v>2543</v>
      </c>
      <c r="V73" s="142" t="s">
        <v>2544</v>
      </c>
      <c r="AA73" s="73" t="e">
        <f>IF(OR(J73="Fail",ISBLANK(J73)),INDEX('Issue Code Table'!C:C,MATCH(N:N,'Issue Code Table'!A:A,0)),IF(M73="Critical",6,IF(M73="Significant",5,IF(M73="Moderate",3,2))))</f>
        <v>#N/A</v>
      </c>
    </row>
    <row r="74" spans="1:27" ht="136.5" customHeight="1" x14ac:dyDescent="0.25">
      <c r="A74" s="149" t="s">
        <v>2545</v>
      </c>
      <c r="B74" s="140" t="s">
        <v>823</v>
      </c>
      <c r="C74" s="140" t="s">
        <v>824</v>
      </c>
      <c r="D74" s="142" t="s">
        <v>579</v>
      </c>
      <c r="E74" s="112" t="s">
        <v>2546</v>
      </c>
      <c r="F74" s="131" t="s">
        <v>2547</v>
      </c>
      <c r="G74" s="131" t="s">
        <v>2548</v>
      </c>
      <c r="H74" s="142" t="s">
        <v>2549</v>
      </c>
      <c r="I74" s="127"/>
      <c r="J74" s="128"/>
      <c r="K74" s="140" t="s">
        <v>2550</v>
      </c>
      <c r="L74" s="127"/>
      <c r="M74" s="126" t="s">
        <v>210</v>
      </c>
      <c r="N74" s="63" t="s">
        <v>2551</v>
      </c>
      <c r="O74" s="63" t="s">
        <v>2552</v>
      </c>
      <c r="P74" s="152"/>
      <c r="Q74" s="142" t="s">
        <v>1657</v>
      </c>
      <c r="R74" s="142" t="s">
        <v>1716</v>
      </c>
      <c r="S74" s="142" t="s">
        <v>2553</v>
      </c>
      <c r="T74" s="142" t="s">
        <v>2554</v>
      </c>
      <c r="U74" s="142" t="s">
        <v>2555</v>
      </c>
      <c r="V74" s="142" t="s">
        <v>2556</v>
      </c>
      <c r="AA74" s="73" t="e">
        <f>IF(OR(J74="Fail",ISBLANK(J74)),INDEX('Issue Code Table'!C:C,MATCH(N:N,'Issue Code Table'!A:A,0)),IF(M74="Critical",6,IF(M74="Significant",5,IF(M74="Moderate",3,2))))</f>
        <v>#N/A</v>
      </c>
    </row>
    <row r="75" spans="1:27" ht="136.5" customHeight="1" x14ac:dyDescent="0.25">
      <c r="A75" s="149" t="s">
        <v>2557</v>
      </c>
      <c r="B75" s="140" t="s">
        <v>2558</v>
      </c>
      <c r="C75" s="140" t="s">
        <v>2559</v>
      </c>
      <c r="D75" s="142" t="s">
        <v>579</v>
      </c>
      <c r="E75" s="112" t="s">
        <v>2560</v>
      </c>
      <c r="F75" s="131" t="s">
        <v>2561</v>
      </c>
      <c r="G75" s="131" t="s">
        <v>2562</v>
      </c>
      <c r="H75" s="142" t="s">
        <v>2563</v>
      </c>
      <c r="I75" s="127"/>
      <c r="J75" s="128"/>
      <c r="K75" s="140" t="s">
        <v>2564</v>
      </c>
      <c r="L75" s="127"/>
      <c r="M75" s="126" t="s">
        <v>210</v>
      </c>
      <c r="N75" s="130" t="s">
        <v>949</v>
      </c>
      <c r="O75" s="131" t="s">
        <v>950</v>
      </c>
      <c r="P75" s="152"/>
      <c r="Q75" s="142" t="s">
        <v>1657</v>
      </c>
      <c r="R75" s="142" t="s">
        <v>1716</v>
      </c>
      <c r="S75" s="142" t="s">
        <v>2565</v>
      </c>
      <c r="T75" s="142" t="s">
        <v>2566</v>
      </c>
      <c r="U75" s="142" t="s">
        <v>2567</v>
      </c>
      <c r="V75" s="142" t="s">
        <v>2568</v>
      </c>
      <c r="AA75" s="73">
        <f>IF(OR(J75="Fail",ISBLANK(J75)),INDEX('Issue Code Table'!C:C,MATCH(N:N,'Issue Code Table'!A:A,0)),IF(M75="Critical",6,IF(M75="Significant",5,IF(M75="Moderate",3,2))))</f>
        <v>5</v>
      </c>
    </row>
    <row r="76" spans="1:27" ht="136.5" customHeight="1" x14ac:dyDescent="0.25">
      <c r="A76" s="149" t="s">
        <v>2569</v>
      </c>
      <c r="B76" s="140" t="s">
        <v>2558</v>
      </c>
      <c r="C76" s="140" t="s">
        <v>2559</v>
      </c>
      <c r="D76" s="142" t="s">
        <v>579</v>
      </c>
      <c r="E76" s="112" t="s">
        <v>2570</v>
      </c>
      <c r="F76" s="131" t="s">
        <v>2571</v>
      </c>
      <c r="G76" s="131" t="s">
        <v>2572</v>
      </c>
      <c r="H76" s="142" t="s">
        <v>2573</v>
      </c>
      <c r="I76" s="127"/>
      <c r="J76" s="128"/>
      <c r="K76" s="140" t="s">
        <v>2574</v>
      </c>
      <c r="L76" s="127"/>
      <c r="M76" s="126" t="s">
        <v>210</v>
      </c>
      <c r="N76" s="130" t="s">
        <v>949</v>
      </c>
      <c r="O76" s="131" t="s">
        <v>950</v>
      </c>
      <c r="P76" s="152"/>
      <c r="Q76" s="142" t="s">
        <v>1657</v>
      </c>
      <c r="R76" s="142" t="s">
        <v>1716</v>
      </c>
      <c r="S76" s="142" t="s">
        <v>2575</v>
      </c>
      <c r="T76" s="142" t="s">
        <v>2576</v>
      </c>
      <c r="U76" s="142" t="s">
        <v>2577</v>
      </c>
      <c r="V76" s="142" t="s">
        <v>2578</v>
      </c>
      <c r="AA76" s="73">
        <f>IF(OR(J76="Fail",ISBLANK(J76)),INDEX('Issue Code Table'!C:C,MATCH(N:N,'Issue Code Table'!A:A,0)),IF(M76="Critical",6,IF(M76="Significant",5,IF(M76="Moderate",3,2))))</f>
        <v>5</v>
      </c>
    </row>
    <row r="77" spans="1:27" x14ac:dyDescent="0.25">
      <c r="A77" s="74"/>
      <c r="B77" s="74"/>
      <c r="C77" s="74"/>
      <c r="D77" s="74"/>
      <c r="E77" s="74"/>
      <c r="F77" s="74"/>
      <c r="G77" s="74"/>
      <c r="H77" s="74"/>
      <c r="I77" s="74"/>
      <c r="J77" s="74"/>
      <c r="K77" s="74"/>
      <c r="L77" s="74"/>
      <c r="M77" s="74"/>
      <c r="N77" s="74"/>
      <c r="O77" s="74"/>
      <c r="P77" s="152"/>
      <c r="Q77" s="74"/>
      <c r="R77" s="74"/>
      <c r="S77" s="74"/>
      <c r="T77" s="74"/>
      <c r="U77" s="74"/>
      <c r="V77" s="74"/>
      <c r="AA77" s="74"/>
    </row>
    <row r="78" spans="1:27" hidden="1" x14ac:dyDescent="0.25">
      <c r="P78" s="152"/>
    </row>
    <row r="79" spans="1:27" hidden="1" x14ac:dyDescent="0.25">
      <c r="I79" s="36" t="s">
        <v>545</v>
      </c>
      <c r="P79" s="152"/>
    </row>
    <row r="80" spans="1:27" hidden="1" x14ac:dyDescent="0.25">
      <c r="I80" s="36" t="s">
        <v>55</v>
      </c>
      <c r="P80" s="152"/>
    </row>
    <row r="81" spans="9:27" hidden="1" x14ac:dyDescent="0.25">
      <c r="I81" s="36" t="s">
        <v>56</v>
      </c>
      <c r="P81" s="152"/>
    </row>
    <row r="82" spans="9:27" hidden="1" x14ac:dyDescent="0.25">
      <c r="I82" s="36" t="s">
        <v>44</v>
      </c>
      <c r="P82" s="152"/>
    </row>
    <row r="83" spans="9:27" hidden="1" x14ac:dyDescent="0.25">
      <c r="I83" s="36" t="s">
        <v>546</v>
      </c>
      <c r="P83" s="152"/>
    </row>
    <row r="84" spans="9:27" hidden="1" x14ac:dyDescent="0.25">
      <c r="I84" s="36" t="s">
        <v>547</v>
      </c>
      <c r="P84" s="152"/>
    </row>
    <row r="85" spans="9:27" hidden="1" x14ac:dyDescent="0.25">
      <c r="I85" s="36" t="s">
        <v>548</v>
      </c>
      <c r="P85" s="152"/>
    </row>
    <row r="86" spans="9:27" hidden="1" x14ac:dyDescent="0.25">
      <c r="I86" s="36" t="s">
        <v>549</v>
      </c>
      <c r="P86" s="152"/>
    </row>
    <row r="87" spans="9:27" hidden="1" x14ac:dyDescent="0.25">
      <c r="I87" s="36" t="s">
        <v>181</v>
      </c>
      <c r="P87" s="152"/>
    </row>
    <row r="88" spans="9:27" hidden="1" x14ac:dyDescent="0.25">
      <c r="I88" s="36" t="s">
        <v>218</v>
      </c>
      <c r="P88" s="152"/>
    </row>
    <row r="89" spans="9:27" hidden="1" x14ac:dyDescent="0.25">
      <c r="I89" s="36"/>
      <c r="P89" s="152"/>
    </row>
    <row r="90" spans="9:27" hidden="1" x14ac:dyDescent="0.25">
      <c r="I90" s="44" t="s">
        <v>550</v>
      </c>
      <c r="P90" s="152"/>
    </row>
    <row r="91" spans="9:27" hidden="1" x14ac:dyDescent="0.25">
      <c r="I91" s="44" t="s">
        <v>173</v>
      </c>
      <c r="P91" s="152"/>
    </row>
    <row r="92" spans="9:27" hidden="1" x14ac:dyDescent="0.25">
      <c r="I92" s="44" t="s">
        <v>210</v>
      </c>
      <c r="P92" s="152"/>
    </row>
    <row r="93" spans="9:27" hidden="1" x14ac:dyDescent="0.25">
      <c r="I93" s="44" t="s">
        <v>198</v>
      </c>
      <c r="P93" s="152"/>
    </row>
    <row r="94" spans="9:27" hidden="1" x14ac:dyDescent="0.25">
      <c r="I94" s="44" t="s">
        <v>412</v>
      </c>
      <c r="P94" s="152"/>
    </row>
    <row r="95" spans="9:27" hidden="1" x14ac:dyDescent="0.25">
      <c r="P95" s="152"/>
      <c r="Z95"/>
      <c r="AA95" s="137"/>
    </row>
    <row r="96" spans="9:27" x14ac:dyDescent="0.25">
      <c r="P96" s="155"/>
      <c r="Z96"/>
      <c r="AA96" s="137"/>
    </row>
    <row r="97" spans="10:27" x14ac:dyDescent="0.25">
      <c r="P97" s="155"/>
      <c r="Z97"/>
      <c r="AA97" s="137"/>
    </row>
    <row r="98" spans="10:27" hidden="1" x14ac:dyDescent="0.25">
      <c r="P98" s="155"/>
      <c r="Z98"/>
      <c r="AA98" s="137"/>
    </row>
    <row r="99" spans="10:27" hidden="1" x14ac:dyDescent="0.25">
      <c r="P99" s="155"/>
      <c r="Z99"/>
      <c r="AA99" s="137"/>
    </row>
    <row r="100" spans="10:27" hidden="1" x14ac:dyDescent="0.25">
      <c r="J100" t="s">
        <v>545</v>
      </c>
      <c r="P100" s="155"/>
      <c r="Z100"/>
      <c r="AA100" s="137"/>
    </row>
    <row r="101" spans="10:27" hidden="1" x14ac:dyDescent="0.25">
      <c r="J101" t="s">
        <v>55</v>
      </c>
      <c r="P101" s="155"/>
      <c r="Z101"/>
      <c r="AA101" s="137"/>
    </row>
    <row r="102" spans="10:27" hidden="1" x14ac:dyDescent="0.25">
      <c r="J102" t="s">
        <v>56</v>
      </c>
      <c r="P102" s="155"/>
      <c r="Z102"/>
      <c r="AA102" s="137"/>
    </row>
    <row r="103" spans="10:27" hidden="1" x14ac:dyDescent="0.25">
      <c r="J103" t="s">
        <v>44</v>
      </c>
      <c r="P103" s="155"/>
      <c r="Z103"/>
      <c r="AA103" s="137"/>
    </row>
    <row r="104" spans="10:27" hidden="1" x14ac:dyDescent="0.25">
      <c r="J104" t="s">
        <v>546</v>
      </c>
      <c r="P104" s="155"/>
      <c r="Z104"/>
      <c r="AA104" s="137"/>
    </row>
    <row r="105" spans="10:27" hidden="1" x14ac:dyDescent="0.25">
      <c r="J105" t="s">
        <v>548</v>
      </c>
      <c r="P105" s="155"/>
      <c r="Z105"/>
      <c r="AA105" s="137"/>
    </row>
    <row r="106" spans="10:27" hidden="1" x14ac:dyDescent="0.25">
      <c r="J106" t="s">
        <v>549</v>
      </c>
      <c r="P106" s="155"/>
      <c r="Z106"/>
      <c r="AA106" s="137"/>
    </row>
    <row r="107" spans="10:27" hidden="1" x14ac:dyDescent="0.25">
      <c r="J107"/>
      <c r="P107" s="155"/>
      <c r="Z107"/>
      <c r="AA107" s="137"/>
    </row>
    <row r="108" spans="10:27" hidden="1" x14ac:dyDescent="0.25">
      <c r="J108" s="77" t="s">
        <v>550</v>
      </c>
      <c r="P108" s="155"/>
      <c r="Z108"/>
      <c r="AA108" s="137"/>
    </row>
    <row r="109" spans="10:27" hidden="1" x14ac:dyDescent="0.25">
      <c r="J109" s="44" t="s">
        <v>173</v>
      </c>
      <c r="P109" s="155"/>
      <c r="Z109"/>
      <c r="AA109" s="137"/>
    </row>
    <row r="110" spans="10:27" hidden="1" x14ac:dyDescent="0.25">
      <c r="J110" s="77" t="s">
        <v>210</v>
      </c>
      <c r="P110" s="155"/>
      <c r="Z110"/>
      <c r="AA110" s="137"/>
    </row>
    <row r="111" spans="10:27" hidden="1" x14ac:dyDescent="0.25">
      <c r="J111" s="77" t="s">
        <v>198</v>
      </c>
      <c r="P111" s="155"/>
      <c r="Z111"/>
      <c r="AA111" s="137"/>
    </row>
    <row r="112" spans="10:27" hidden="1" x14ac:dyDescent="0.25">
      <c r="J112" s="77" t="s">
        <v>412</v>
      </c>
      <c r="P112" s="155"/>
      <c r="Z112"/>
      <c r="AA112" s="137"/>
    </row>
    <row r="113" spans="10:27" hidden="1" x14ac:dyDescent="0.25">
      <c r="J113"/>
      <c r="P113" s="155"/>
      <c r="Z113"/>
      <c r="AA113" s="137"/>
    </row>
    <row r="114" spans="10:27" hidden="1" x14ac:dyDescent="0.25">
      <c r="P114" s="155"/>
      <c r="Z114"/>
      <c r="AA114" s="137"/>
    </row>
    <row r="115" spans="10:27" x14ac:dyDescent="0.25">
      <c r="P115" s="155"/>
      <c r="Z115"/>
      <c r="AA115" s="137"/>
    </row>
    <row r="116" spans="10:27" x14ac:dyDescent="0.25">
      <c r="P116" s="155"/>
      <c r="Z116"/>
      <c r="AA116" s="137"/>
    </row>
    <row r="117" spans="10:27" x14ac:dyDescent="0.25">
      <c r="P117" s="155"/>
      <c r="Z117"/>
      <c r="AA117" s="137"/>
    </row>
    <row r="118" spans="10:27" x14ac:dyDescent="0.25">
      <c r="P118" s="155"/>
      <c r="Z118"/>
      <c r="AA118" s="137"/>
    </row>
    <row r="119" spans="10:27" x14ac:dyDescent="0.25">
      <c r="P119" s="155"/>
      <c r="Z119"/>
      <c r="AA119" s="137"/>
    </row>
    <row r="120" spans="10:27" x14ac:dyDescent="0.25">
      <c r="P120" s="155"/>
      <c r="Z120"/>
      <c r="AA120" s="137"/>
    </row>
    <row r="121" spans="10:27" x14ac:dyDescent="0.25">
      <c r="P121" s="155"/>
      <c r="Z121"/>
      <c r="AA121" s="137"/>
    </row>
    <row r="122" spans="10:27" x14ac:dyDescent="0.25">
      <c r="P122" s="155"/>
      <c r="Z122"/>
      <c r="AA122" s="137"/>
    </row>
    <row r="123" spans="10:27" x14ac:dyDescent="0.25">
      <c r="P123" s="155"/>
      <c r="Z123"/>
      <c r="AA123" s="137"/>
    </row>
    <row r="124" spans="10:27" x14ac:dyDescent="0.25">
      <c r="P124" s="155"/>
      <c r="Z124"/>
      <c r="AA124" s="137"/>
    </row>
    <row r="125" spans="10:27" x14ac:dyDescent="0.25">
      <c r="P125" s="155"/>
      <c r="Z125"/>
      <c r="AA125" s="137"/>
    </row>
    <row r="126" spans="10:27" x14ac:dyDescent="0.25">
      <c r="P126" s="155"/>
      <c r="Z126"/>
      <c r="AA126" s="137"/>
    </row>
    <row r="127" spans="10:27" x14ac:dyDescent="0.25">
      <c r="P127" s="155"/>
      <c r="Z127"/>
      <c r="AA127" s="137"/>
    </row>
    <row r="128" spans="10:27" x14ac:dyDescent="0.25">
      <c r="P128" s="155"/>
      <c r="Z128"/>
      <c r="AA128" s="137"/>
    </row>
    <row r="129" spans="16:27" x14ac:dyDescent="0.25">
      <c r="P129" s="155"/>
      <c r="Z129"/>
      <c r="AA129" s="137"/>
    </row>
    <row r="130" spans="16:27" x14ac:dyDescent="0.25">
      <c r="P130" s="155"/>
      <c r="Z130"/>
      <c r="AA130" s="137"/>
    </row>
    <row r="131" spans="16:27" x14ac:dyDescent="0.25">
      <c r="P131" s="155"/>
      <c r="Z131"/>
      <c r="AA131" s="137"/>
    </row>
    <row r="132" spans="16:27" x14ac:dyDescent="0.25">
      <c r="P132" s="155"/>
      <c r="Z132"/>
      <c r="AA132" s="137"/>
    </row>
    <row r="133" spans="16:27" x14ac:dyDescent="0.25">
      <c r="P133" s="155"/>
      <c r="Z133"/>
      <c r="AA133" s="137"/>
    </row>
    <row r="134" spans="16:27" x14ac:dyDescent="0.25">
      <c r="P134" s="155"/>
      <c r="Z134"/>
      <c r="AA134" s="137"/>
    </row>
    <row r="135" spans="16:27" x14ac:dyDescent="0.25">
      <c r="P135" s="155"/>
      <c r="Z135"/>
      <c r="AA135" s="137"/>
    </row>
    <row r="136" spans="16:27" x14ac:dyDescent="0.25">
      <c r="P136" s="155"/>
      <c r="Z136"/>
      <c r="AA136" s="137"/>
    </row>
    <row r="137" spans="16:27" x14ac:dyDescent="0.25">
      <c r="P137" s="155"/>
      <c r="Z137"/>
      <c r="AA137" s="137"/>
    </row>
    <row r="138" spans="16:27" x14ac:dyDescent="0.25">
      <c r="P138" s="155"/>
      <c r="Z138"/>
      <c r="AA138" s="137"/>
    </row>
    <row r="139" spans="16:27" x14ac:dyDescent="0.25">
      <c r="P139" s="155"/>
      <c r="Z139"/>
      <c r="AA139" s="137"/>
    </row>
    <row r="140" spans="16:27" x14ac:dyDescent="0.25">
      <c r="P140" s="155"/>
      <c r="Z140"/>
      <c r="AA140" s="137"/>
    </row>
    <row r="141" spans="16:27" x14ac:dyDescent="0.25">
      <c r="P141" s="155"/>
      <c r="Z141"/>
      <c r="AA141" s="137"/>
    </row>
    <row r="142" spans="16:27" x14ac:dyDescent="0.25">
      <c r="P142" s="155"/>
      <c r="Z142"/>
      <c r="AA142" s="137"/>
    </row>
    <row r="143" spans="16:27" x14ac:dyDescent="0.25">
      <c r="P143" s="155"/>
      <c r="Z143"/>
      <c r="AA143" s="137"/>
    </row>
    <row r="144" spans="16:27" x14ac:dyDescent="0.25">
      <c r="P144" s="155"/>
      <c r="Z144"/>
      <c r="AA144" s="137"/>
    </row>
    <row r="145" spans="16:27" x14ac:dyDescent="0.25">
      <c r="P145" s="155"/>
      <c r="Z145"/>
      <c r="AA145" s="137"/>
    </row>
    <row r="146" spans="16:27" x14ac:dyDescent="0.25">
      <c r="P146" s="155"/>
      <c r="Z146"/>
      <c r="AA146" s="137"/>
    </row>
    <row r="147" spans="16:27" x14ac:dyDescent="0.25">
      <c r="P147" s="155"/>
      <c r="Z147"/>
      <c r="AA147" s="137"/>
    </row>
    <row r="148" spans="16:27" x14ac:dyDescent="0.25">
      <c r="P148" s="155"/>
      <c r="Z148"/>
      <c r="AA148" s="137"/>
    </row>
    <row r="149" spans="16:27" x14ac:dyDescent="0.25">
      <c r="P149" s="155"/>
      <c r="Z149"/>
      <c r="AA149" s="137"/>
    </row>
    <row r="150" spans="16:27" x14ac:dyDescent="0.25">
      <c r="P150" s="155"/>
      <c r="Z150"/>
      <c r="AA150" s="137"/>
    </row>
    <row r="151" spans="16:27" x14ac:dyDescent="0.25">
      <c r="P151" s="155"/>
      <c r="Z151"/>
      <c r="AA151" s="137"/>
    </row>
    <row r="152" spans="16:27" x14ac:dyDescent="0.25">
      <c r="P152" s="155"/>
      <c r="Z152"/>
      <c r="AA152" s="137"/>
    </row>
    <row r="153" spans="16:27" x14ac:dyDescent="0.25">
      <c r="P153" s="155"/>
      <c r="Z153"/>
      <c r="AA153" s="137"/>
    </row>
    <row r="154" spans="16:27" x14ac:dyDescent="0.25">
      <c r="P154" s="155"/>
      <c r="Z154"/>
      <c r="AA154" s="137"/>
    </row>
    <row r="155" spans="16:27" x14ac:dyDescent="0.25">
      <c r="P155" s="155"/>
      <c r="Z155"/>
      <c r="AA155" s="137"/>
    </row>
    <row r="156" spans="16:27" x14ac:dyDescent="0.25">
      <c r="P156" s="155"/>
      <c r="Z156"/>
      <c r="AA156" s="137"/>
    </row>
    <row r="157" spans="16:27" x14ac:dyDescent="0.25">
      <c r="P157" s="155"/>
      <c r="Z157"/>
      <c r="AA157" s="137"/>
    </row>
    <row r="158" spans="16:27" x14ac:dyDescent="0.25">
      <c r="P158" s="155"/>
      <c r="Z158"/>
      <c r="AA158" s="137"/>
    </row>
    <row r="159" spans="16:27" x14ac:dyDescent="0.25">
      <c r="P159" s="155"/>
      <c r="Z159"/>
      <c r="AA159" s="137"/>
    </row>
    <row r="160" spans="16:27" x14ac:dyDescent="0.25">
      <c r="P160" s="155"/>
      <c r="Z160"/>
      <c r="AA160" s="137"/>
    </row>
    <row r="161" spans="16:27" x14ac:dyDescent="0.25">
      <c r="P161" s="155"/>
      <c r="Z161"/>
      <c r="AA161" s="137"/>
    </row>
    <row r="162" spans="16:27" x14ac:dyDescent="0.25">
      <c r="P162" s="155"/>
      <c r="Z162"/>
      <c r="AA162" s="137"/>
    </row>
    <row r="163" spans="16:27" x14ac:dyDescent="0.25">
      <c r="P163" s="155"/>
      <c r="Z163"/>
      <c r="AA163" s="137"/>
    </row>
    <row r="164" spans="16:27" x14ac:dyDescent="0.25">
      <c r="P164" s="155"/>
      <c r="Z164"/>
      <c r="AA164" s="137"/>
    </row>
    <row r="165" spans="16:27" x14ac:dyDescent="0.25">
      <c r="P165" s="155"/>
      <c r="Z165"/>
      <c r="AA165" s="137"/>
    </row>
    <row r="166" spans="16:27" x14ac:dyDescent="0.25">
      <c r="P166" s="155"/>
      <c r="Z166"/>
      <c r="AA166" s="137"/>
    </row>
    <row r="167" spans="16:27" x14ac:dyDescent="0.25">
      <c r="P167" s="155"/>
      <c r="Z167"/>
      <c r="AA167" s="137"/>
    </row>
    <row r="168" spans="16:27" x14ac:dyDescent="0.25">
      <c r="P168" s="155"/>
      <c r="Z168"/>
      <c r="AA168" s="137"/>
    </row>
    <row r="169" spans="16:27" x14ac:dyDescent="0.25">
      <c r="P169" s="155"/>
    </row>
    <row r="170" spans="16:27" x14ac:dyDescent="0.25">
      <c r="P170" s="155"/>
    </row>
    <row r="171" spans="16:27" x14ac:dyDescent="0.25">
      <c r="P171" s="155"/>
    </row>
    <row r="172" spans="16:27" x14ac:dyDescent="0.25">
      <c r="P172" s="155"/>
    </row>
    <row r="173" spans="16:27" x14ac:dyDescent="0.25">
      <c r="P173" s="155"/>
    </row>
    <row r="174" spans="16:27" x14ac:dyDescent="0.25">
      <c r="P174" s="155"/>
    </row>
    <row r="175" spans="16:27" x14ac:dyDescent="0.25">
      <c r="P175" s="155"/>
    </row>
    <row r="176" spans="16:27" x14ac:dyDescent="0.25">
      <c r="P176" s="155"/>
    </row>
    <row r="177" spans="16:16" x14ac:dyDescent="0.25">
      <c r="P177" s="155"/>
    </row>
    <row r="178" spans="16:16" x14ac:dyDescent="0.25">
      <c r="P178" s="155"/>
    </row>
    <row r="179" spans="16:16" x14ac:dyDescent="0.25">
      <c r="P179" s="155"/>
    </row>
    <row r="180" spans="16:16" x14ac:dyDescent="0.25">
      <c r="P180" s="155"/>
    </row>
    <row r="181" spans="16:16" x14ac:dyDescent="0.25">
      <c r="P181" s="155"/>
    </row>
    <row r="182" spans="16:16" x14ac:dyDescent="0.25">
      <c r="P182" s="155"/>
    </row>
    <row r="183" spans="16:16" x14ac:dyDescent="0.25">
      <c r="P183" s="155"/>
    </row>
    <row r="184" spans="16:16" x14ac:dyDescent="0.25">
      <c r="P184" s="155"/>
    </row>
    <row r="185" spans="16:16" x14ac:dyDescent="0.25">
      <c r="P185" s="155"/>
    </row>
    <row r="186" spans="16:16" x14ac:dyDescent="0.25">
      <c r="P186" s="155"/>
    </row>
    <row r="187" spans="16:16" x14ac:dyDescent="0.25">
      <c r="P187" s="155"/>
    </row>
    <row r="188" spans="16:16" x14ac:dyDescent="0.25">
      <c r="P188" s="155"/>
    </row>
    <row r="189" spans="16:16" x14ac:dyDescent="0.25">
      <c r="P189" s="155"/>
    </row>
    <row r="190" spans="16:16" x14ac:dyDescent="0.25">
      <c r="P190" s="155"/>
    </row>
    <row r="191" spans="16:16" x14ac:dyDescent="0.25">
      <c r="P191" s="155"/>
    </row>
    <row r="192" spans="16:16" x14ac:dyDescent="0.25">
      <c r="P192" s="155"/>
    </row>
    <row r="193" spans="16:16" x14ac:dyDescent="0.25">
      <c r="P193" s="155"/>
    </row>
    <row r="194" spans="16:16" x14ac:dyDescent="0.25">
      <c r="P194" s="155"/>
    </row>
    <row r="195" spans="16:16" x14ac:dyDescent="0.25">
      <c r="P195" s="155"/>
    </row>
    <row r="196" spans="16:16" x14ac:dyDescent="0.25">
      <c r="P196" s="155"/>
    </row>
    <row r="197" spans="16:16" x14ac:dyDescent="0.25">
      <c r="P197" s="155"/>
    </row>
    <row r="198" spans="16:16" x14ac:dyDescent="0.25">
      <c r="P198" s="155"/>
    </row>
    <row r="199" spans="16:16" x14ac:dyDescent="0.25">
      <c r="P199" s="155"/>
    </row>
    <row r="200" spans="16:16" x14ac:dyDescent="0.25">
      <c r="P200" s="155"/>
    </row>
    <row r="201" spans="16:16" x14ac:dyDescent="0.25">
      <c r="P201" s="155"/>
    </row>
    <row r="202" spans="16:16" x14ac:dyDescent="0.25">
      <c r="P202" s="155"/>
    </row>
    <row r="203" spans="16:16" x14ac:dyDescent="0.25">
      <c r="P203" s="155"/>
    </row>
    <row r="204" spans="16:16" x14ac:dyDescent="0.25">
      <c r="P204" s="155"/>
    </row>
    <row r="205" spans="16:16" x14ac:dyDescent="0.25">
      <c r="P205" s="155"/>
    </row>
    <row r="206" spans="16:16" x14ac:dyDescent="0.25">
      <c r="P206" s="155"/>
    </row>
    <row r="207" spans="16:16" x14ac:dyDescent="0.25">
      <c r="P207" s="155"/>
    </row>
    <row r="208" spans="16:16" x14ac:dyDescent="0.25">
      <c r="P208" s="155"/>
    </row>
    <row r="209" spans="16:16" x14ac:dyDescent="0.25">
      <c r="P209" s="155"/>
    </row>
    <row r="210" spans="16:16" x14ac:dyDescent="0.25">
      <c r="P210" s="155"/>
    </row>
    <row r="211" spans="16:16" x14ac:dyDescent="0.25">
      <c r="P211" s="155"/>
    </row>
    <row r="212" spans="16:16" x14ac:dyDescent="0.25">
      <c r="P212" s="155"/>
    </row>
    <row r="213" spans="16:16" x14ac:dyDescent="0.25">
      <c r="P213" s="155"/>
    </row>
    <row r="214" spans="16:16" x14ac:dyDescent="0.25">
      <c r="P214" s="155"/>
    </row>
    <row r="215" spans="16:16" x14ac:dyDescent="0.25">
      <c r="P215" s="155"/>
    </row>
    <row r="216" spans="16:16" x14ac:dyDescent="0.25">
      <c r="P216" s="155"/>
    </row>
    <row r="217" spans="16:16" x14ac:dyDescent="0.25">
      <c r="P217" s="155"/>
    </row>
    <row r="218" spans="16:16" x14ac:dyDescent="0.25">
      <c r="P218" s="155"/>
    </row>
    <row r="219" spans="16:16" x14ac:dyDescent="0.25">
      <c r="P219" s="155"/>
    </row>
    <row r="223" spans="16:16" x14ac:dyDescent="0.25">
      <c r="P223" s="153"/>
    </row>
    <row r="224" spans="16:16" x14ac:dyDescent="0.25">
      <c r="P224" s="153"/>
    </row>
    <row r="225" spans="16:16" x14ac:dyDescent="0.25">
      <c r="P225" s="153"/>
    </row>
    <row r="226" spans="16:16" x14ac:dyDescent="0.25">
      <c r="P226" s="153"/>
    </row>
    <row r="227" spans="16:16" x14ac:dyDescent="0.25">
      <c r="P227" s="153"/>
    </row>
    <row r="228" spans="16:16" x14ac:dyDescent="0.25">
      <c r="P228" s="153"/>
    </row>
    <row r="229" spans="16:16" x14ac:dyDescent="0.25">
      <c r="P229" s="153"/>
    </row>
    <row r="230" spans="16:16" x14ac:dyDescent="0.25">
      <c r="P230" s="153"/>
    </row>
    <row r="231" spans="16:16" x14ac:dyDescent="0.25">
      <c r="P231" s="153"/>
    </row>
    <row r="232" spans="16:16" x14ac:dyDescent="0.25">
      <c r="P232" s="153"/>
    </row>
    <row r="233" spans="16:16" x14ac:dyDescent="0.25">
      <c r="P233" s="153"/>
    </row>
    <row r="234" spans="16:16" x14ac:dyDescent="0.25">
      <c r="P234" s="153"/>
    </row>
    <row r="235" spans="16:16" x14ac:dyDescent="0.25">
      <c r="P235" s="153"/>
    </row>
    <row r="236" spans="16:16" x14ac:dyDescent="0.25">
      <c r="P236" s="153"/>
    </row>
    <row r="237" spans="16:16" x14ac:dyDescent="0.25">
      <c r="P237" s="153"/>
    </row>
    <row r="238" spans="16:16" x14ac:dyDescent="0.25">
      <c r="P238" s="153"/>
    </row>
    <row r="239" spans="16:16" x14ac:dyDescent="0.25">
      <c r="P239" s="153"/>
    </row>
    <row r="240" spans="16:16" x14ac:dyDescent="0.25">
      <c r="P240" s="153"/>
    </row>
    <row r="241" spans="16:16" x14ac:dyDescent="0.25">
      <c r="P241" s="153"/>
    </row>
    <row r="242" spans="16:16" x14ac:dyDescent="0.25">
      <c r="P242" s="153"/>
    </row>
    <row r="243" spans="16:16" x14ac:dyDescent="0.25">
      <c r="P243" s="153"/>
    </row>
    <row r="244" spans="16:16" x14ac:dyDescent="0.25">
      <c r="P244" s="153"/>
    </row>
    <row r="245" spans="16:16" x14ac:dyDescent="0.25">
      <c r="P245" s="153"/>
    </row>
    <row r="246" spans="16:16" x14ac:dyDescent="0.25">
      <c r="P246" s="153"/>
    </row>
    <row r="247" spans="16:16" x14ac:dyDescent="0.25">
      <c r="P247" s="153"/>
    </row>
  </sheetData>
  <protectedRanges>
    <protectedRange password="E1A2" sqref="AB2" name="Range1_1_1"/>
    <protectedRange password="E1A2" sqref="N3 N5 N10" name="Range1"/>
    <protectedRange password="E1A2" sqref="N73:O73" name="Range1_4"/>
    <protectedRange password="E1A2" sqref="N12:O12" name="Range1_4_1"/>
    <protectedRange password="E1A2" sqref="N21" name="Range1_1"/>
    <protectedRange password="E1A2" sqref="N72" name="Range1_6"/>
    <protectedRange password="E1A2" sqref="O74" name="Range1_3"/>
    <protectedRange password="E1A2" sqref="N74" name="Range1_7"/>
    <protectedRange password="E1A2" sqref="N31:N32" name="Range1_5"/>
    <protectedRange password="E1A2" sqref="AA2:AA76" name="Range1_1_1_1"/>
    <protectedRange password="E1A2" sqref="U2" name="Range1_14"/>
  </protectedRanges>
  <autoFilter ref="A2:O76" xr:uid="{00000000-0001-0000-0700-000000000000}"/>
  <conditionalFormatting sqref="J3:J76">
    <cfRule type="cellIs" dxfId="3" priority="66" stopIfTrue="1" operator="equal">
      <formula>"Pass"</formula>
    </cfRule>
    <cfRule type="cellIs" dxfId="2" priority="67" stopIfTrue="1" operator="equal">
      <formula>"Fail"</formula>
    </cfRule>
    <cfRule type="cellIs" dxfId="1" priority="68" stopIfTrue="1" operator="equal">
      <formula>"Info"</formula>
    </cfRule>
  </conditionalFormatting>
  <conditionalFormatting sqref="N3:N76">
    <cfRule type="expression" dxfId="0" priority="27" stopIfTrue="1">
      <formula>ISERROR(AA3)</formula>
    </cfRule>
  </conditionalFormatting>
  <dataValidations count="2">
    <dataValidation type="list" allowBlank="1" showInputMessage="1" showErrorMessage="1" sqref="J3:J76" xr:uid="{00000000-0002-0000-0700-000000000000}">
      <formula1>$I$80:$I$83</formula1>
    </dataValidation>
    <dataValidation type="list" allowBlank="1" showInputMessage="1" showErrorMessage="1" sqref="M3:M76" xr:uid="{00000000-0002-0000-0700-000001000000}">
      <formula1>$I$91:$I$94</formula1>
    </dataValidation>
  </dataValidation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pageSetUpPr fitToPage="1"/>
  </sheetPr>
  <dimension ref="A1:D35"/>
  <sheetViews>
    <sheetView showGridLines="0" zoomScaleNormal="100" workbookViewId="0">
      <pane ySplit="1" topLeftCell="A2" activePane="bottomLeft" state="frozen"/>
      <selection pane="bottomLeft" activeCell="C19" sqref="C19"/>
    </sheetView>
  </sheetViews>
  <sheetFormatPr defaultRowHeight="12.5" x14ac:dyDescent="0.25"/>
  <cols>
    <col min="1" max="1" width="8.81640625" customWidth="1"/>
    <col min="2" max="2" width="13.1796875" customWidth="1"/>
    <col min="3" max="3" width="90.81640625" customWidth="1"/>
    <col min="4" max="4" width="22.453125" customWidth="1"/>
  </cols>
  <sheetData>
    <row r="1" spans="1:4" ht="13" x14ac:dyDescent="0.3">
      <c r="A1" s="223" t="s">
        <v>2579</v>
      </c>
      <c r="B1" s="197"/>
      <c r="C1" s="197"/>
      <c r="D1" s="197"/>
    </row>
    <row r="2" spans="1:4" ht="12.75" customHeight="1" x14ac:dyDescent="0.25">
      <c r="A2" s="274" t="s">
        <v>2580</v>
      </c>
      <c r="B2" s="274" t="s">
        <v>2581</v>
      </c>
      <c r="C2" s="274" t="s">
        <v>2582</v>
      </c>
      <c r="D2" s="274" t="s">
        <v>2583</v>
      </c>
    </row>
    <row r="3" spans="1:4" x14ac:dyDescent="0.25">
      <c r="A3" s="275">
        <v>1</v>
      </c>
      <c r="B3" s="276">
        <v>41338</v>
      </c>
      <c r="C3" s="277" t="s">
        <v>2584</v>
      </c>
      <c r="D3" s="278" t="s">
        <v>2585</v>
      </c>
    </row>
    <row r="4" spans="1:4" x14ac:dyDescent="0.25">
      <c r="A4" s="275">
        <v>1.1000000000000001</v>
      </c>
      <c r="B4" s="276">
        <v>41740</v>
      </c>
      <c r="C4" s="277" t="s">
        <v>2586</v>
      </c>
      <c r="D4" s="278" t="s">
        <v>2585</v>
      </c>
    </row>
    <row r="5" spans="1:4" x14ac:dyDescent="0.25">
      <c r="A5" s="275">
        <v>1.2</v>
      </c>
      <c r="B5" s="276">
        <v>41815</v>
      </c>
      <c r="C5" s="277" t="s">
        <v>2587</v>
      </c>
      <c r="D5" s="278" t="s">
        <v>2585</v>
      </c>
    </row>
    <row r="6" spans="1:4" x14ac:dyDescent="0.25">
      <c r="A6" s="275">
        <v>1.3</v>
      </c>
      <c r="B6" s="276">
        <v>42094</v>
      </c>
      <c r="C6" s="277" t="s">
        <v>2588</v>
      </c>
      <c r="D6" s="278" t="s">
        <v>2585</v>
      </c>
    </row>
    <row r="7" spans="1:4" x14ac:dyDescent="0.25">
      <c r="A7" s="275">
        <v>1.4</v>
      </c>
      <c r="B7" s="279">
        <v>42283</v>
      </c>
      <c r="C7" s="277" t="s">
        <v>2589</v>
      </c>
      <c r="D7" s="278" t="s">
        <v>2585</v>
      </c>
    </row>
    <row r="8" spans="1:4" x14ac:dyDescent="0.25">
      <c r="A8" s="275">
        <v>2</v>
      </c>
      <c r="B8" s="276">
        <v>42454</v>
      </c>
      <c r="C8" s="277" t="s">
        <v>2590</v>
      </c>
      <c r="D8" s="280" t="s">
        <v>2585</v>
      </c>
    </row>
    <row r="9" spans="1:4" x14ac:dyDescent="0.25">
      <c r="A9" s="275">
        <v>2.1</v>
      </c>
      <c r="B9" s="276">
        <v>42513</v>
      </c>
      <c r="C9" s="277" t="s">
        <v>2591</v>
      </c>
      <c r="D9" s="280" t="s">
        <v>2585</v>
      </c>
    </row>
    <row r="10" spans="1:4" x14ac:dyDescent="0.25">
      <c r="A10" s="275">
        <v>2.2000000000000002</v>
      </c>
      <c r="B10" s="276">
        <v>42735</v>
      </c>
      <c r="C10" s="277" t="s">
        <v>2592</v>
      </c>
      <c r="D10" s="280" t="s">
        <v>2585</v>
      </c>
    </row>
    <row r="11" spans="1:4" x14ac:dyDescent="0.25">
      <c r="A11" s="275">
        <v>2.2000000000000002</v>
      </c>
      <c r="B11" s="279">
        <v>42766</v>
      </c>
      <c r="C11" s="277" t="s">
        <v>2593</v>
      </c>
      <c r="D11" s="281" t="s">
        <v>2585</v>
      </c>
    </row>
    <row r="12" spans="1:4" x14ac:dyDescent="0.25">
      <c r="A12" s="275">
        <v>2.2000000000000002</v>
      </c>
      <c r="B12" s="279">
        <v>43008</v>
      </c>
      <c r="C12" s="277" t="s">
        <v>2594</v>
      </c>
      <c r="D12" s="281" t="s">
        <v>2585</v>
      </c>
    </row>
    <row r="13" spans="1:4" x14ac:dyDescent="0.25">
      <c r="A13" s="275">
        <v>3</v>
      </c>
      <c r="B13" s="279">
        <v>43373</v>
      </c>
      <c r="C13" s="277" t="s">
        <v>2595</v>
      </c>
      <c r="D13" s="281" t="s">
        <v>2585</v>
      </c>
    </row>
    <row r="14" spans="1:4" x14ac:dyDescent="0.25">
      <c r="A14" s="275">
        <v>3.1</v>
      </c>
      <c r="B14" s="279">
        <v>43555</v>
      </c>
      <c r="C14" s="277" t="s">
        <v>2594</v>
      </c>
      <c r="D14" s="281" t="s">
        <v>2585</v>
      </c>
    </row>
    <row r="15" spans="1:4" x14ac:dyDescent="0.25">
      <c r="A15" s="275">
        <v>3.2</v>
      </c>
      <c r="B15" s="279">
        <v>43738</v>
      </c>
      <c r="C15" s="277" t="s">
        <v>2594</v>
      </c>
      <c r="D15" s="281" t="s">
        <v>2585</v>
      </c>
    </row>
    <row r="16" spans="1:4" x14ac:dyDescent="0.25">
      <c r="A16" s="275">
        <v>4</v>
      </c>
      <c r="B16" s="279">
        <v>43921</v>
      </c>
      <c r="C16" s="277" t="s">
        <v>2596</v>
      </c>
      <c r="D16" s="281" t="s">
        <v>2585</v>
      </c>
    </row>
    <row r="17" spans="1:4" x14ac:dyDescent="0.25">
      <c r="A17" s="275">
        <v>4.0999999999999996</v>
      </c>
      <c r="B17" s="279">
        <v>44104</v>
      </c>
      <c r="C17" s="277" t="s">
        <v>2597</v>
      </c>
      <c r="D17" s="281" t="s">
        <v>2585</v>
      </c>
    </row>
    <row r="18" spans="1:4" ht="15" customHeight="1" x14ac:dyDescent="0.25">
      <c r="A18" s="275">
        <v>4.2</v>
      </c>
      <c r="B18" s="279">
        <v>44469</v>
      </c>
      <c r="C18" s="277" t="s">
        <v>2598</v>
      </c>
      <c r="D18" s="281" t="s">
        <v>2585</v>
      </c>
    </row>
    <row r="19" spans="1:4" x14ac:dyDescent="0.25">
      <c r="A19" s="275">
        <v>4.3</v>
      </c>
      <c r="B19" s="279">
        <v>44469</v>
      </c>
      <c r="C19" s="277" t="s">
        <v>3592</v>
      </c>
      <c r="D19" s="281" t="s">
        <v>2585</v>
      </c>
    </row>
    <row r="20" spans="1:4" x14ac:dyDescent="0.25">
      <c r="A20" s="275"/>
      <c r="B20" s="279"/>
      <c r="C20" s="282"/>
      <c r="D20" s="281"/>
    </row>
    <row r="21" spans="1:4" x14ac:dyDescent="0.25">
      <c r="A21" s="275"/>
      <c r="B21" s="279"/>
      <c r="C21" s="282"/>
      <c r="D21" s="281"/>
    </row>
    <row r="22" spans="1:4" x14ac:dyDescent="0.25">
      <c r="A22" s="275"/>
      <c r="B22" s="279"/>
      <c r="C22" s="282"/>
      <c r="D22" s="281"/>
    </row>
    <row r="23" spans="1:4" x14ac:dyDescent="0.25">
      <c r="A23" s="275"/>
      <c r="B23" s="279"/>
      <c r="C23" s="282"/>
      <c r="D23" s="281"/>
    </row>
    <row r="24" spans="1:4" x14ac:dyDescent="0.25">
      <c r="A24" s="275"/>
      <c r="B24" s="279"/>
      <c r="C24" s="282"/>
      <c r="D24" s="281"/>
    </row>
    <row r="25" spans="1:4" x14ac:dyDescent="0.25">
      <c r="A25" s="275"/>
      <c r="B25" s="279"/>
      <c r="C25" s="282"/>
      <c r="D25" s="281"/>
    </row>
    <row r="26" spans="1:4" x14ac:dyDescent="0.25">
      <c r="A26" s="275"/>
      <c r="B26" s="279"/>
      <c r="C26" s="282"/>
      <c r="D26" s="281"/>
    </row>
    <row r="27" spans="1:4" x14ac:dyDescent="0.25">
      <c r="A27" s="275"/>
      <c r="B27" s="279"/>
      <c r="C27" s="282"/>
      <c r="D27" s="281"/>
    </row>
    <row r="28" spans="1:4" x14ac:dyDescent="0.25">
      <c r="A28" s="275"/>
      <c r="B28" s="279"/>
      <c r="C28" s="282"/>
      <c r="D28" s="281"/>
    </row>
    <row r="29" spans="1:4" x14ac:dyDescent="0.25">
      <c r="A29" s="275"/>
      <c r="B29" s="279"/>
      <c r="C29" s="282"/>
      <c r="D29" s="281"/>
    </row>
    <row r="30" spans="1:4" x14ac:dyDescent="0.25">
      <c r="A30" s="275"/>
      <c r="B30" s="279"/>
      <c r="C30" s="282"/>
      <c r="D30" s="281"/>
    </row>
    <row r="31" spans="1:4" x14ac:dyDescent="0.25">
      <c r="A31" s="275"/>
      <c r="B31" s="279"/>
      <c r="C31" s="282"/>
      <c r="D31" s="281"/>
    </row>
    <row r="32" spans="1:4" x14ac:dyDescent="0.25">
      <c r="A32" s="275"/>
      <c r="B32" s="279"/>
      <c r="C32" s="282"/>
      <c r="D32" s="281"/>
    </row>
    <row r="33" spans="1:4" x14ac:dyDescent="0.25">
      <c r="A33" s="275"/>
      <c r="B33" s="279"/>
      <c r="C33" s="282"/>
      <c r="D33" s="281"/>
    </row>
    <row r="34" spans="1:4" x14ac:dyDescent="0.25">
      <c r="A34" s="275"/>
      <c r="B34" s="279"/>
      <c r="C34" s="282"/>
      <c r="D34" s="281"/>
    </row>
    <row r="35" spans="1:4" x14ac:dyDescent="0.25">
      <c r="A35" s="275"/>
      <c r="B35" s="279"/>
      <c r="C35" s="282"/>
      <c r="D35" s="281"/>
    </row>
  </sheetData>
  <sheetProtection sort="0" autoFilter="0"/>
  <phoneticPr fontId="2" type="noConversion"/>
  <printOptions horizontalCentered="1"/>
  <pageMargins left="0.25" right="0.25" top="0.5" bottom="0.5" header="0.25" footer="0.25"/>
  <pageSetup orientation="landscape" horizontalDpi="1200" verticalDpi="1200" r:id="rId1"/>
  <headerFooter alignWithMargins="0">
    <oddHeader>&amp;CIRS Office of Safeguards SCSEM</oddHeader>
    <oddFooter>&amp;L&amp;F&amp;RPage &amp;P of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E8981AE45EB946489AEC838024505119" ma:contentTypeVersion="7" ma:contentTypeDescription="Create a new document." ma:contentTypeScope="" ma:versionID="ce8cdd547cf28fcb698bed4de2745fd5">
  <xsd:schema xmlns:xsd="http://www.w3.org/2001/XMLSchema" xmlns:xs="http://www.w3.org/2001/XMLSchema" xmlns:p="http://schemas.microsoft.com/office/2006/metadata/properties" xmlns:ns2="6e88766e-77d4-46c2-aa85-78e9afcbbd19" xmlns:ns3="fc344ff9-8651-4f63-9839-1e3a085d13be" targetNamespace="http://schemas.microsoft.com/office/2006/metadata/properties" ma:root="true" ma:fieldsID="4cd1140df14f90e5e3cd9b01f2fa1393" ns2:_="" ns3:_="">
    <xsd:import namespace="6e88766e-77d4-46c2-aa85-78e9afcbbd19"/>
    <xsd:import namespace="fc344ff9-8651-4f63-9839-1e3a085d13b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e88766e-77d4-46c2-aa85-78e9afcbbd1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c344ff9-8651-4f63-9839-1e3a085d13be" elementFormDefault="qualified">
    <xsd:import namespace="http://schemas.microsoft.com/office/2006/documentManagement/types"/>
    <xsd:import namespace="http://schemas.microsoft.com/office/infopath/2007/PartnerControls"/>
    <xsd:element name="SharedWithUsers" ma:index="10"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hidden="true" ma:internalName="SharedWithDetail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6E0E293-E666-4F63-9217-D078610B338E}">
  <ds:schemaRefs>
    <ds:schemaRef ds:uri="http://schemas.microsoft.com/sharepoint/v3/contenttype/forms"/>
  </ds:schemaRefs>
</ds:datastoreItem>
</file>

<file path=customXml/itemProps2.xml><?xml version="1.0" encoding="utf-8"?>
<ds:datastoreItem xmlns:ds="http://schemas.openxmlformats.org/officeDocument/2006/customXml" ds:itemID="{45BEDFC4-C53A-48DB-B322-483584DE10F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e88766e-77d4-46c2-aa85-78e9afcbbd19"/>
    <ds:schemaRef ds:uri="fc344ff9-8651-4f63-9839-1e3a085d13b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6</vt:i4>
      </vt:variant>
    </vt:vector>
  </HeadingPairs>
  <TitlesOfParts>
    <vt:vector size="16" baseType="lpstr">
      <vt:lpstr>Dashboard</vt:lpstr>
      <vt:lpstr>Results</vt:lpstr>
      <vt:lpstr>Instructions</vt:lpstr>
      <vt:lpstr>Gen Test Cases</vt:lpstr>
      <vt:lpstr>Office 365</vt:lpstr>
      <vt:lpstr>AWS Foundations</vt:lpstr>
      <vt:lpstr>Google</vt:lpstr>
      <vt:lpstr>Azure</vt:lpstr>
      <vt:lpstr>Change Log</vt:lpstr>
      <vt:lpstr>Issue Code Table</vt:lpstr>
      <vt:lpstr>'Change Log'!Print_Area</vt:lpstr>
      <vt:lpstr>Dashboard!Print_Area</vt:lpstr>
      <vt:lpstr>'Gen Test Cases'!Print_Area</vt:lpstr>
      <vt:lpstr>Instructions!Print_Area</vt:lpstr>
      <vt:lpstr>Results!Print_Area</vt:lpstr>
      <vt:lpstr>'Gen Test Cases'!Print_Titles</vt:lpstr>
    </vt:vector>
  </TitlesOfParts>
  <Manager>Office of Safeguards</Manager>
  <Company>Internal Revenue Service</Company>
  <LinksUpToDate>false</LinksUpToDate>
  <SharedDoc>false</SharedDoc>
  <HyperlinkBase>http://www.irs.gov/uac/Safeguards-Program</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IRS Office of Safeguards SCSEM</dc:title>
  <dc:subject>IT Security Compliance Evaluation</dc:subject>
  <dc:creator>Booz Allen Hamilton</dc:creator>
  <cp:keywords>usgcb, stig, pub1075</cp:keywords>
  <dc:description/>
  <cp:lastModifiedBy>Taylor Jared V</cp:lastModifiedBy>
  <cp:revision/>
  <dcterms:created xsi:type="dcterms:W3CDTF">2012-09-21T14:43:24Z</dcterms:created>
  <dcterms:modified xsi:type="dcterms:W3CDTF">2022-09-19T20:50:38Z</dcterms:modified>
  <cp:category>security</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