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13AF1966-5BC4-449D-A1FD-FDDB3CCBA354}" xr6:coauthVersionLast="47" xr6:coauthVersionMax="47" xr10:uidLastSave="{00000000-0000-0000-0000-000000000000}"/>
  <bookViews>
    <workbookView xWindow="-110" yWindow="-110" windowWidth="19420" windowHeight="10420" tabRatio="732" xr2:uid="{00000000-000D-0000-FFFF-FFFF00000000}"/>
  </bookViews>
  <sheets>
    <sheet name="Dashboard" sheetId="5" r:id="rId1"/>
    <sheet name="Results" sheetId="4" r:id="rId2"/>
    <sheet name="Instructions" sheetId="6" r:id="rId3"/>
    <sheet name="Gen Test Cases" sheetId="9" r:id="rId4"/>
    <sheet name="Debian 9" sheetId="15" r:id="rId5"/>
    <sheet name="Debian 10" sheetId="19" r:id="rId6"/>
    <sheet name="Change Log" sheetId="7" r:id="rId7"/>
    <sheet name="Appendix" sheetId="8" r:id="rId8"/>
    <sheet name="Issue Code Table" sheetId="16" r:id="rId9"/>
  </sheets>
  <definedNames>
    <definedName name="_xlnm._FilterDatabase" localSheetId="7" hidden="1">Appendix!#REF!</definedName>
    <definedName name="_xlnm._FilterDatabase" localSheetId="5" hidden="1">'Debian 10'!$A$2:$AB$201</definedName>
    <definedName name="_xlnm._FilterDatabase" localSheetId="4" hidden="1">'Debian 9'!$A$2:$AA$185</definedName>
    <definedName name="_xlnm._FilterDatabase" localSheetId="3" hidden="1">'Gen Test Cases'!$A$2:$AA$17</definedName>
    <definedName name="_xlnm._FilterDatabase" localSheetId="8" hidden="1">'Issue Code Table'!$A$1:$D$495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4" l="1"/>
  <c r="F18" i="4"/>
  <c r="F19" i="4"/>
  <c r="F20" i="4"/>
  <c r="F21" i="4"/>
  <c r="F22" i="4"/>
  <c r="F23" i="4"/>
  <c r="F24" i="4"/>
  <c r="E18" i="4"/>
  <c r="E19" i="4"/>
  <c r="E20" i="4"/>
  <c r="E21" i="4"/>
  <c r="E22" i="4"/>
  <c r="E23" i="4"/>
  <c r="E24" i="4"/>
  <c r="D18" i="4"/>
  <c r="D19" i="4"/>
  <c r="D20" i="4"/>
  <c r="D21" i="4"/>
  <c r="D22" i="4"/>
  <c r="D23" i="4"/>
  <c r="D24" i="4"/>
  <c r="AA4" i="9"/>
  <c r="AA5" i="9"/>
  <c r="AA6" i="9"/>
  <c r="AA7" i="9"/>
  <c r="AA8" i="9"/>
  <c r="AA9" i="9"/>
  <c r="AA10" i="9"/>
  <c r="AA11" i="9"/>
  <c r="AA12" i="9"/>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3" i="15"/>
  <c r="AA200" i="19" l="1"/>
  <c r="AA199" i="19"/>
  <c r="AA198" i="19"/>
  <c r="AA197" i="19"/>
  <c r="AA196" i="19"/>
  <c r="AA195" i="19"/>
  <c r="AA194" i="19"/>
  <c r="AA193" i="19"/>
  <c r="AA192" i="19"/>
  <c r="AA191" i="19"/>
  <c r="AA190" i="19"/>
  <c r="AA189" i="19"/>
  <c r="AA188" i="19"/>
  <c r="AA187" i="19"/>
  <c r="AA186" i="19"/>
  <c r="AA185" i="19"/>
  <c r="AA184" i="19"/>
  <c r="AA183" i="19"/>
  <c r="AA182" i="19"/>
  <c r="AA181" i="19"/>
  <c r="AA180" i="19"/>
  <c r="AA179" i="19"/>
  <c r="AA178" i="19"/>
  <c r="AA177" i="19"/>
  <c r="AA176" i="19"/>
  <c r="AA175" i="19"/>
  <c r="AA174" i="19"/>
  <c r="AA173" i="19"/>
  <c r="AA172" i="19"/>
  <c r="AA171" i="19"/>
  <c r="AA170" i="19"/>
  <c r="AA169" i="19"/>
  <c r="AA168" i="19"/>
  <c r="AA167" i="19"/>
  <c r="AA166" i="19"/>
  <c r="AA165" i="19"/>
  <c r="AA164" i="19"/>
  <c r="AA163" i="19"/>
  <c r="AA162" i="19"/>
  <c r="AA161" i="19"/>
  <c r="AA160" i="19"/>
  <c r="AA159" i="19"/>
  <c r="AA158" i="19"/>
  <c r="AA157" i="19"/>
  <c r="AA156" i="19"/>
  <c r="AA155" i="19"/>
  <c r="AA154" i="19"/>
  <c r="AA153" i="19"/>
  <c r="AA152" i="19"/>
  <c r="AA151" i="19"/>
  <c r="AA150" i="19"/>
  <c r="AA149" i="19"/>
  <c r="AA148" i="19"/>
  <c r="AA147" i="19"/>
  <c r="AA146" i="19"/>
  <c r="AA145" i="19"/>
  <c r="AA144" i="19"/>
  <c r="AA143" i="19"/>
  <c r="AA142" i="19"/>
  <c r="AA141" i="19"/>
  <c r="AA140" i="19"/>
  <c r="AA139" i="19"/>
  <c r="AA138" i="19"/>
  <c r="AA137" i="19"/>
  <c r="AA136" i="19"/>
  <c r="AA135" i="19"/>
  <c r="AA134" i="19"/>
  <c r="AA133" i="19"/>
  <c r="AA132" i="19"/>
  <c r="AA131" i="19"/>
  <c r="AA130" i="19"/>
  <c r="AA129" i="19"/>
  <c r="AA128" i="19"/>
  <c r="AA127" i="19"/>
  <c r="AA126" i="19"/>
  <c r="AA125" i="19"/>
  <c r="AA124" i="19"/>
  <c r="AA123" i="19"/>
  <c r="AA122" i="19"/>
  <c r="AA121" i="19"/>
  <c r="AA120" i="19"/>
  <c r="AA119" i="19"/>
  <c r="AA118" i="19"/>
  <c r="AA117" i="19"/>
  <c r="AA116" i="19"/>
  <c r="AA115" i="19"/>
  <c r="AA114" i="19"/>
  <c r="AA113" i="19"/>
  <c r="AA112" i="19"/>
  <c r="AA111" i="19"/>
  <c r="AA110" i="19"/>
  <c r="AA109" i="19"/>
  <c r="AA108" i="19"/>
  <c r="AA107" i="19"/>
  <c r="AA106" i="19"/>
  <c r="AA105" i="19"/>
  <c r="AA104" i="19"/>
  <c r="AA103" i="19"/>
  <c r="AA102" i="19"/>
  <c r="AA101" i="19"/>
  <c r="AA100" i="19"/>
  <c r="AA99" i="19"/>
  <c r="AA98" i="19"/>
  <c r="AA97" i="19"/>
  <c r="AA96" i="19"/>
  <c r="AA95" i="19"/>
  <c r="AA94" i="19"/>
  <c r="AA93" i="19"/>
  <c r="AA92" i="19"/>
  <c r="AA91" i="19"/>
  <c r="AA90" i="19"/>
  <c r="AA89" i="19"/>
  <c r="AA88" i="19"/>
  <c r="AA87" i="19"/>
  <c r="AA86" i="19"/>
  <c r="AA85" i="19"/>
  <c r="AA84" i="19"/>
  <c r="AA83" i="19"/>
  <c r="AA82" i="19"/>
  <c r="AA81" i="19"/>
  <c r="AA80" i="19"/>
  <c r="AA79" i="19"/>
  <c r="AA78" i="19"/>
  <c r="AA77" i="19"/>
  <c r="AA76" i="19"/>
  <c r="AA75" i="19"/>
  <c r="AA74" i="19"/>
  <c r="AA73" i="19"/>
  <c r="AA72" i="19"/>
  <c r="AA71" i="19"/>
  <c r="AA70" i="19"/>
  <c r="AA69" i="19"/>
  <c r="AA68" i="19"/>
  <c r="AA67" i="19"/>
  <c r="AA66" i="19"/>
  <c r="AA65" i="19"/>
  <c r="AA64" i="19"/>
  <c r="AA63" i="19"/>
  <c r="AA62" i="19"/>
  <c r="AA61" i="19"/>
  <c r="AA60" i="19"/>
  <c r="AA59" i="19"/>
  <c r="AA58" i="19"/>
  <c r="AA57" i="19"/>
  <c r="AA56" i="19"/>
  <c r="AA55" i="19"/>
  <c r="AA54" i="19"/>
  <c r="AA53" i="19"/>
  <c r="AA52" i="19"/>
  <c r="AA51" i="19"/>
  <c r="AA50" i="19"/>
  <c r="AA49" i="19"/>
  <c r="AA48" i="19"/>
  <c r="AA47" i="19"/>
  <c r="AA46" i="19"/>
  <c r="AA45" i="19"/>
  <c r="AA44" i="19"/>
  <c r="AA43" i="19"/>
  <c r="AA42" i="19"/>
  <c r="AA41" i="19"/>
  <c r="AA40" i="19"/>
  <c r="AA39" i="19"/>
  <c r="AA38" i="19"/>
  <c r="AA37" i="19"/>
  <c r="AA36" i="19"/>
  <c r="AA35" i="19"/>
  <c r="AA34" i="19"/>
  <c r="AA33" i="19"/>
  <c r="AA32" i="19"/>
  <c r="AA31" i="19"/>
  <c r="AA30" i="19"/>
  <c r="AA29" i="19"/>
  <c r="AA28" i="19"/>
  <c r="AA27" i="19"/>
  <c r="AA26" i="19"/>
  <c r="AA25" i="19"/>
  <c r="AA24" i="19"/>
  <c r="AA23" i="19"/>
  <c r="AA22" i="19"/>
  <c r="AA21" i="19"/>
  <c r="AA20" i="19"/>
  <c r="AA19" i="19"/>
  <c r="AA18" i="19"/>
  <c r="AA17" i="19"/>
  <c r="AA16" i="19"/>
  <c r="AA15" i="19"/>
  <c r="AA14" i="19"/>
  <c r="AA13" i="19"/>
  <c r="AA12" i="19"/>
  <c r="AA11" i="19"/>
  <c r="AA10" i="19"/>
  <c r="AA9" i="19"/>
  <c r="AA8" i="19"/>
  <c r="AA7" i="19"/>
  <c r="AA6" i="19"/>
  <c r="AA5" i="19"/>
  <c r="AA4" i="19"/>
  <c r="AA3" i="19"/>
  <c r="AA3" i="9"/>
  <c r="K42" i="4"/>
  <c r="K41" i="4"/>
  <c r="K38" i="4"/>
  <c r="K37" i="4"/>
  <c r="O33" i="4"/>
  <c r="M33" i="4"/>
  <c r="E33" i="4"/>
  <c r="C33" i="4"/>
  <c r="B33" i="4"/>
  <c r="K22" i="4"/>
  <c r="K21" i="4"/>
  <c r="K18" i="4"/>
  <c r="K17" i="4"/>
  <c r="O13" i="4"/>
  <c r="M13" i="4"/>
  <c r="E13" i="4"/>
  <c r="D13" i="4"/>
  <c r="C13" i="4"/>
  <c r="B13" i="4"/>
  <c r="F37" i="4" l="1"/>
  <c r="C18" i="4"/>
  <c r="F13" i="4"/>
  <c r="N13" i="4"/>
  <c r="C42" i="4"/>
  <c r="I21" i="4"/>
  <c r="F33" i="4"/>
  <c r="C39" i="4"/>
  <c r="C44" i="4"/>
  <c r="C24" i="4"/>
  <c r="E40" i="4"/>
  <c r="E44" i="4"/>
  <c r="C17" i="4"/>
  <c r="I19" i="4"/>
  <c r="I22" i="4"/>
  <c r="F38" i="4"/>
  <c r="C41" i="4"/>
  <c r="D43" i="4"/>
  <c r="I43" i="4" s="1"/>
  <c r="N33" i="4"/>
  <c r="J37" i="4" s="1"/>
  <c r="F44" i="4"/>
  <c r="J17" i="4"/>
  <c r="D17" i="4"/>
  <c r="I17" i="4" s="1"/>
  <c r="I18" i="4"/>
  <c r="C20" i="4"/>
  <c r="J21" i="4"/>
  <c r="I24" i="4"/>
  <c r="C37" i="4"/>
  <c r="H37" i="4" s="1"/>
  <c r="C38" i="4"/>
  <c r="D39" i="4"/>
  <c r="I39" i="4" s="1"/>
  <c r="F40" i="4"/>
  <c r="D41" i="4"/>
  <c r="I41" i="4" s="1"/>
  <c r="D42" i="4"/>
  <c r="I42" i="4" s="1"/>
  <c r="E43" i="4"/>
  <c r="E17" i="4"/>
  <c r="I20" i="4"/>
  <c r="C23" i="4"/>
  <c r="D37" i="4"/>
  <c r="I37" i="4" s="1"/>
  <c r="D38" i="4"/>
  <c r="I38" i="4" s="1"/>
  <c r="E39" i="4"/>
  <c r="C40" i="4"/>
  <c r="E41" i="4"/>
  <c r="J41" i="4"/>
  <c r="E42" i="4"/>
  <c r="F43" i="4"/>
  <c r="D44" i="4"/>
  <c r="I44" i="4" s="1"/>
  <c r="F17" i="4"/>
  <c r="H17" i="4" s="1"/>
  <c r="H18" i="4"/>
  <c r="C19" i="4"/>
  <c r="H19" i="4" s="1"/>
  <c r="C21" i="4"/>
  <c r="C22" i="4"/>
  <c r="I23" i="4"/>
  <c r="H24" i="4"/>
  <c r="E37" i="4"/>
  <c r="E38" i="4"/>
  <c r="F39" i="4"/>
  <c r="H39" i="4" s="1"/>
  <c r="D40" i="4"/>
  <c r="I40" i="4" s="1"/>
  <c r="F41" i="4"/>
  <c r="H41" i="4" s="1"/>
  <c r="F42" i="4"/>
  <c r="H42" i="4" s="1"/>
  <c r="C43" i="4"/>
  <c r="H43" i="4" s="1"/>
  <c r="H23" i="4" l="1"/>
  <c r="H22" i="4"/>
  <c r="H38" i="4"/>
  <c r="H40" i="4"/>
  <c r="H20" i="4"/>
  <c r="H44" i="4"/>
  <c r="H21" i="4"/>
  <c r="D45" i="4" l="1"/>
  <c r="G33" i="4" s="1"/>
  <c r="D25" i="4"/>
  <c r="G13" i="4" s="1"/>
</calcChain>
</file>

<file path=xl/sharedStrings.xml><?xml version="1.0" encoding="utf-8"?>
<sst xmlns="http://schemas.openxmlformats.org/spreadsheetml/2006/main" count="8203" uniqueCount="4165">
  <si>
    <t>Internal Revenue Service</t>
  </si>
  <si>
    <t>Office of Safeguards</t>
  </si>
  <si>
    <t xml:space="preserve"> ▪ SCSEM Subject: Debian (Linux)</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</si>
  <si>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</si>
  <si>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</si>
  <si>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</si>
  <si>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</si>
  <si>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</si>
  <si>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</si>
  <si>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</si>
  <si>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</si>
  <si>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</si>
  <si>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</si>
  <si>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</si>
  <si>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</si>
  <si>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</si>
  <si>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</si>
  <si>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</si>
  <si>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</si>
  <si>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</si>
  <si>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</si>
  <si>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</si>
  <si>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</si>
  <si>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</si>
  <si>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</si>
  <si>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</si>
  <si>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</si>
  <si>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</si>
  <si>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</si>
  <si>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</si>
  <si>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</si>
  <si>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</si>
  <si>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</si>
  <si>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</si>
  <si>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</si>
  <si>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</si>
  <si>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</si>
  <si>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</si>
  <si>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Debian 9Test Results</t>
  </si>
  <si>
    <t xml:space="preserve">       Use this box if Debian 9 SCSEM tests were conducted.</t>
  </si>
  <si>
    <t>This table calculates all tests in the Gen Test Cases + DebOS9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</si>
  <si>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</si>
  <si>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</si>
  <si>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</si>
  <si>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</si>
  <si>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</si>
  <si>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</si>
  <si>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</si>
  <si>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</si>
  <si>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</si>
  <si>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</si>
  <si>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</si>
  <si>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</si>
  <si>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</si>
  <si>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</si>
  <si>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</si>
  <si>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</si>
  <si>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</si>
  <si>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</si>
  <si>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</si>
  <si>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</si>
  <si>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</si>
  <si>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</si>
  <si>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Debian 10 Test Results</t>
  </si>
  <si>
    <t xml:space="preserve">       Use this box if Debian 10 SCSEM tests were conducted.</t>
  </si>
  <si>
    <t>This table calculates all tests in the Gen Test Cases + DebOS10 Tests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</si>
  <si>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</si>
  <si>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</si>
  <si>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</si>
  <si>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</si>
  <si>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</si>
  <si>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</si>
  <si>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</si>
  <si>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</si>
  <si>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</si>
  <si>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</si>
  <si>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</si>
  <si>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</si>
  <si>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</si>
  <si>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</si>
  <si>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</si>
  <si>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</si>
  <si>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</si>
  <si>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</si>
  <si>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</si>
  <si>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</si>
  <si>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</si>
  <si>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</si>
  <si>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</si>
  <si>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</si>
  <si>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</si>
  <si>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</si>
  <si>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</si>
  <si>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</si>
  <si>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</si>
  <si>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</si>
  <si>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</si>
  <si>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</si>
  <si>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</si>
  <si>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</si>
  <si>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</si>
  <si>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</si>
  <si>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</si>
  <si>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</si>
  <si>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</si>
  <si>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</si>
  <si>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</si>
  <si>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</si>
  <si>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</si>
  <si>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</si>
  <si>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</si>
  <si>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</si>
  <si>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</si>
  <si>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Description</t>
  </si>
  <si>
    <t>Expected Results</t>
  </si>
  <si>
    <t>Actual Results</t>
  </si>
  <si>
    <t>Status</t>
  </si>
  <si>
    <t>Notes/Evidence</t>
  </si>
  <si>
    <t>Criticality</t>
  </si>
  <si>
    <t>Issue Code Mapping</t>
  </si>
  <si>
    <t>Issue Code Description</t>
  </si>
  <si>
    <t>Risk Rating (Do Not Edit)</t>
  </si>
  <si>
    <t>DebGen-01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</si>
  <si>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</si>
  <si>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</si>
  <si>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</si>
  <si>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</si>
  <si>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</si>
  <si>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</si>
  <si>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</si>
  <si>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</si>
  <si>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</si>
  <si>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DebGen-02</t>
  </si>
  <si>
    <t>SI-2</t>
  </si>
  <si>
    <t>Flaw Remediation</t>
  </si>
  <si>
    <t>Examine</t>
  </si>
  <si>
    <t>Verify that system patch levels are up-to-date to address new vulnerabilities.</t>
  </si>
  <si>
    <t>1. The latest security patches are installed.</t>
  </si>
  <si>
    <t>Significant</t>
  </si>
  <si>
    <t>HSI2
HSI27</t>
  </si>
  <si>
    <t xml:space="preserve">HSI2: System patch level is insufficient
HSI27: Critical security patches have not been applied </t>
  </si>
  <si>
    <t>DebGen-03</t>
  </si>
  <si>
    <t>AC-2</t>
  </si>
  <si>
    <t>Account Management</t>
  </si>
  <si>
    <t>Interview
Examine</t>
  </si>
  <si>
    <t xml:space="preserve">Verify the agency has implemented an account management process for the Red Hat Linux Server.
</t>
  </si>
  <si>
    <t xml:space="preserve">1. Interview the Red Hat administrator to verify documented operating procedures exist for user and system account creation, termination, and expiration.
</t>
  </si>
  <si>
    <t xml:space="preserve">1. The Red Hat administrator can demonstrate that documented operating procedures exist.
</t>
  </si>
  <si>
    <t>IRS Safeguards Requirement</t>
  </si>
  <si>
    <t>Moderate</t>
  </si>
  <si>
    <t>HAC7</t>
  </si>
  <si>
    <t>HAC7:  Account management procedures are not in place</t>
  </si>
  <si>
    <t>DebGen-04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</si>
  <si>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</si>
  <si>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</si>
  <si>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</si>
  <si>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Red Hat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</si>
  <si>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Red Hat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</si>
  <si>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</si>
  <si>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</si>
  <si>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DebGen-05</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</si>
  <si>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</si>
  <si>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</si>
  <si>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</si>
  <si>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</si>
  <si>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Red Hat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</si>
  <si>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</si>
  <si>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</si>
  <si>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</si>
  <si>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DebGen-06</t>
  </si>
  <si>
    <t>AU-9</t>
  </si>
  <si>
    <t>Protection of Audit Information</t>
  </si>
  <si>
    <t>Audit trails cannot be read or modified by non-administrator users.</t>
  </si>
  <si>
    <t xml:space="preserve">1. Interview the Red Hat administrator to determine the application audit log location.  Examine the permission settings of the log files.  
</t>
  </si>
  <si>
    <t>1.  Log files have appropriate permissions assigned and permissions are not excessive.</t>
  </si>
  <si>
    <t>HAU10</t>
  </si>
  <si>
    <t>HAU10:  Audit logs are not properly protected</t>
  </si>
  <si>
    <t>DebGen-07</t>
  </si>
  <si>
    <t>CM-7</t>
  </si>
  <si>
    <t>Least Functionality</t>
  </si>
  <si>
    <t xml:space="preserve">Unneeded functionality is disabled. 
</t>
  </si>
  <si>
    <t xml:space="preserve">1. Interview the Red Hat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</si>
  <si>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</si>
  <si>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</si>
  <si>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</si>
  <si>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DebGen-08</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</si>
  <si>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</si>
  <si>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</si>
  <si>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</si>
  <si>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Red Hat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</si>
  <si>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</si>
  <si>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</si>
  <si>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</si>
  <si>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</si>
  <si>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</si>
  <si>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</si>
  <si>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</si>
  <si>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</si>
  <si>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CIS Benchmark Section #</t>
  </si>
  <si>
    <t>Recommendation #</t>
  </si>
  <si>
    <t>Rationale Statement</t>
  </si>
  <si>
    <t>Remediation Procedure</t>
  </si>
  <si>
    <t>DEB09-01</t>
  </si>
  <si>
    <t>Test (Manual)</t>
  </si>
  <si>
    <t>Install updates, patches, and additional security software</t>
  </si>
  <si>
    <t>Periodically patches are released for included software either due to security flaws or to include additional functionality.</t>
  </si>
  <si>
    <t>Run the following command and verify there are no updates or patches to install:
# apt-get -s upgrade</t>
  </si>
  <si>
    <t xml:space="preserve">The latest security patches are installed and the system is registered </t>
  </si>
  <si>
    <t xml:space="preserve">The system is not regularly patched from the vendor.  The system is running %INCLUDE UPDATE LEVEL/PATCH LEVEL AND IF THERE ARE HIGH OR CRITICAL CVEs%"..  </t>
  </si>
  <si>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</si>
  <si>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</si>
  <si>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</si>
  <si>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</si>
  <si>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Use your package manager to update all packages on the system according to site policy.</t>
  </si>
  <si>
    <t>Obtain and install the latest security patches from the vendor to take advantage of the latest functionality. Security-relevant software updates include, patches, service packs, hot fixes, and antivirus signatures. One method to accomplish the recommendation is to issue the following command(s):
# dnf update --security. (By default, yum will automatically attempt to check all configured repositories to resolve all package dependencies during an installation/upgrade).</t>
  </si>
  <si>
    <t>DEB09-02</t>
  </si>
  <si>
    <t>CM-6</t>
  </si>
  <si>
    <t>Configuration Settings</t>
  </si>
  <si>
    <t xml:space="preserve">Configure /tmp directory </t>
  </si>
  <si>
    <t>The `/tmp` directory is a world-writable directory used for temporary storage by all users and some applications.</t>
  </si>
  <si>
    <t xml:space="preserve">Run the following command and verify output shows `/tmp` is mounted:
# mount | grep /tmp
tmpfs on /tmp type tmpfs (rw,nosuid,nodev,noexec,relatime)
run the following command and verify that tmpfs has been mounted to, or a system partition has been created for `/tmp`
# systemctl is-enabled tmp.mount
enabled
</t>
  </si>
  <si>
    <t>/tmp directory has been configured.</t>
  </si>
  <si>
    <t>/tmp directory has not been configured.</t>
  </si>
  <si>
    <t>1.1</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</si>
  <si>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</si>
  <si>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</si>
  <si>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</si>
  <si>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Enable systemd /tmp mounting. One method for implementing the recommended state is to run the following command(s):
systemctl unmask tmp.mount
systemctl enable tmp.mount
Edit `/etc/systemd/system/local-fs.target.wants/tmp.mount` to configure the `/tmp` mount:
[Mount]
What=tmpfs
Where=/tmp
Type=tmpfs
Options=mode=1777,strictatime,noexec,nodev,nosuid.</t>
  </si>
  <si>
    <t>To close this finding, please provide a screenshot showing /tmp directory has been configured with the agency's CAP.</t>
  </si>
  <si>
    <t>DEB09-03</t>
  </si>
  <si>
    <t>AC-6</t>
  </si>
  <si>
    <t>Least Privilege</t>
  </si>
  <si>
    <t>Set the nodev option on the /tmp partition</t>
  </si>
  <si>
    <t>The `nodev` mount option specifies that the filesystem cannot contain special devices.</t>
  </si>
  <si>
    <t xml:space="preserve">Run the following command and verify that the `nodev` option is set on `/tmp:`
# mount | grep /tmp
tmpfs on /tmp type tmpfs (rw,nosuid,nodev,noexec,relatime)
</t>
  </si>
  <si>
    <t>Output is emitted and contains the following:
nodev</t>
  </si>
  <si>
    <t>The nodev option has not been set on the /tmp partition.</t>
  </si>
  <si>
    <t>1.1.3</t>
  </si>
  <si>
    <t>Since the `/tmp` filesystem is not intended to support devices, set this option to ensure that users cannot attempt to create block or character special devices in `/tmp`.</t>
  </si>
  <si>
    <t>Edit `/etc/systemd/system/local-fs.target.wants/tmp.mount` to configure the `/tmp` mount:
[Mount]
What=tmpfs
Where=/tmp
Type=tmpfs
Options=mode=1777,strictatime,noexec,nodev,nosuid
Run the following commands to enable systemd `/tmp` mounting:
systemctl unmask tmp.mount
systemctl enable tmp.mount.</t>
  </si>
  <si>
    <t>Set the nodev option on the /tmp partition. One method to achieve the recommended state is to edit `/etc/systemd/system/local-fs.target.wants/tmp.mount` to configure the `/tmp` mount:
[Mount]
What=tmpfs
Where=/tmp
Type=tmpfs
Options=mode=1777,strictatime,noexec,nodev,nosuid
Run the following command(s) to enable systemd `/tmp` mounting:
systemctl unmask tmp.mount
systemctl enable tmp.mount.</t>
  </si>
  <si>
    <t>To close this finding, please provide a screenshot showing nodev option settings on the /tmp partition with the agency's CAP.</t>
  </si>
  <si>
    <t>DEB09-04</t>
  </si>
  <si>
    <t>Set the nosuid option on the /tmp partition</t>
  </si>
  <si>
    <t>The `nosuid` mount option specifies that the filesystem cannot contain `setuid` files.</t>
  </si>
  <si>
    <t xml:space="preserve">Run the following command and verify that the `nosuid` option is set on `/tmp:`
# mount | grep /tmp
tmpfs on /tmp type tmpfs (rw,nosuid,nodev,noexec,relatime)
</t>
  </si>
  <si>
    <t>Output is emitted and contains the following:
nosuid</t>
  </si>
  <si>
    <t>The nosuid option has not been set on the /tmp partition.</t>
  </si>
  <si>
    <t>1.1.4</t>
  </si>
  <si>
    <t>Since the `/tmp` filesystem is only intended for temporary file storage, set this option to ensure that users cannot create `setuid` files in `/tmp`.</t>
  </si>
  <si>
    <t>Edit `/etc/systemd/system/local-fs.target.wants/tmp.mount` to add `nodev` to the `/tmp` mount options:
[Mount]
Options=mode=1777,strictatime,noexec,nodev,nosuid
Run the following command to remount `/tmp` :
# mount -o remount,nodev /tmp.</t>
  </si>
  <si>
    <t>Set the nosuid option on the /tmp partition. One method to achieve the recommended state is to edit `/etc/systemd/system/local-fs.target.wants/tmp.mount` to add `nodev` to the `/tmp` mount options:
[Mount]
Options=mode=1777,strictatime,noexec,nodev,nosuid
Run the following command to remount `/tmp` :
# mount -o remount,nodev /tmp.</t>
  </si>
  <si>
    <t>To close this finding, please provide a screenshot showing nosuid option settings on the /tmp partition with the agency's CAP.</t>
  </si>
  <si>
    <t>DEB09-05</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</si>
  <si>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</si>
  <si>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</si>
  <si>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</si>
  <si>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</si>
  <si>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the /tmp partition.</t>
  </si>
  <si>
    <t>1.1.5</t>
  </si>
  <si>
    <t>Since the `/tmp` filesystem is only intended for temporary file storage, set this option to ensure that users cannot run executable binaries from `/tmp` .</t>
  </si>
  <si>
    <t>Edit `/etc/systemd/system/local-fs.target.wants/tmp.mount` to add `noexec` to the `/tmp` mount options:
[Mount]
Options=mode=1777,strictatime,noexec,nodev,nosuid
Run the following command to remount `/tmp` :
# mount -o remount,noexec /tmp.</t>
  </si>
  <si>
    <t>Set the noexec option on the /tmp partition to ensure that users cannot run executable binaries from `/tmp`. One method to achieve the recommended state is to edit `/etc/systemd/system/local-fs.target.wants/tmp.mount` to add `noexec` to the `/tmp` mount options:
[Mount]
Options=mode=1777,strictatime,noexec,nodev,nosuid
Run the following command to remount `/tmp` :
# mount -o remount,noexec /tmp.</t>
  </si>
  <si>
    <t>To close this finding, please provide a screenshot showing noexec option settings on the /tmp partition with the agency's CAP.</t>
  </si>
  <si>
    <t>DEB09-06</t>
  </si>
  <si>
    <t>Set the nodev option on the /var/tmp partition</t>
  </si>
  <si>
    <t xml:space="preserve">If a `/var/tmp` partition exists run the following command and verify that the `nodev` option is set on `/var/tmp`.
# mount | grep /var/tmp
 /var/tmp type tmpfs (rw,nosuid,nodev,noexec,relatime)
</t>
  </si>
  <si>
    <t>The nodev option has not been set on the /var/tmp partition.</t>
  </si>
  <si>
    <t>1.1.8</t>
  </si>
  <si>
    <t>Since the `/var/tmp` filesystem is not intended to support devices, set this option to ensure that users cannot attempt to create block or character special devices in `/var/tmp`.</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</si>
  <si>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</si>
  <si>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edit the `/etc/fstab` file and add `nodev` to the fourth field (mounting options) for the `/var/tmp` partition. 
Run the following command to remount `/var/tmp`:
# mount -o remount,nodev /var/tmp.</t>
  </si>
  <si>
    <t>DEB09-07</t>
  </si>
  <si>
    <t>Set the nosuid option on the /var/tmp partition</t>
  </si>
  <si>
    <t xml:space="preserve">If a `/var/tmp` partition exists run the following command and verify that the `nosuid` option is set on `/var/tmp`.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</si>
  <si>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</si>
  <si>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</si>
  <si>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</si>
  <si>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</si>
  <si>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edit the `/etc/fstab` file and add `nosuid` to the fourth field (mounting options) for the `/var/tmp` partition. 
Run the following command to remount `/var/tmp`:
# mount -o remount,nosuid /var/tmp.</t>
  </si>
  <si>
    <t>DEB09-08</t>
  </si>
  <si>
    <t>Set the no exec option on the /var/tmp partition</t>
  </si>
  <si>
    <t xml:space="preserve">If a `/var/tmp` partition exists run the following command and verify that the `noexec` option is set on `/var/tmp`.
# mount | grep /var/tmp
tmpfs on /var/tmp type tmpfs (rw,nosuid,nodev,noexec,relatime)
</t>
  </si>
  <si>
    <t>The noexec option has not been set on the /var/tmp partition.</t>
  </si>
  <si>
    <t>1.1.10</t>
  </si>
  <si>
    <t>Since the `/var/tmp` filesystem is only intended for temporary file storage, set this option to ensure that users cannot run executable binaries from `/var/tmp`.</t>
  </si>
  <si>
    <t xml:space="preserve">Edit the `/etc/fstab` file and add `noexec` to the fourth field (mounting options) for the `/var/tmp` partition. 
Run the following command to remount `/var/tmp`:
# mount -o remount,noexec /var/tmp
</t>
  </si>
  <si>
    <t>Set the no exec option on the /var/tmp partition to ensure that users cannot run executable binaries from `/var/tmp`. One method to accomplish the recommendation is to issue the following command(s): Edit the `/etc/fstab` file and add `noexec` to the fourth field (mounting options) for the `/var/tmp` partition. 
Run the following command to remount `/var/tmp` :
# mount -o remount,noexec /var/tmp.</t>
  </si>
  <si>
    <t>To close this finding, please provide a screenshot showing no exec option settings on the /var/tmp partition with the agency's CAP.</t>
  </si>
  <si>
    <t>DEB09-09</t>
  </si>
  <si>
    <t>Set the nodev option on the /home partition</t>
  </si>
  <si>
    <t xml:space="preserve">If a `/home` partition exists run the following command and verify that the `nodev` option is set on `/home`.
# mount | grep /home
/dev/xvdf1 on /home type ext4 (rw,nodev,relatime,data=ordered)
</t>
  </si>
  <si>
    <t>The nodev option has not been set on the /home partition.</t>
  </si>
  <si>
    <t>1.1.14</t>
  </si>
  <si>
    <t>Since the user partitions are not intended to support devices, set this option to ensure that users cannot attempt to create block or character special devices.</t>
  </si>
  <si>
    <t>Edit the `/etc/fstab` file and add `nodev` to the fourth field (mounting options) for the `/home` partition. 
# mount -o remount,nodev /home.</t>
  </si>
  <si>
    <t>Set the nodev option on the /home partition to ensure that users cannot attempt to create block or character special devices. One method to achieve the recommended state is to edit the `/etc/fstab` file and add `nodev` to the fourth field (mounting options) for the `/home` partition. 
# mount -o remount,nodev /home.</t>
  </si>
  <si>
    <t>To close this finding, please provide a screenshot showing nodev option settings on the /home partition with the agency's CAP.</t>
  </si>
  <si>
    <t>DEB09-10</t>
  </si>
  <si>
    <t>Set the nodev option on the /dev/shm partition</t>
  </si>
  <si>
    <t xml:space="preserve">Run the following command and verify that the `nodev` option is set on `/dev/shm`.
# mount | grep /dev/shm
tmpfs on /dev/shm type tmpfs (rw,nosuid,nodev,noexec,relatime)
</t>
  </si>
  <si>
    <t>The nodev option has not been set on the /dev/shm partition.</t>
  </si>
  <si>
    <t>1.1.15</t>
  </si>
  <si>
    <t>Since the `/run/shm`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</si>
  <si>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</si>
  <si>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</si>
  <si>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</si>
  <si>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DEB09-11</t>
  </si>
  <si>
    <t xml:space="preserve">Set the nosuid option on the /dev/shm partition </t>
  </si>
  <si>
    <t>The `nosuid `mount option specifies that the filesystem cannot contain `setuid` files.</t>
  </si>
  <si>
    <t xml:space="preserve">Run the following command and verify that the no`suid` option is set on `/dev/shm`.
# mount | grep /dev/shm
tmpfs on /dev/shm type tmpfs (rw,nosuid,nodev,noexec,relatime)
</t>
  </si>
  <si>
    <t>The nosuid option has not been set on the /dev/shm partition.</t>
  </si>
  <si>
    <t>1.1.16</t>
  </si>
  <si>
    <t>Setting this option on a file system prevents users from introducing privileged programs onto the system and allowing non-root users to execute them.</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</si>
  <si>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</si>
  <si>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</si>
  <si>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</si>
  <si>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DEB09-12</t>
  </si>
  <si>
    <t>Set the no exec option on the /dev/shm partition</t>
  </si>
  <si>
    <t xml:space="preserve">Run the following command and verify that the `noexec` option is set on `/run/shm`.
# mount | grep /dev/shm
tmpfs on /dev/shm type tmpfs (rw,nosuid,nodev,noexec,relatime)
</t>
  </si>
  <si>
    <t>The noexec option has not been set on the /dev/shm partition.</t>
  </si>
  <si>
    <t>1.1.17</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</si>
  <si>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</si>
  <si>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</si>
  <si>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This deters users from introducing potentially malicious software on the system. One method to achieve the recommended state is to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</si>
  <si>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</si>
  <si>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DEB09-13</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</si>
  <si>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</si>
  <si>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</si>
  <si>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</si>
  <si>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</si>
  <si>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</si>
  <si>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</si>
  <si>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to prevent users from circumventing security controls and allowing non-root users to access sensitive device files such as `/dev/kmem` or the raw disk partitions. One method to achieve the recommended state is to edit the `/etc/fstab` file and add `nodev` to the fourth field (mounting options) of all removable media partitions. Look for entries that have mount points that contain words such as floppy or cdrom.</t>
  </si>
  <si>
    <t>DEB09-14</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</si>
  <si>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</si>
  <si>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</si>
  <si>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</si>
  <si>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</si>
  <si>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 xml:space="preserve">Edit the `/etc/fstab` file and add `nosuid` to the fourth field (mounting options) of all removable media partitions. Look for entries that have mount points that contain words such as floppy or cdrom. </t>
  </si>
  <si>
    <t>Set the nosuid on all removable media partitions to prevent users from introducing privileged programs onto the system and allowing non-root users to execute them.  One method to achieve the recommended state is to edit the `/etc/fstab` file and add `nosuid` to the fourth field (mounting options) of all removable media partitions. Look for entries that have mount points that contain words such as floppy or cdrom.</t>
  </si>
  <si>
    <t>DEB09-15</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</si>
  <si>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</si>
  <si>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</si>
  <si>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</si>
  <si>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</si>
  <si>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</si>
  <si>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</si>
  <si>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One method to achieve the recommended state is to edit the `/etc/fstab` file and add `noexec` to the fourth field (mounting options) of all removable media partitions. Look for entries that have mount points that contain words such as floppy or cdrom.</t>
  </si>
  <si>
    <t>DEB09-16</t>
  </si>
  <si>
    <t>AC-3</t>
  </si>
  <si>
    <t>Access Enforcement</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</si>
  <si>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</si>
  <si>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</si>
  <si>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</si>
  <si>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</si>
  <si>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</si>
  <si>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</si>
  <si>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</si>
  <si>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-perm -0002 2&gt;/dev/null | xargs chmod a+t.</t>
  </si>
  <si>
    <t>Remove sticky bit on all world-writable directories. One method to accomplish the recommendation is run the following command to set the sticky bit on all world writable directories:
# df --local -P | awk {'if (NR!=1) print $6'} | xargs -I '{}' find '{}' -xdev -type d -perm -0002 2&gt;/dev/null | xargs chmod a+t.</t>
  </si>
  <si>
    <t>To close this finding, please provide a screenshot showing  sticky bit on all world-writable directories with the agency's CAP.</t>
  </si>
  <si>
    <t>DEB09-17</t>
  </si>
  <si>
    <t>Disable Automounting</t>
  </si>
  <si>
    <t>`autofs` allows automatic mounting of devices, typically including CD/DVDs and USB drives.</t>
  </si>
  <si>
    <t>Run the following command to verify `autofs` is not enabled:
# systemctl is-enabled autofs
disabled
Verify result is not "enabled".</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</si>
  <si>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</si>
  <si>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</si>
  <si>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</si>
  <si>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</si>
  <si>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Run the following command to disable `autofs`: 
# systemctl disable autofs.</t>
  </si>
  <si>
    <t>Disable automounting of devices. One method to accomplish the recommendation is to run the following command to disable `autofs`: 
# systemctl disable autofs.</t>
  </si>
  <si>
    <t>To close this finding, please provide a screenshot that shows  automount has been disabled with the agency's CAP.</t>
  </si>
  <si>
    <t>DEB09-18</t>
  </si>
  <si>
    <t>Test (Automated)</t>
  </si>
  <si>
    <t>Disable the mounting of the freevxfs filesystems</t>
  </si>
  <si>
    <t>The `freevxfs` filesystem type is a free version of the Veritas type filesystem. This is the primary filesystem type for HP-UX operating systems.</t>
  </si>
  <si>
    <t>Run the following commands and verify the output is as indicated:
# modprobe -n -v freevxfs
install /bin/true
# lsmod | grep freevxfs</t>
  </si>
  <si>
    <t>Mounting of the legacy filesystem type freevxfs is disabled.</t>
  </si>
  <si>
    <t>Mounting of the legacy filesystem type freevxfs has not been disabled.</t>
  </si>
  <si>
    <t>1.1.1</t>
  </si>
  <si>
    <t>1.1.1.1</t>
  </si>
  <si>
    <t>Removing support for unneeded filesystem types reduces the local attack surface of the system. If this filesystem type is not needed, disable it.</t>
  </si>
  <si>
    <t>Edit or create a file in the `/etc/modprobe.d/` directory ending in .conf 
Example: `vim /etc/modprobe.d/freevxfs.conf`
and add the following line:
install freevxfs /bin/true
Run the following command to unload the `freevxfs` module:
# rmmod freevxfs.</t>
  </si>
  <si>
    <t>Disable the mounting of the freevxfs filesystems to reduce the local attack surface of the server. If this filesystem type is not needed, disable it. One method to achieve the recommended state is to edit or create a file in the `/etc/modprobe.d/` directory ending in .conf.
Example: `vim /etc/modprobe.d/freevxfs.conf`
and add the following line:
install freevxfs /bin/true
Run the following command to unload the `freevxfs` module:
# rmmod freevxfs.</t>
  </si>
  <si>
    <t>To close this finding, please provide a screenshot showing disabled freevxfs filesystems settings with the agency's CAP.</t>
  </si>
  <si>
    <t>DEB09-19</t>
  </si>
  <si>
    <t xml:space="preserve">Disable the mounting of the jffs2 filesystems. </t>
  </si>
  <si>
    <t>The `jffs2` (journaling flash filesystem 2) filesystem type is a log-structured filesystem used in flash memory devices.</t>
  </si>
  <si>
    <t>Run the following commands and verify that `jffs2` is not in the output:
# modprobe -n -v jffs2 | egrep '(jffs2|install)'
install /bin/true
# lsmod | grep jffs2</t>
  </si>
  <si>
    <t>Mounting of the legacy filesystem type jffs2 is disabled.</t>
  </si>
  <si>
    <t>Mounting of the legacy filesystem type jffs2 has not been disabled.</t>
  </si>
  <si>
    <t>1.1.1.2</t>
  </si>
  <si>
    <t>Edit or create a file in the `/etc/modprobe.d/` directory ending in .conf 
Example: `vim /etc/modprobe.d/jffs2.conf`
and add the following line:
install jffs2 /bin/true
Run the following command to unload the `jffs2` module:
# rmmod jffs2.</t>
  </si>
  <si>
    <t>Remove support of unneeded filesystem types by disallowing the mounting of the jffs2 filesystems.  One method for implementing the recommended state is to edit or create a file in the `/etc/modprobe.d/` directory ending in .conf.
Example: `vim /etc/modprobe.d/jffs2.conf`
and add the following line:
install jffs2 /bin/true
Run the following command to unload the `jffs2` module:
# rmmod jffs2.</t>
  </si>
  <si>
    <t>To close this finding, please provide a screenshot of the disabled freevxfs filesystems settings with the agency's CAP.</t>
  </si>
  <si>
    <t>DEB09-20</t>
  </si>
  <si>
    <t xml:space="preserve">Disable the mounting of the hfs filesystems. </t>
  </si>
  <si>
    <t>Run the following commands and verify the output is as indicated:
# modprobe -n -v hfs
install /bin/true
# lsmod | grep hfs</t>
  </si>
  <si>
    <t>Mounting of the legacy filesystem type hfs is disabled.</t>
  </si>
  <si>
    <t>Mounting of the legacy filesystem type hfs has not been disabled.</t>
  </si>
  <si>
    <t>1.1.1.3</t>
  </si>
  <si>
    <t>To close this finding, please provide a screenshot of the disabled hfs filesystems settings with the agency's CAP.</t>
  </si>
  <si>
    <t>DEB09-21</t>
  </si>
  <si>
    <t xml:space="preserve">Disable the mounting of the hfsplus filesystems. </t>
  </si>
  <si>
    <t>Run the following commands and verify the output is as indicated:
# modprobe -n -v hfsplus
install /bin/true
# lsmod | grep hfsplus</t>
  </si>
  <si>
    <t>Mounting of the legacy filesystem type hfsplus is disabled.</t>
  </si>
  <si>
    <t>Mounting of the legacy filesystem type hfsplus has not been disabled.</t>
  </si>
  <si>
    <t>1.1.1.4</t>
  </si>
  <si>
    <t>Edit or create a file in the `/etc/modprobe.d/` directory ending in .conf 
Example: `vim /etc/modprobe.d/hfsplus.conf`
and add the following line:
install hfsplus /bin/true
Run the following command to unload the `hfsplus` module:
# rmmod hfsplus.</t>
  </si>
  <si>
    <t>Remove support of unneeded filesystem types by disallowing the mounting of the hfsplus filesystems. One method for implementing the recommended state is to edit or create a file in the `/etc/modprobe.d/` directory ending in .conf 
Example: `vim /etc/modprobe.d/hfsplus.conf`
and add the following line:
install hfsplus /bin/true
Run the following command to unload the `hfsplus` module:
# rmmod hfsplus.</t>
  </si>
  <si>
    <t>To close this finding, please provide a screenshot of the disabled hfsplus filesystems settings with the agency's CAP.</t>
  </si>
  <si>
    <t>DEB09-22</t>
  </si>
  <si>
    <t>Disable the mounting of the udf filesystems</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</si>
  <si>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</si>
  <si>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Run the following commands and verify that `udf` is not in the output:
# modprobe -n -v udf | egrep '(udf|install)'
install /bin/true
# lsmod | grep udf</t>
  </si>
  <si>
    <t>Mounting of the legacy filesystem type udf is disabled.</t>
  </si>
  <si>
    <t>Mounting of the legacy filesystem type udf has not been disabled.</t>
  </si>
  <si>
    <r>
      <rPr>
        <b/>
        <sz val="10"/>
        <rFont val="Arial"/>
        <family val="2"/>
      </rPr>
      <t>End of General Support:</t>
    </r>
    <r>
      <rPr>
        <sz val="10"/>
        <rFont val="Arial"/>
        <family val="2"/>
      </rPr>
      <t xml:space="preserve">
Debian9 01/30/2022</t>
    </r>
  </si>
  <si>
    <t>1.1.1.5</t>
  </si>
  <si>
    <t>Edit or create a file in the `/etc/modprobe.d/` directory ending in .conf 
Example: `vim /etc/modprobe.d/udf.conf`
and add the following line:
install udf /bin/true
Run the following command to unload the `udf` module:
# rmmod udf.</t>
  </si>
  <si>
    <t>Disable the mounting of the udf filesystems. One method to achieve the recommended state is to edit or create a file in the `/etc/modprobe.d/` directory ending in .conf 
Example: `vim /etc/modprobe.d/udf.conf`
and add the following line:
install udf /bin/true
Run the following command to unload the `udf` module:
# rmmod udf.</t>
  </si>
  <si>
    <t>To close this finding, please provide a screenshot showing disabled udf  filesystems settings with the agency's CAP.</t>
  </si>
  <si>
    <t>DEB09-23</t>
  </si>
  <si>
    <t xml:space="preserve">Configure package manager repositories </t>
  </si>
  <si>
    <t>Systems need to have package manager repositories configured to ensure they receive the latest patches and updates.</t>
  </si>
  <si>
    <t>Run the following command and verify package repositories are configured correctly:
# apt-cache policy</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</si>
  <si>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</si>
  <si>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</si>
  <si>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</si>
  <si>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</si>
  <si>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</si>
  <si>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</si>
  <si>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</si>
  <si>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</si>
  <si>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to ensure the system receives the latest security updates.</t>
  </si>
  <si>
    <t>To close this finding, please provide a screenshot showing RPM package manager repositories settings with the agency's CAP.</t>
  </si>
  <si>
    <t>DEB09-24</t>
  </si>
  <si>
    <t>SI-7</t>
  </si>
  <si>
    <t>Software, Firmware and Information Integrity</t>
  </si>
  <si>
    <t>Configure GPG keys</t>
  </si>
  <si>
    <t>Most packages managers implement GPG key signing to verify package integrity during installation.</t>
  </si>
  <si>
    <t>Run the following command and verify GPG keys are configured correctly for your package manager:
# apt-key list</t>
  </si>
  <si>
    <t xml:space="preserve">Red Hat GPG Key is installed and the GPG fingerprint matches the one from Red Hat's web site.  </t>
  </si>
  <si>
    <t>Red Hat GPG Key has not been installed.</t>
  </si>
  <si>
    <t>HSI5</t>
  </si>
  <si>
    <t>HSI5:  OS files are not hashed to detect inappropriate changes</t>
  </si>
  <si>
    <t>1.2.2</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</si>
  <si>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</si>
  <si>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</si>
  <si>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</si>
  <si>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</si>
  <si>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DEB09-25</t>
  </si>
  <si>
    <t>Install AIDE</t>
  </si>
  <si>
    <t>AIDE takes a snapshot of filesystem state including modification times, permissions, and file hashes which can then be used to compare against the current state of the filesystem to detect modifications to the system.</t>
  </si>
  <si>
    <t>Run the following command and verify AIDE is installed:
# dpkg -s aide</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</si>
  <si>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</si>
  <si>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</si>
  <si>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</si>
  <si>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</si>
  <si>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</si>
  <si>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</si>
  <si>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</si>
  <si>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apt-get install aide aide-common
Configure AIDE as appropriate for your environment. Consult the AIDE documentation for options.
Initialize AIDE:
# aideinit.</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</si>
  <si>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</si>
  <si>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DEB09-26</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</si>
  <si>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</si>
  <si>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</si>
  <si>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</si>
  <si>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Regular system sweeps with AIDE have been enabled.</t>
  </si>
  <si>
    <t>AIDE is not configured to sweep the filesystem on a regular basis.</t>
  </si>
  <si>
    <t>1.3.2</t>
  </si>
  <si>
    <t>Periodic file checking allows the system administrator to determine on a regular basis if critical files have been changed in an unauthorized fashion.</t>
  </si>
  <si>
    <t>Run the following command:
# crontab -u root -e
Add the following line to the crontab:
0 5 * * * /usr/bin/aide.wrapper --config /etc/aide/aide.conf --check.</t>
  </si>
  <si>
    <t>Configure a cronjob for AIDE that checks filesystem integrity of system files on a regular basis. One method to accomplish the recommendation is to run the following command:
# crontab -u root -e
Add the following line to the crontab:
0 5 * * * /usr/bin/aide.wrapper --config /etc/aide/aide.conf --check.</t>
  </si>
  <si>
    <t>To close this finding, please provide a screenshot showing a cronjob for AIDE is in use with the agency's CAP.</t>
  </si>
  <si>
    <t>DEB09-27</t>
  </si>
  <si>
    <t>Configure permissions on the bootloader config file</t>
  </si>
  <si>
    <t>The grub configuration file contains information on boot settings and passwords for unlocking boot options. The grub configuration is usually `grub.cfg` stored in `/boot/grub`.</t>
  </si>
  <si>
    <t>Run the following command and verify `Uid` and `Gid` are both `0/root` and `Access` does not grant permissions to `group` or `other`:
# stat /boot/grub/grub.cfg
Access: (0600/-rw-------) Uid: ( 0/ root) Gid: ( 0/ root)</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</si>
  <si>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</si>
  <si>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</si>
  <si>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</si>
  <si>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</si>
  <si>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</si>
  <si>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</si>
  <si>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</si>
  <si>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commands to set permissions on your grub configuration:
# chown root:root /boot/grub/grub.cfg
# chmod og-rwx /boot/grub/grub.cfg.</t>
  </si>
  <si>
    <t>Configure permissions on the bootloader config file. One method to achieve the recommended state is to execute the following command(s) to set permissions on your grub configuration:
# chown root:root /boot/grub/grub.cfg
# chmod og-rwx /boot/grub/grub.cfg.</t>
  </si>
  <si>
    <t>DEB09-28</t>
  </si>
  <si>
    <t xml:space="preserve">Set the bootloader password </t>
  </si>
  <si>
    <t>Setting the boot loader password will require that anyone rebooting the system must enter a password before being able to set command line boot parameters</t>
  </si>
  <si>
    <t xml:space="preserve">Run the following commands and verify output matches:
# grep "^set superusers" /boot/grub/grub.cfg
set superusers=""
# grep "^password" /boot/grub/grub.cfg
password_pbkdf2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</si>
  <si>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</si>
  <si>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</si>
  <si>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</si>
  <si>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</si>
  <si>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Create an encrypted password with `grub-mkpasswd-pbkdf2`:
# grub-mkpasswd-pbkdf2
Enter password: 
Reenter password: 
Your PBKDF2 is 
Add the following into `/etc/grub.d/00_header` or a custom `/etc/grub.d` configuration file:
cat.</t>
  </si>
  <si>
    <t>To close this finding, please provide a screenshot showing bootloader password with the agency's CAP.</t>
  </si>
  <si>
    <t>DEB09-29</t>
  </si>
  <si>
    <t>IA-5</t>
  </si>
  <si>
    <t xml:space="preserve">Authenticator Management </t>
  </si>
  <si>
    <t xml:space="preserve">Require authentication for single user mode </t>
  </si>
  <si>
    <t>Single user mode is used for recovery when the system detects an issue during boot or by manual selection from the bootloader.</t>
  </si>
  <si>
    <t>Perform the following to determine if a password is set for the `root` user:
# grep ^root:[*\!]: /etc/shadow
No results should be returned.</t>
  </si>
  <si>
    <t>The UNIX host should not allow booting to single user mode without authentication.
Output contains the following:
SINGLE=/sbin/sulogin</t>
  </si>
  <si>
    <t>Authentication is not required in single user mode.</t>
  </si>
  <si>
    <t>HPW1</t>
  </si>
  <si>
    <t>HPW1:  No password is required to access an FTI system</t>
  </si>
  <si>
    <t>1.4.3</t>
  </si>
  <si>
    <t>Requiring authentication in single user mode prevents an unauthorized user from rebooting the system into single user to gain root privileges without credentials.</t>
  </si>
  <si>
    <t>Run the following command and follow the prompts to set a password for the `root` user:
# passwd root.</t>
  </si>
  <si>
    <t xml:space="preserve">Require authentication for single user mode.  One method to accomplish the recommendation is to run the following command and follow the prompts to set a password for the `root` user:
# passwd root.
</t>
  </si>
  <si>
    <t>To close this finding, please provide a screenshot showing Edited `/usr/lib/systemd/system/rescue.service` and `/usr/lib/systemd/system/emergency.service` and set ExecStart to use `/sbin/sulogin` file settings with the agency's CAP.</t>
  </si>
  <si>
    <t>DEB09-30</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</si>
  <si>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</si>
  <si>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</si>
  <si>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Run the following commands and verify output matches:
# grep "hard core" /etc/security/limits.conf /etc/security/limits.d/*
* hard core 0
# sysctl fs.suid_dumpable
fs.suid_dumpable = 0
# grep "fs\.suid_dumpable" /etc/sysctl.conf /etc/sysctl.d/*
fs.suid_dumpable = 0</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</si>
  <si>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</si>
  <si>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</si>
  <si>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</si>
  <si>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</si>
  <si>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</si>
  <si>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</si>
  <si>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to prevent users from overriding the soft variable. One method to accomplish the recommendation is to add the following line to `/etc/security/limits.conf` or a `/etc/security/limits.d/*` file:
* hard core 0
Set the following parameter in `/etc/sysctl.conf` or a `/etc/sysctl.d/*` file:
fs.suid_dumpable = 0
Run the following command to set the active kernel parameter:
# sysctl -w fs.suid_dumpable=0.</t>
  </si>
  <si>
    <t>To close this finding, please provide a screenshot showing settings of the `fs.suid_dumpable` variable with the agency's CAP.</t>
  </si>
  <si>
    <t>DEB09-31</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</si>
  <si>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</si>
  <si>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</si>
  <si>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</si>
  <si>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</si>
  <si>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Run the following command and verify your kernel has identified and activated NX/XD protection.
# dmesg | grep NX
NX (Execute Disable) protection: active</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</si>
  <si>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</si>
  <si>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</si>
  <si>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</si>
  <si>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</si>
  <si>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</si>
  <si>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command(s):
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</si>
  <si>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Enabled XD/NX support settings with the agency's CAP.</t>
  </si>
  <si>
    <t>DEB09-32</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</si>
  <si>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</si>
  <si>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</si>
  <si>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</si>
  <si>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</si>
  <si>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</si>
  <si>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</si>
  <si>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</si>
  <si>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Set the following parameter in `/etc/sysctl.conf` or a `/etc/sysctl.d/*` file:
kernel.randomize_va_space = 2
Run the following command to set the active kernel parameter:
# sysctl -w kernel.randomize_va_space=2.</t>
  </si>
  <si>
    <t>Enable address space layout randomization (ASLR). One method to accomplish the recommendation is to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</si>
  <si>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</si>
  <si>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DEB09-33</t>
  </si>
  <si>
    <t>Disable prelink</t>
  </si>
  <si>
    <t>`prelink` is a program that modifies ELF shared libraries and ELF dynamically linked binaries in such a way that the time needed for the dynamic linker to perform relocations at startup significantly decreases.</t>
  </si>
  <si>
    <t>Run the following command and verify `prelink` is not installed:
# dpkg -s prelink</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</si>
  <si>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</si>
  <si>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</si>
  <si>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</si>
  <si>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</si>
  <si>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Run the following command to restore binaries to normal:
# prelink -ua
Run the following command to uninstall `prelink`:
# apt-get remove prelink.</t>
  </si>
  <si>
    <t>Restore binaries to normal and uninstall prelink. One method for implementing the recommended state is to run the following command to restore binaries to normal:
# prelink -ua
Run the following command to uninstall `prelink`:
# apt-get remove prelink.</t>
  </si>
  <si>
    <t>To close this finding, please provide a screenshot of the output provided upon executing the yum remove prelink command with the agency's CAP.</t>
  </si>
  <si>
    <t>DEB09-34</t>
  </si>
  <si>
    <t xml:space="preserve">Configure the GDM login banner </t>
  </si>
  <si>
    <t>GDM is the GNOME Display Manager which handles graphical login for GNOME based systems.</t>
  </si>
  <si>
    <t>If GDM is installed on the system verify that `/etc/gdm3/greeter.dconf-defaults` file exists and contains the following:
[org/gnome/login-screen]
banner-message-enable=true
banner-message-text=''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</si>
  <si>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</si>
  <si>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Login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</si>
  <si>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</si>
  <si>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</si>
  <si>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</si>
  <si>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</si>
  <si>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</si>
  <si>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Edit or create the file `/etc/gdm3/greeter.dconf-defaults` and add the following:
[org/gnome/login-screen]
banner-message-enable=true
banner-message-text='Authorized uses only. All activity may be monitored and reported.'</t>
  </si>
  <si>
    <t>Configure the GDM login banner per IRS requirements. One method to achieve the recommended state is to 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</si>
  <si>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DEB09-35</t>
  </si>
  <si>
    <t>Configure the message of the day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</si>
  <si>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</si>
  <si>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/etc/motd
Run the following command and verify no results are returned:
# egrep -i '(\\v|\\r|\\m|\\s|Debian)' /etc/motd</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</si>
  <si>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</si>
  <si>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</si>
  <si>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</si>
  <si>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</si>
  <si>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</si>
  <si>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</si>
  <si>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"`uname -a`" command once they have logged in.</t>
  </si>
  <si>
    <t>Edit the `/etc/motd` file with the appropriate contents according to your site policy, remove any instances of `\m`, `\r`, `\s`, or `\v.` , or references to the `OS platform`.</t>
  </si>
  <si>
    <t>Configure the message of the day to  inform users who are attempting to login to the system of their legal status regarding the system and must include the name of the organization that owns the system and any monitoring policies that are in place.</t>
  </si>
  <si>
    <t>DEB09-36</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</si>
  <si>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</si>
  <si>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</si>
  <si>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/etc/issue
Run the following command and verify no results are returned:
# egrep -i '(\\v|\\r|\\m|\\s|Debian)' /etc/issue</t>
  </si>
  <si>
    <t>1.7.1.2</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</si>
  <si>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</si>
  <si>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`/etc/issue` file with the appropriate contents according to your site policy, remove any instances of `\m` , `\r` , `\s` , or `\v` , or references to the `OS platform`
# echo "Authorized uses only. All activity may be monitored and reported." &gt; /etc/issue.</t>
  </si>
  <si>
    <t>Configure the local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</si>
  <si>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DEB09-37</t>
  </si>
  <si>
    <t>Configure the remote login warning banner</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</si>
  <si>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</si>
  <si>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-i '(\\v|\\r|\\m|\\s|Debian)' /etc/issue.net
</t>
  </si>
  <si>
    <t>1.7.1.3</t>
  </si>
  <si>
    <t>Edit the `/etc/issue.net` file with the appropriate contents according to your site policy, remove any instances of `\m` , `\r` , `\s` , or `\v` :
# echo "Authorized uses only. All activity may be monitored and reported." &gt; /etc/issue.net.</t>
  </si>
  <si>
    <t>Configure the remote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</si>
  <si>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DEB09-38</t>
  </si>
  <si>
    <t>The contents of the `/etc/motd` file are displayed to users after login and function as a message of the day for authenticated users.</t>
  </si>
  <si>
    <t xml:space="preserve">Run the following command and verify `Uid` and `Gid` are both `0/root` and `Access` is `644`: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</si>
  <si>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</si>
  <si>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</si>
  <si>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</si>
  <si>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</si>
  <si>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Run the following commands to set permissions on `/etc/motd`:
# chown root:root /etc/motd
# chmod 644 /etc/motd.</t>
  </si>
  <si>
    <t>DEB09-39</t>
  </si>
  <si>
    <t>Configure permissions on the /etc/issue file.</t>
  </si>
  <si>
    <t>The contents of the `/etc/issue` file are displayed to users prior to login for local terminals.</t>
  </si>
  <si>
    <t xml:space="preserve">Run the following command and verify `Uid` and `Gid` are both `0/root` and `Access` is `644`: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</si>
  <si>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</si>
  <si>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</si>
  <si>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</si>
  <si>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</si>
  <si>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Run the following commands to set permissions on `/etc/issue`:
# chown root:root /etc/issue
# chmod 644 /etc/issue.</t>
  </si>
  <si>
    <t>Configure permissions on the /etc/issue file. One method to accomplish the recommendation is to run  the following command(s) to set permissions on `/etc/issue`:
# chown root:root /etc/issue
# chmod 644 /etc/issue.</t>
  </si>
  <si>
    <t>DEB09-40</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</si>
  <si>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</si>
  <si>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</si>
  <si>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</si>
  <si>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</si>
  <si>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</si>
  <si>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</si>
  <si>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</si>
  <si>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Run the following commands to set permissions on `/etc/issue.net`:
# chown root:root /etc/issue.net
# chmod 644 /etc/issue.net.</t>
  </si>
  <si>
    <t>Configure permissions on the /etc/issue.net file. One method to achieve the recommended state is to execute the following command(s) to set permissions on `/etc/issue.net`:
# chown root:root /etc/issue.net
# chmod 644 /etc/issue.net.</t>
  </si>
  <si>
    <t>DEB09-41</t>
  </si>
  <si>
    <t>Disable the eXtended InterNET Daemon (`xinetd`).</t>
  </si>
  <si>
    <t>The eXtended InterNET Daemon (`xinetd`) is an open source super daemon that replaced the original `inetd` daemon. The `xinetd` daemon listens for well known services and dispatches the appropriate daemon to properly respond to service requests.</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</si>
  <si>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</si>
  <si>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Verify `xinetd` is not installed.</t>
  </si>
  <si>
    <t>xinetd is installed.</t>
  </si>
  <si>
    <t>HCM10</t>
  </si>
  <si>
    <t>HCM10:  System has unneeded functionality installed</t>
  </si>
  <si>
    <t>2.1</t>
  </si>
  <si>
    <t>2.1.1</t>
  </si>
  <si>
    <t>If there are no `xinetd` services required, it is recommended that the package be removed.</t>
  </si>
  <si>
    <t>Run the following commands to remove `xinetd`:
# apt-get remove xinetd
# apt-get purge xinetd.</t>
  </si>
  <si>
    <t>Disable the eXtended InterNET Daemon (`xinetd`). One method to achieve the recommended state is to execute the following command(s) to remove `xinetd`:
# apt-get remove xinetd
# apt-get purge xinetd</t>
  </si>
  <si>
    <t>To close this finding, please provide a screenshot showing disabled eXtended InterNET Daemon (`xinetd`) services settings with the agency's CAP.</t>
  </si>
  <si>
    <t>DEB09-42</t>
  </si>
  <si>
    <t>Remove openbsd-inetd.</t>
  </si>
  <si>
    <t>The `inetd` daemon listens for well known services and dispatches the appropriate daemon to properly respond to service requests.</t>
  </si>
  <si>
    <t xml:space="preserve">Run the following command and verify `openbsd-inetd` is not installed:
dpkg -s openbsd-inetd
</t>
  </si>
  <si>
    <t>openbsd-inetd has been removed.</t>
  </si>
  <si>
    <t>openbsd-inetd has not been removed.</t>
  </si>
  <si>
    <t>2.1.2</t>
  </si>
  <si>
    <t>If there are no `inetd` services required, it is recommended that the daemon be removed.</t>
  </si>
  <si>
    <t>Run the following command to uninstall `openbsd-inetd`:
apt-get remove openbsd-inetd.</t>
  </si>
  <si>
    <t>Remove openbsd-inetd. One method to accomplish the recommendation is to run the following command to uninstall `openbsd-inetd`:
apt-get remove openbsd-inetd</t>
  </si>
  <si>
    <t>To close this finding, please provide a screenshot showing openbsd-inetd has been removed with the agency's CAP.</t>
  </si>
  <si>
    <t>DEB09-43</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</si>
  <si>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</si>
  <si>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</si>
  <si>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Run the following command and verify X Windows System is not installed:
dpkg -l xserver-xorg*</t>
  </si>
  <si>
    <t xml:space="preserve">The X Window system is not installed.  Output returns no results.
</t>
  </si>
  <si>
    <t>The X Windows System is installed which is traditionally used for workstations.</t>
  </si>
  <si>
    <t>2.2</t>
  </si>
  <si>
    <t>2.2.2</t>
  </si>
  <si>
    <t>Unless your organization specifically requires graphical login access via X Windows, remove it to reduce the potential attack surface.</t>
  </si>
  <si>
    <t>Run the following command to remove the X Windows System packages:
apt-get remove xserver-xorg*.</t>
  </si>
  <si>
    <t>Disable the X Window system. One method to accomplish the recommendation is to run the following command to remove the X Windows System packages:
apt-get remove xserver-xorg*</t>
  </si>
  <si>
    <t>To close this finding, please provide a screenshot showing disabled X Window system settings with the agency's CAP.</t>
  </si>
  <si>
    <t>DEB09-44</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</si>
  <si>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</si>
  <si>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</si>
  <si>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the following command to verify `avahi-daemon` is not enabled:
# systemctl is-enabled avahi-daemon
disabled
Verify result is not "enabled".</t>
  </si>
  <si>
    <t xml:space="preserve">Avahi-daemon is disabled.  Output contains the following:    
disabled
</t>
  </si>
  <si>
    <t>The Avahi daemon service has not been disabled.</t>
  </si>
  <si>
    <t>2.2.3</t>
  </si>
  <si>
    <t>Automatic discovery of network services is not normally required for system functionality. It is recommended to disable the service to reduce the potential attach surface.</t>
  </si>
  <si>
    <t>Run the following command to disable `avahi-daemon`:
# systemctl disable avahi-daemon.</t>
  </si>
  <si>
    <t>Disable the Avahi Server. One method to achieve the recommended state is to execute the following command(s):
# systemctl disable avahi-daemon</t>
  </si>
  <si>
    <t>To close this finding, please provide a screenshot showing disabled Avahi Server services settings with the agency's CAP.</t>
  </si>
  <si>
    <t>DEB09-45</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</si>
  <si>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</si>
  <si>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</si>
  <si>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 is not enabled:
# systemctl is-enabled cups
disabled
Verify result is not "enabled".</t>
  </si>
  <si>
    <t xml:space="preserve">CUPS is disabled.  Output contains the following:    
disabled
</t>
  </si>
  <si>
    <t>The Common Unix Printing Daemon (CUPS) has not been disabled.</t>
  </si>
  <si>
    <t>2.2.4</t>
  </si>
  <si>
    <t>If the system does not need to print jobs or accept print jobs from other systems, it is recommended that CUPS be disabled to reduce the potential attack surface.</t>
  </si>
  <si>
    <t>Run the following command to disable `cups`:
# systemctl disable cups.</t>
  </si>
  <si>
    <t>Disable the Common Unix Print System (CUPS). One method to achieve the recommended state is to execute the following command(s):
# systemctl disable cups</t>
  </si>
  <si>
    <t>To close this finding, please provide a screenshot showing disabled Common Unix Print System (CUPS) settings with the agency's CAP.</t>
  </si>
  <si>
    <t>DEB09-46</t>
  </si>
  <si>
    <t>Disable the Dynamic Host Configuration Protocol (DHCP) server</t>
  </si>
  <si>
    <t>The Dynamic Host Configuration Protocol (DHCP) is a service that allows machines to be dynamically assigned IP addresses.</t>
  </si>
  <si>
    <t>Run the following commands to verify dhcpd is not enabled:
# systemctl is-enabled isc-dhcp-server
disabled
# systemctl is-enabled isc-dhcp-server6
disabled
Verify both results are not "enabled".</t>
  </si>
  <si>
    <t xml:space="preserve">DHCP is disabled.  Output contains the following:    
disabled
</t>
  </si>
  <si>
    <t xml:space="preserve">The Dynamic Host Configuration Protocol (DHCP) serve has not been disabled. </t>
  </si>
  <si>
    <t>2.2.5</t>
  </si>
  <si>
    <t>Unless a system is specifically set up to act as a DHCP server, it is recommended that this service be disabled to reduce the potential attack surface.</t>
  </si>
  <si>
    <t>Run the following commands to disable dhcpd:
# systemctl disable isc-dhcp-server
# systemctl disable isc-dhcp-server6.</t>
  </si>
  <si>
    <t>Disable the Dynamic Host Configuration Protocol (DHCP). One method to achieve the recommended state is to execute the following command(s):
# systemctl disable isc-dhcp-server
# systemctl disable isc-dhcp-server6</t>
  </si>
  <si>
    <t>To close this finding, please provide a screenshot showing disabled Dynamic Host Configuration Protocol (DHCP) server settings with the agency's CAP.</t>
  </si>
  <si>
    <t>DEB09-47</t>
  </si>
  <si>
    <t>Disable the Lightweight Directory Access Protocol (LDAP) server</t>
  </si>
  <si>
    <t>The Lightweight Directory Access Protocol (LDAP) was introduced as a replacement for NIS/YP. It is a service that provides a method for looking up information from a central database.</t>
  </si>
  <si>
    <t>Run the following command to verify `slapd` is not enabled:
# systemctl is-enabled slapd
disabled
Verify result is not "enabled".</t>
  </si>
  <si>
    <t xml:space="preserve">LDAP is disabled.  Output contains the following:    
disabled
</t>
  </si>
  <si>
    <t>The Lightweight Directory Access Protocol (LDAP) service has not been disabled.</t>
  </si>
  <si>
    <t>2.2.6</t>
  </si>
  <si>
    <t>If the system will not need to act as an LDAP server, it is recommended that the software be disabled to reduce the potential attack surface.</t>
  </si>
  <si>
    <t>Run the following command to disable `slapd`:
# systemctl disable slapd.</t>
  </si>
  <si>
    <t>Disable the Lightweight Directory Access Protocol (LDAP) server. One method to achieve the recommended state is to execute the following command(s):
# systemctl disable slapd</t>
  </si>
  <si>
    <t>To close this finding, please provide a screenshot showing disabled  Lightweight Directory Access Protocol (LDAP) server settings with the agency's CAP.</t>
  </si>
  <si>
    <t>DEB09-48</t>
  </si>
  <si>
    <t>Disable the Network File System (NFS) and RPC.</t>
  </si>
  <si>
    <t>The Network File System (NFS) is one of the first and most widely distributed file systems in the UNIX environment. It provides the ability for systems to mount file systems of other servers through the network.</t>
  </si>
  <si>
    <t>Run the following command to verify `nfs` is not enabled:
# systemctl is-enabled nfs-server
disabled
Verify result is not "enabled".
Run the following command to verify `rpcbind` is not enabled:
# systemctl is-enabled rpcbind
disabled
Verify result is not "enabled".</t>
  </si>
  <si>
    <t xml:space="preserve">NFS and rpcbind is disabled.  Output contains the following:    
disabled
</t>
  </si>
  <si>
    <t>The NFS and RPCBind services have not been disabled.</t>
  </si>
  <si>
    <t>2.2.7</t>
  </si>
  <si>
    <t>If the system does not export NFS shares or act as an NFS client, it is recommended that these services be disabled to reduce remote attack surface.</t>
  </si>
  <si>
    <t>Run the following commands to disable `nfs` and `rpcbind`:
# systemctl disable nfs-server
# systemctl disable rpcbind.</t>
  </si>
  <si>
    <t>Disable the Network File System (NFS) and RPC. One method to achieve the recommended state is to execute the following command(s):
# systemctl disable nfs-server
# systemctl disable rpcbind.</t>
  </si>
  <si>
    <t>DEB09-49</t>
  </si>
  <si>
    <t xml:space="preserve">Disable the Domain Name System (DNS) Server </t>
  </si>
  <si>
    <t>The Domain Name System (DNS) is a hierarchical naming system that maps names to IP addresses for computers, services and other resources connected to a network.</t>
  </si>
  <si>
    <t>Run the following command to verify `named` is not enabled:
# systemctl is-enabled bind9
disabled
Verify result is not "enabled".</t>
  </si>
  <si>
    <t xml:space="preserve">DNS named is disabled.  Output contains the following:    
disabled
</t>
  </si>
  <si>
    <t>The Domain Name Service has not been disabled.</t>
  </si>
  <si>
    <t>2.2.8</t>
  </si>
  <si>
    <t>Unless a system is specifically designated to act as a DNS server, it is recommended that the package be deleted to reduce the potential attack surface.</t>
  </si>
  <si>
    <t>Run the following command to disable `named`:
# systemctl disable bind9.</t>
  </si>
  <si>
    <t>Disable the Domain Name System (DNS) Server.  One method to achieve the recommended state is to execute the following command(s):
# systemctl disable bind9.</t>
  </si>
  <si>
    <t>To close this finding, please provide a screenshot showing disabled Domain Name System (DNS) Server settings with the agency's CAP.</t>
  </si>
  <si>
    <t>DEB09-50</t>
  </si>
  <si>
    <t xml:space="preserve">Disable the File Transfer Protocol (FTP) Server </t>
  </si>
  <si>
    <t>The File Transfer Protocol (FTP) provides networked computers with the ability to transfer files.</t>
  </si>
  <si>
    <t>Run the following command to verify `vsftpd` is not enabled:
# systemctl is-enabled vsftpd
disabled
Verify result is not "enabled".</t>
  </si>
  <si>
    <t xml:space="preserve">The VSFTPD FTP service is disabled.  Output contains the following:    
disabled
</t>
  </si>
  <si>
    <t>The 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</si>
  <si>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</si>
  <si>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</si>
  <si>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disable vsftpd.</t>
  </si>
  <si>
    <t>Disable the Trivial File Transfer Protocol (TFTP) server. One method to achieve the recommended state is to execute the following command(s):
# systemctl disable vsftpd.</t>
  </si>
  <si>
    <t>To close this finding, please provide a screenshot showing disabled Trivial File Transfer Protocol (TFTP) server services settings with the agency's CAP.</t>
  </si>
  <si>
    <t>DEB09-51</t>
  </si>
  <si>
    <t>Disable the HTTP Proxy Server.</t>
  </si>
  <si>
    <t>HTTP or web servers provide the ability to host web site content.</t>
  </si>
  <si>
    <t>Run the following command to verify `apache2` is not enabled:
# systemctl is-enabled apache2
disabled
Verify result is not "enabled".</t>
  </si>
  <si>
    <t xml:space="preserve">Squid HTTP Proxy service is disabled.  Output contains the following:    
disabled
</t>
  </si>
  <si>
    <t>The Squid HTTP Proxy service has not been disabled.</t>
  </si>
  <si>
    <t>2.2.10</t>
  </si>
  <si>
    <t>Unless there is a need to run the system as a web server, it is recommended that the package be deleted to reduce the potential attack surface.</t>
  </si>
  <si>
    <t>Run the following command to disable `apache2`:
# systemctl disable apache2.</t>
  </si>
  <si>
    <t>Disable the HTTP Proxy Server. One method to achieve the recommended state is to execute the following command(s):
# systemctl disable apache2.</t>
  </si>
  <si>
    <t>To close this finding, please provide a screenshot showing disabled HTTP Proxy Server settings with the agency's CAP.</t>
  </si>
  <si>
    <t>DEB09-52</t>
  </si>
  <si>
    <t>Disable IMAP and POP3</t>
  </si>
  <si>
    <t>`exim` is an open source IMAP and POP3 server for Linux based systems.</t>
  </si>
  <si>
    <t>Run the following command to verify `exim` is not installed:
# dpkg -s exim4
Verify result is:
dpkg-query: package 'exim4' is not installed and no information is available
Use dpkg --info (= dpkg-deb --info) to examine archive files,
and dpkg --contents (= dpkg-deb --contents) to list their contents.</t>
  </si>
  <si>
    <t xml:space="preserve">Dovecot is disabled.  Output contains the following:    
disabled
</t>
  </si>
  <si>
    <t>The Dovecot IMAP and POP3 service has not been disabled.</t>
  </si>
  <si>
    <t>2.2.11</t>
  </si>
  <si>
    <t>Unless POP3 and/or IMAP servers are to be provided by this system, it is recommended that the package be removed to reduce the potential attack surface.</t>
  </si>
  <si>
    <t>Run the following commands to remove `exim`:
# apt-get remove exim4
# apt-get purge exim4.</t>
  </si>
  <si>
    <t>To close this finding, please provide a screenshot showing disabled IMAP and POP3 settings with the agency's CAP.</t>
  </si>
  <si>
    <t>DEB09-53</t>
  </si>
  <si>
    <t>Disable Samba</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</si>
  <si>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</si>
  <si>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Run the following command to verify `smbd` is not enabled:
# systemctl is-enabled smbd
disabled
Verify result is not "enabled".</t>
  </si>
  <si>
    <t xml:space="preserve">SMB Samba service is disabled.  Output contains the following:    
disabled
</t>
  </si>
  <si>
    <t>The SMB Samba service has not been disabled.</t>
  </si>
  <si>
    <t>2.2.12</t>
  </si>
  <si>
    <t>If there is no need to mount directories and file systems to Windows systems, then this service can be deleted to reduce the potential attack surface.</t>
  </si>
  <si>
    <t>Run the following command to disable `smbd`:
# systemctl disable smbd.</t>
  </si>
  <si>
    <t>Disable the Samba daemon. One method to achieve the recommended state is to execute the following command(s):
# systemctl disable smbd.</t>
  </si>
  <si>
    <t>To close this finding, please provide a screenshot showing disabled Samba daemon settings with the agency's CAP.</t>
  </si>
  <si>
    <t>DEB09-54</t>
  </si>
  <si>
    <t>Squid is a standard proxy server used in many distributions and environments.</t>
  </si>
  <si>
    <t>Run the following command to verify `squid` is not enabled:
# systemctl is-enabled squid
disabled
Verify result is not "enabled".</t>
  </si>
  <si>
    <t>2.2.13</t>
  </si>
  <si>
    <t>If there is no need for a proxy server, it is recommended that the squid proxy be deleted to reduce the potential attack surface.</t>
  </si>
  <si>
    <t>Run the following command to disable `squid`:
# systemctl disable squid.</t>
  </si>
  <si>
    <t>Disable the HTTP Proxy Server. One method to achieve the recommended state is to execute the following command(s):
# systemctl disable squid.</t>
  </si>
  <si>
    <t>DEB09-55</t>
  </si>
  <si>
    <t>Disable the Simple Network Management Protocol (SNMP) Server</t>
  </si>
  <si>
    <t>The Simple Network Management Protocol (SNMP) server is used to listen for SNMP commands from an SNMP management system, execute the commands or collect the information and then send results back to the requesting system.</t>
  </si>
  <si>
    <t>Run the following command to verify `snmpd` is not enabled:
# systemctl is-enabled snmpd
disabled
Verify result is not "enabled".</t>
  </si>
  <si>
    <t xml:space="preserve">SNMP mail service is disabled.  Output contains the following:    
disabled
</t>
  </si>
  <si>
    <t>The 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</si>
  <si>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</si>
  <si>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</si>
  <si>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Run the following command to disable `snmpd`:
# systemctl disable snmpd.</t>
  </si>
  <si>
    <t>Disable the Simple Network Management Protocol (SNMP) Server. One method to accomplish the recommendation is to run the following command:
# systemctl disable snmpd.</t>
  </si>
  <si>
    <t>To close this finding, please provide a screenshot showing disabled Simple Network Management Protocol (SNMP) Server settings with the agency's CAP.</t>
  </si>
  <si>
    <t>DEB09-56</t>
  </si>
  <si>
    <t>Configure the mail transfer agent for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</si>
  <si>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</si>
  <si>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and verify that the MTA is not listening on any non-loopback address ( `127.0.0.1` or `::1` ):
# netstat -an | grep LIST | grep ":25[[:space:]]"
tcp 0 0 127.0.0.1:25 0.0.0.0:* LISTEN</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</si>
  <si>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</si>
  <si>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</si>
  <si>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</si>
  <si>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</si>
  <si>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Edit `/etc/postfix/main.cf` and add the following line to the RECEIVING MAIL section. If the line already exists, change it to look like the line below:
inet_interfaces = loopback-only
Restart postfix:
# systemctl restart postfix.</t>
  </si>
  <si>
    <t>Configure the mail transfer agent for local-only mode. One method to achieve the recommended state is to edit `/etc/postfix/main.cf` and add the following line to the RECEIVING MAIL section:
inet_interfaces = loopback-only
Restart postfix:
# systemctl restart postfix.</t>
  </si>
  <si>
    <t>To close this finding, please provide a screenshot showing configured mail transfer agent for local-only mode settings with the agency's CAP.</t>
  </si>
  <si>
    <t>DEB09-57</t>
  </si>
  <si>
    <t xml:space="preserve">Disable the rsync service </t>
  </si>
  <si>
    <t>The `rsyncd` service can be used to synchronize files between systems over network links.</t>
  </si>
  <si>
    <t>Run the following command to verify `rsync` is not enabled:
# systemctl is-enabled rsync
disabled
Verify result is not "enabled".</t>
  </si>
  <si>
    <t xml:space="preserve">Rsync service is disabled.  Output contains the following:    
disabled
</t>
  </si>
  <si>
    <t>The Rsync service has not been disabled.</t>
  </si>
  <si>
    <t>2.2.16</t>
  </si>
  <si>
    <t>The `rsyncd` service presents a security risk as it uses unencrypted protocols for communication.</t>
  </si>
  <si>
    <t>Run the following command to disable `rsync`:
# systemctl disable rsync.</t>
  </si>
  <si>
    <t>Disable the rsync service since `rsyncd` service. One method to achieve the recommended state is to execute the following command(s):
# systemctl disable rsync.</t>
  </si>
  <si>
    <t>To close this finding, please provide a screenshot showing disabled rsync service settings with the agency's CAP.</t>
  </si>
  <si>
    <t>DEB09-58</t>
  </si>
  <si>
    <t>Disable the Network Information Service (NIS) Server</t>
  </si>
  <si>
    <t>The Network Information Service (NIS) (formally known as Yellow Pages) is a client-server directory service protocol for distributing system configuration files. The NIS server is a collection of programs that allow for the distribution of configuration files.</t>
  </si>
  <si>
    <t>Run the following command to verify `nis` is not enabled:
# systemctl is-enabled nis
disabled
Verify result is not "enabled".</t>
  </si>
  <si>
    <t xml:space="preserve">NIS yellow page service is disabled.  Output contains the following:    
disabled
</t>
  </si>
  <si>
    <t>The NIS service has not been disabled.</t>
  </si>
  <si>
    <t>2.2.17</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</si>
  <si>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</si>
  <si>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Run the following command to disable `nis`:
# systemctl disable nis.</t>
  </si>
  <si>
    <t>Disable the Network Information Service (NIS) Serve. One method to achieve the recommended state is to execute the following command(s)`:
# systemctl disable nis.</t>
  </si>
  <si>
    <t>To close this finding, please provide a screenshot showing disabled Network Information Service (NIS) Server settings with the agency's CAP.</t>
  </si>
  <si>
    <t>DEB09-59</t>
  </si>
  <si>
    <t>AU-8</t>
  </si>
  <si>
    <t>Time Stamps</t>
  </si>
  <si>
    <t>Enable time synchronization</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</si>
  <si>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</si>
  <si>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dpkg -s ntp
# dpkg -s chrony
On virtual systems where host based time synchronization is available consult your virtualization software documentation and verify that host based synchronization is in use.</t>
  </si>
  <si>
    <t>NTP is installed.</t>
  </si>
  <si>
    <t>NTP Time services have not been enabled.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</si>
  <si>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</si>
  <si>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</si>
  <si>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</si>
  <si>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</si>
  <si>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</si>
  <si>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To close this finding, please provide a screenshot showing NTP  has been installed with the agency's CAP.</t>
  </si>
  <si>
    <t>DEB09-60</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</si>
  <si>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</si>
  <si>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This recommendation only applies if ntp is in use on the system.</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</si>
  <si>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egrep "^(server|pool)" /etc/ntp.conf
server 
Multiple servers may be configured.
Verify that `ntp` is configured to run as the `ntp` user by running the following command:
# grep "RUNASUSER=ntp" /etc/init.d/ntp
RUNASUSER=ntp
</t>
  </si>
  <si>
    <t>An authoritative (U.S. IRS approved source) time-server is used. Approved sources include the US Naval Observatory NTP servers or the NIST Internet Time Service.</t>
  </si>
  <si>
    <t>HAU11</t>
  </si>
  <si>
    <t>HAU11:  NTP is not properly implemented</t>
  </si>
  <si>
    <t>2.2.1.2</t>
  </si>
  <si>
    <t>If ntp is in use on the system proper configuration is vital to ensuring time synchronization is working properly.</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</si>
  <si>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</si>
  <si>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 xml:space="preserve">Configure the Network Time Protocol (NTP). One method for implementing the recommended state is to 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
</t>
  </si>
  <si>
    <t>DEB09-61</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</si>
  <si>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</si>
  <si>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</si>
  <si>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Run the following command and verify remote server is configured properly:
# egrep "^(server|pool)" /etc/chrony/chrony.conf
server 
Multiple servers may be configured.</t>
  </si>
  <si>
    <t>Chrony is installed</t>
  </si>
  <si>
    <t>Chrony Time services have not been enabled.</t>
  </si>
  <si>
    <t>2.2.1.3</t>
  </si>
  <si>
    <t>If chrony is in use on the system proper configuration is vital to ensuring time synchronization is working properly.
This recommendation only applies if chrony is in use on the system.</t>
  </si>
  <si>
    <t>Add or edit server or pool lines to `/etc/chrony/chrony.conf` as appropriate:
server.</t>
  </si>
  <si>
    <t>Configure chrony since it is vital to ensuring time synchronization is working properly. One method to accomplish the recommendation is to add or edit server or pool lines to `/etc/chrony/chrony.conf` as appropriate:
server.</t>
  </si>
  <si>
    <t>To close this finding, please provide a screenshot showing Chrony has been enabled with the agency's CAP.</t>
  </si>
  <si>
    <t>DEB09-62</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</si>
  <si>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</si>
  <si>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</si>
  <si>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Run the following command and verify `nis` is not installed:
dpkg -s nis</t>
  </si>
  <si>
    <t>ypbind has been removed from the system.  Output contains the following: 
package ypbind is not installed</t>
  </si>
  <si>
    <t>ypbind has not been removed from the system.</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</si>
  <si>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</si>
  <si>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</si>
  <si>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</si>
  <si>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Run the following command to uninstall nis:
apt-get remove nis.</t>
  </si>
  <si>
    <t>Disable the Network Information Service (NIS) Client. One method for implementing the recommended state is to run the following command to uninstall nis:
apt-get remove nis.</t>
  </si>
  <si>
    <t>To close this finding, please provide a screenshot of the output provided upon executing the yum remove ypbind command with the agency's CAP.</t>
  </si>
  <si>
    <t>DEB09-63</t>
  </si>
  <si>
    <t xml:space="preserve">Disable the rsh client. </t>
  </si>
  <si>
    <t>The `rsh `package contains the client commands for the rsh services.</t>
  </si>
  <si>
    <t>Run the following commands and verify `rsh` is not installed:
dpkg -s rsh-client
dpkg -s rsh-redone-client</t>
  </si>
  <si>
    <t>RSH has been removed from the system.  Output contains the following: 
package rsh is not installed</t>
  </si>
  <si>
    <t>rsh has not been removed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</si>
  <si>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</si>
  <si>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`rcp `and `rlogin`.</t>
  </si>
  <si>
    <t>Run the following command to uninstall `rsh`:
apt-get remove rsh-client rsh-redone-client.</t>
  </si>
  <si>
    <t>Disable the rsh client. One method for implementing the recommended state is to run the following command to uninstall `rsh`:
apt-get remove rsh-client rsh-redone-client.</t>
  </si>
  <si>
    <t>To close this finding, please provide a screenshot of the output provided from executing the yum remove rsh command with the agency's CAP.</t>
  </si>
  <si>
    <t>DEB09-64</t>
  </si>
  <si>
    <t xml:space="preserve">Disable the talk client. </t>
  </si>
  <si>
    <t>The `talk` software makes it possible for users to send and receive messages across systems through a terminal session. The `talk` client, which allows initialization of talk sessions, is installed by default.</t>
  </si>
  <si>
    <t>Run the following command and verify `talk` is not installed:
dpkg -s talk</t>
  </si>
  <si>
    <t>talk has been removed from the system.  Output contains the following: 
package talk is not installed</t>
  </si>
  <si>
    <t>talk has not been removed from the system.</t>
  </si>
  <si>
    <t>2.3.3</t>
  </si>
  <si>
    <t>The software presents a security risk as it uses unencrypted protocols for communication.</t>
  </si>
  <si>
    <t>Run the following command to uninstall `talk`:
apt-get remove talk.</t>
  </si>
  <si>
    <t>Disable the talk client. One method for implementing the recommended state is to run the following command to uninstall `talk`:
apt-get remove talk.</t>
  </si>
  <si>
    <t>To close this finding, please provide a screenshot of the output provided from executing the yum remove talk command with the agency's CAP.</t>
  </si>
  <si>
    <t>DEB09-65</t>
  </si>
  <si>
    <t xml:space="preserve">Disable the telnet client. </t>
  </si>
  <si>
    <t>The `telnet` package contains the `telnet` client, which allows users to start connections to other systems via the telnet protocol.</t>
  </si>
  <si>
    <t>Run the following command and verify `telnet` is not installed:
# dpkg -s telnet</t>
  </si>
  <si>
    <t>telnet has been removed from the system.  Output contains the following: 
package telnet-server is not installed</t>
  </si>
  <si>
    <t>telnet-server has not been removed from the system.</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</si>
  <si>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</si>
  <si>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</si>
  <si>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Run the following command to uninstall `telnet`:
# apt-get remove telnet.</t>
  </si>
  <si>
    <t>Disable the telnet client. One method for implementing the recommended state is to run the following command to uninstall `telnet`:
# apt-get remove telnet.</t>
  </si>
  <si>
    <t>To close this finding, please provide a screenshot of the output provided from executing the yum remove telnet command the agency's CAP.</t>
  </si>
  <si>
    <t>DEB09-66</t>
  </si>
  <si>
    <t>Disable the Lightweight Directory Access Protocol (LDAP) client.</t>
  </si>
  <si>
    <t>Run the following command and verify `ldap-utils` is not installed:
# dpkg -s ldap-utils</t>
  </si>
  <si>
    <t>telnet-server has been removed from the system.  Output contains the following: 
package telnet is not installed</t>
  </si>
  <si>
    <t xml:space="preserve">The Lightweight Directory Access Protocol (LDAP) is not disabled. </t>
  </si>
  <si>
    <t>2.3.5</t>
  </si>
  <si>
    <t>If the system will not need to act as an LDAP client, it is recommended that the software be removed to reduce the potential attack surface.</t>
  </si>
  <si>
    <t>Uninstall `ldap-utils` using the appropriate package manager or manual installation:
# apt-get remove ldap-utils.</t>
  </si>
  <si>
    <t xml:space="preserve">Disable the Lightweight Directory Access Protocol (LDAP) client. One method for implementing the recommended state is to uninstall `ldap-utils` using the appropriate package manager or manual installation:
# apt-get remove ldap-utils.
</t>
  </si>
  <si>
    <t>To close this finding, please provide a screenshot of output provided from executing the yum remove openldap-clients command the agency's CAP.</t>
  </si>
  <si>
    <t>DEB09-67</t>
  </si>
  <si>
    <t>AC-18</t>
  </si>
  <si>
    <t>Wireless Access</t>
  </si>
  <si>
    <t>Disable the use of wireless interfaces.</t>
  </si>
  <si>
    <t>Wireless networking is used when wired networks are unavailable. Debian contains a wireless tool kit to allow system administrators to configure and use wireless networks.</t>
  </si>
  <si>
    <t>Run the following command to determine wireless interfaces on the system:
# iwconfig
Run the following command and verify wireless interfaces are active:
# ip link show up</t>
  </si>
  <si>
    <t xml:space="preserve">Wireless Interfaces are deactivated.  If any interfaces using wireless are active then this is a finding.    </t>
  </si>
  <si>
    <t>Wireless Interfaces have not been deactivated.</t>
  </si>
  <si>
    <t>3</t>
  </si>
  <si>
    <t>3.6</t>
  </si>
  <si>
    <t>If wireless is not to be used, wireless devices can be disabled to reduce the potential attack surface.</t>
  </si>
  <si>
    <t>Run the following command to disable any wireless interfaces:
# ip link set  down
Disable any wireless interfaces in your network configuration.</t>
  </si>
  <si>
    <t>Disable the use of wireless interfaces. One method to achieve the recommended state is to execute the following command(s):
# ip link set  down
Disable any wireless interfaces in your network configuration.</t>
  </si>
  <si>
    <t>To close this finding, please provide a screenshot of the output provided from executing the ip link set down command the agency's CAP.</t>
  </si>
  <si>
    <t>DEB09-68</t>
  </si>
  <si>
    <t>SC-7</t>
  </si>
  <si>
    <t>Boundary Protection</t>
  </si>
  <si>
    <t xml:space="preserve">Disable the use of IP forwarding. </t>
  </si>
  <si>
    <t>The `net.ipv4.ip_forward` and `net.ipv6.conf.all.forwarding` flags are used to tell the system whether it can forward packets or not.</t>
  </si>
  <si>
    <t>Run the following command and verify output matches:
# sysctl net.ipv4.ip_forward
net.ipv4.ip_forward = 0
# grep "net\.ipv4\.ip_forward" /etc/sysctl.conf /etc/sysctl.d/*
net.ipv4.ip_forward = 0
# sysctl net.ipv6.conf.all.forwarding
net.ipv6.conf.all.forwarding = 0
# grep "net\.ipv6\.conf\.all\.forwarding" /etc/sysctl.conf /etc/sysctl.d/*
net.ipv6.conf.all.forwarding = 0</t>
  </si>
  <si>
    <t xml:space="preserve">IP Forwarding is disabled.  The net.ipv4.ip_forward flag is set to 0.  
Output contains the following:   
net.ipv4.ip_forward = 0 
</t>
  </si>
  <si>
    <t>IP Forwarding has not been disabled.</t>
  </si>
  <si>
    <t>3.1</t>
  </si>
  <si>
    <t>3.1.1</t>
  </si>
  <si>
    <t>Setting the flags to 0 ensures that a system with multiple interfaces (for example, a hard proxy), will never be able to forward packets, and therefore, never serve as a router.</t>
  </si>
  <si>
    <t>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t>
  </si>
  <si>
    <t xml:space="preserve">Disable the use of IP forwarding. One method for implementing the recommended state is to 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
</t>
  </si>
  <si>
    <t>To close this finding, please provide a screenshot of the IP forwarding parameters in /etc/sysctl.conf or a /etc/sysctl.d/* file with the agency's CAP.</t>
  </si>
  <si>
    <t>DEB09-69</t>
  </si>
  <si>
    <t xml:space="preserve">Disable packet redirect sending. </t>
  </si>
  <si>
    <t>ICMP Redirects are used to send routing information to other hosts. As a host itself does not act as a router (in a host only configuration), there is no need to send redirects.</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</si>
  <si>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</si>
  <si>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</si>
  <si>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</si>
  <si>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</si>
  <si>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</si>
  <si>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</si>
  <si>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accomplish the recommendation is to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</si>
  <si>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packet redirect sending has been disabled with the agency's CAP.</t>
  </si>
  <si>
    <t>DEB09-70</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</si>
  <si>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</si>
  <si>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</si>
  <si>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</si>
  <si>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</si>
  <si>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</si>
  <si>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</si>
  <si>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</si>
  <si>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</si>
  <si>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</si>
  <si>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Prevent source routed packets from being accepted by disabling them. One method for implementing the recommended state is to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</si>
  <si>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of the IPV4 accepted_source_route settings or a copy of the /etc/sysctl.conf or /etc/sysctl.d file with the agency's CAP.</t>
  </si>
  <si>
    <t>DEB09-71</t>
  </si>
  <si>
    <t xml:space="preserve">Reject ICMP redirect messages. </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</si>
  <si>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</si>
  <si>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</si>
  <si>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</si>
  <si>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</si>
  <si>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</si>
  <si>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your system packets to be captured.</t>
  </si>
  <si>
    <t xml:space="preserve">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
</t>
  </si>
  <si>
    <t>Configure the system to reject ICMP redirect messages. One method for implementing the recommended state is to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</si>
  <si>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of the tcp_wrappers have been set with the agency's CAP.</t>
  </si>
  <si>
    <t>DEB09-72</t>
  </si>
  <si>
    <t xml:space="preserve">Reject secure ICMP redirect messages. </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</si>
  <si>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</si>
  <si>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</si>
  <si>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</si>
  <si>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</si>
  <si>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</si>
  <si>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</si>
  <si>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</si>
  <si>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</si>
  <si>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To close this finding, please provide a screenshot of the "net.ipv4.conf.all.accept_redirects = 0" rejecting ICMP redirect messages settings with the agency's CAP.</t>
  </si>
  <si>
    <t>DEB09-73</t>
  </si>
  <si>
    <t xml:space="preserve">Audit Generation </t>
  </si>
  <si>
    <t>Log suspicious packets.</t>
  </si>
  <si>
    <t>When enabled, this feature logs packets with un-routable source addresses to the kernel log.</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</si>
  <si>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</si>
  <si>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</si>
  <si>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</si>
  <si>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</si>
  <si>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</si>
  <si>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</si>
  <si>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for implementing the recommended state is to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</si>
  <si>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of the IPV4 martians settings or a copy of the /etc/sysctl.conf or /etc/sysctl.d/* file with the agency's CAP.</t>
  </si>
  <si>
    <t>DEB09-74</t>
  </si>
  <si>
    <t xml:space="preserve">Ignore broadcast ICMP requests. </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</si>
  <si>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</si>
  <si>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"net\.ipv4\.icmp_echo_ignore_broadcasts" /etc/sysctl.conf /etc/sysctl.d/*
net.ipv4.icmp_echo_ignore_broadcasts = 1</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</si>
  <si>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</si>
  <si>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</si>
  <si>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</si>
  <si>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</si>
  <si>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</si>
  <si>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for implementing the recommended state is to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</si>
  <si>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a screenshot of the /etc/hosts.allow settings with the agency's CAP.</t>
  </si>
  <si>
    <t>DEB09-75</t>
  </si>
  <si>
    <t>Ignore bogus ICMP responses.</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</si>
  <si>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</si>
  <si>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"net.ipv4.icmp_ignore_bogus_error_responses" /etc/sysctl.conf /etc/sysctl.d/*
net.ipv4.icmp_ignore_bogus_error_responses = 1</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</si>
  <si>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</si>
  <si>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</si>
  <si>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</si>
  <si>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</si>
  <si>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</si>
  <si>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for implementing the recommended state is to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</si>
  <si>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a screenshot of the ignore_bogus_response settings with the agency's CAP.</t>
  </si>
  <si>
    <t>DEB09-76</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</si>
  <si>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</si>
  <si>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</si>
  <si>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</si>
  <si>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</si>
  <si>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</si>
  <si>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</si>
  <si>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</si>
  <si>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</si>
  <si>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</si>
  <si>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reverse path filter settings with the agency's CAP.</t>
  </si>
  <si>
    <t>DEB09-77</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</si>
  <si>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</si>
  <si>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</si>
  <si>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"net\.ipv4\.tcp_syncookies" /etc/sysctl.conf /etc/sysctl.d/*
net.ipv4.tcp_syncookies = 1</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</si>
  <si>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</si>
  <si>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</si>
  <si>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</si>
  <si>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</si>
  <si>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Enable TCP SYN Cookies.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</si>
  <si>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tcp_syncookies settings with the agency's CAP.</t>
  </si>
  <si>
    <t>DEB09-78</t>
  </si>
  <si>
    <t xml:space="preserve">Reject IPv6 router advertisements. </t>
  </si>
  <si>
    <t>This setting disables the system's ability to accept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</si>
  <si>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</si>
  <si>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</si>
  <si>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IPv6 Router Advertisements have not been disabled.</t>
  </si>
  <si>
    <t>3.2.9</t>
  </si>
  <si>
    <t>It is recommended that systems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</si>
  <si>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</si>
  <si>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for implementing the recommended state is to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</si>
  <si>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a screenshot of the IPV6 router advertisement settings with the agency's CAP.</t>
  </si>
  <si>
    <t>DEB09-79</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</si>
  <si>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</si>
  <si>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</si>
  <si>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 Wrappers is installed:
dpkg -s tcpd
</t>
  </si>
  <si>
    <t xml:space="preserve">TCP Wrappers are enabled. 
Output contains the following:
tcp_wrappers
</t>
  </si>
  <si>
    <t>TCP Wrappers have not been enabled.</t>
  </si>
  <si>
    <t>3.3</t>
  </si>
  <si>
    <t>3.3.1</t>
  </si>
  <si>
    <t>TCP Wrappers provide a good simple access list mechanism to services that may not have that support built in. It is recommended that all services that can support TCP Wrappers, use it.</t>
  </si>
  <si>
    <t>Run the following command to install TCP Wrappers:
apt-get install tcpd.</t>
  </si>
  <si>
    <t>Install TCP Wrappers. One method for implementing the recommended state is to run the following commands:
apt-get install tcpd.</t>
  </si>
  <si>
    <t>To close this finding, please provide a screenshot of the output provided upon executing the yum install tcp_wrappers command with the agency's CAP.</t>
  </si>
  <si>
    <t>DEB09-80</t>
  </si>
  <si>
    <t>Configure permissions on the /etc/hosts.allow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</si>
  <si>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</si>
  <si>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</si>
  <si>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Permission on /etc/hosts.allow is not more permissive than 644.</t>
  </si>
  <si>
    <t>Permissions are excessive on /etc/hosts.allow.</t>
  </si>
  <si>
    <t>3.3.2</t>
  </si>
  <si>
    <t>The `/etc/hosts.allow` file supports access control by IP and helps ensure that only authorized systems can connect to the system.</t>
  </si>
  <si>
    <t>Run the following command to create `/etc/hosts.allow`:
# echo "ALL: /, /, ..." &gt;/etc/hosts.allow
where each `/` combination (for example, "192.168.1.0/255.255.255.0") represents one network block in use by your organization that requires access to this system.</t>
  </si>
  <si>
    <t>Configure permissions on the /etc/hosts.allow file. One method for implementing the recommended state is to run the following command to commands:
# echo "ALL: /, /, ..." &gt;/etc/hosts.allow
where each `/` combination (for example, "192.168.1.0/255.255.255.0") represents one network block in use by your organization that requires access to this system.</t>
  </si>
  <si>
    <t>To close this finding, please provide a screenshot of the /etc/hosts.allow permission and ownership settings with the agency's CAP.</t>
  </si>
  <si>
    <t>DEB09-81</t>
  </si>
  <si>
    <t>Configure the /etc/hosts.deny file.</t>
  </si>
  <si>
    <t>The `/etc/hosts.deny` file specifies which IP addresses are **not** permitted to connect to the host. It is intended to be used in conjunction with the `/etc/hosts.allow` file.</t>
  </si>
  <si>
    <t>Run the following command and verify the contents of the `/etc/hosts.deny` file:
# cat /etc/hosts.deny
ALL: ALL</t>
  </si>
  <si>
    <t>The access control program is configured to deny all systems besides those listed in the /etc/hosts.allow file.</t>
  </si>
  <si>
    <t>The /etc/hosts.deny has not been configured appropriately.</t>
  </si>
  <si>
    <t>3.3.3</t>
  </si>
  <si>
    <t>The `/etc/hosts.deny` file serves as a failsafe so that any host not specified in `/etc/hosts.allow` is denied access to the system.</t>
  </si>
  <si>
    <t>Run the following command to create `/etc/hosts.deny`:
# echo "ALL: ALL" &gt;&gt; /etc/hosts.deny.</t>
  </si>
  <si>
    <t xml:space="preserve">Configure the /etc/hosts.deny file. One method for implementing the recommended state is to run the following commands:
# echo "ALL: ALL" &gt;&gt; /etc/hosts.deny.
</t>
  </si>
  <si>
    <t>DEB09-82</t>
  </si>
  <si>
    <t>Configure the /etc/host.allow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</si>
  <si>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</si>
  <si>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stat /etc/hosts.allow
Access: (0644/-rw-r--r--) Uid: ( 0/ root) Gid: ( 0/ root)
</t>
  </si>
  <si>
    <t>The access control program is configured to grant system access to specific hosts.</t>
  </si>
  <si>
    <t>/etc/hosts.allow has not been configured appropriately.</t>
  </si>
  <si>
    <t>3.3.4</t>
  </si>
  <si>
    <t>It is critical to ensure that the `/etc/hosts.allow` file is protected from unauthorized write access. Although it is protected by default, the file permissions could be changed either inadvertently or through malicious actions.</t>
  </si>
  <si>
    <t>Run the following commands to set permissions on `/etc/hosts.allow`:
# chown root:root /etc/hosts.allow
# chmod 644 /etc/hosts.allow.</t>
  </si>
  <si>
    <t>Configure the /etc/host.allow file to allow only authorized systems to connect to the system. One method for implementing the recommended state is to run the following commands:
# chown root:root /etc/hosts.allow
# chmod 644 /etc/hosts.allow.</t>
  </si>
  <si>
    <t>To close this finding, please provide a screenshot of the /etc/hosts.allow whitelist settings with the agency's CAP.</t>
  </si>
  <si>
    <t>DEB09-83</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</si>
  <si>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</si>
  <si>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</si>
  <si>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</si>
  <si>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</si>
  <si>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</si>
  <si>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3.3.5</t>
  </si>
  <si>
    <t>It is critical to ensure that the `/etc/hosts.deny` file is protected from unauthorized write access. Although it is protected by default, the file permissions could be changed either inadvertently or through malicious actions.</t>
  </si>
  <si>
    <t>Run the following commands to set permissions on `/etc/hosts.deny` :
# chown root:root /etc/hosts.deny
# chmod 644 /etc/hosts.deny.</t>
  </si>
  <si>
    <t xml:space="preserve">Configure the 644 permission on the /etc/host.deny file.  One method for implementing the recommended state is to run the following commands:
# chown root:root /etc/hosts.deny
# chmod 644 /etc/hosts.deny.
</t>
  </si>
  <si>
    <t>To close this finding, please provide a screenshot of the /etc/hosts.deny permissions  and ownership settings with the agency's CAP.</t>
  </si>
  <si>
    <t>DEB09-84</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</si>
  <si>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</si>
  <si>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</si>
  <si>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Run the following commands and verify the output is as indicated:
# modprobe -n -v dccp
install /bin/true
# lsmod | grep dccp</t>
  </si>
  <si>
    <t xml:space="preserve">DCCP is disabled.  
Output contains the following:
# modprobe -n -v dccp
install /bin/true
# lsmod | grep dccp
&lt;No output&gt;
</t>
  </si>
  <si>
    <t>Datagram Congestion Control Protocol (DCCP) has not been disabled.</t>
  </si>
  <si>
    <t>3.4</t>
  </si>
  <si>
    <t>3.4.1</t>
  </si>
  <si>
    <t>If the protocol is not required, it is recommended that the drivers not be installed to reduce the potential attack surface.</t>
  </si>
  <si>
    <t xml:space="preserve">Edit or create a file in the `/etc/modprobe.d/` directory ending in .conf
Example: `vim /etc/modprobe.d/dccp.conf`
and add the following line:
install dccp /bin/true.
</t>
  </si>
  <si>
    <t xml:space="preserve">Disable the Datagram Congestion Control Protocol (DCCP). One method for implementing the recommended state is to edit or create a file in the `/etc/modprobe.d/` directory ending in .conf
Example: `vim /etc/modprobe.d/dccp.conf`
and add the following line:
install dccp /bin/true.
</t>
  </si>
  <si>
    <t>To close this finding, please provide a screenshot of the dccp settings in the /etc/modprobe.d/CIS.conf' files with the agency's CAP.</t>
  </si>
  <si>
    <t>DEB09-85</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</si>
  <si>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</si>
  <si>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</si>
  <si>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</si>
  <si>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</si>
  <si>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</si>
  <si>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3.4.2</t>
  </si>
  <si>
    <t>If the protocol is not being used, it is recommended that kernel module not be loaded, disabling the service to reduce the potential attack surface.</t>
  </si>
  <si>
    <t xml:space="preserve">Edit or create a file in the `/etc/modprobe.d/` directory ending in .conf
Example: vim /etc/modpobe.d/sctp.conf
and add the following line:
install sctp /bin/true.
</t>
  </si>
  <si>
    <t>Disable the Stream Control Transmission Protocol (SCTP). One method for implementing the recommended state is to edit or create a file in the `/etc/modprobe.d/` directory ending in .conf
Example: vim /etc/modpobe.d/sctp.conf
and add the following line:
install sctp /bin/true.</t>
  </si>
  <si>
    <t>To close this finding, please provide a screenshot of the sctp settings in the /etc/modprobe.d/CIS.conf' file with the agency's CAP.</t>
  </si>
  <si>
    <t>DEB09-86</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</si>
  <si>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</si>
  <si>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</si>
  <si>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</si>
  <si>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</si>
  <si>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</si>
  <si>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3.4.3</t>
  </si>
  <si>
    <t xml:space="preserve">Edit or create a file in the `/etc/modprobe.d/` directory ending in .conf 
Example: `vim /et/modprobe.d/rds.conf`
and add the following line:
install rds /bin/true.
</t>
  </si>
  <si>
    <t>Disable the Reliable Datagram Sockets (RDS) protocol. One method for implementing the recommended state is to edit or create a file in the `/etc/modprobe.d/` directory ending in .conf 
Example: `vim /et/modprobe.d/rds.conf`
and add the following line:
install rds /bin/true.</t>
  </si>
  <si>
    <t>To close this finding, please provide a screenshot of the /etc/modprobe.d/CIS.conf' file settings with the agency's CAP.</t>
  </si>
  <si>
    <t>DEB09-87</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</si>
  <si>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</si>
  <si>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</si>
  <si>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</si>
  <si>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</si>
  <si>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</si>
  <si>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3.4.4</t>
  </si>
  <si>
    <t xml:space="preserve">Edit or create a file in the `/etc/modprobe.d/` directory ending in .conf 
Example: `vim /tc/modprobe.d/tipc.conf`
and add the following line:
install tipc /bin/true.
</t>
  </si>
  <si>
    <t xml:space="preserve">Disable the Transparent Inter-Process Communication (TIPC) protocol. One method for implementing the recommended state is to edit or create a file in the `/etc/modprobe.d/` directory ending in .conf 
Example: `vim /tc/modprobe.d/tipc.conf`
and add the following line:
install tipc /bin/true.
</t>
  </si>
  <si>
    <t>To close this finding, please provide a screenshot of the tipc settings in the /etc/modprobe.d/CIS.conf' file with the agency's CAP.</t>
  </si>
  <si>
    <t>DEB09-88</t>
  </si>
  <si>
    <t xml:space="preserve">Install IPtables. </t>
  </si>
  <si>
    <t>Run the following command and verify iptables is installed:
# dpkg -s iptables</t>
  </si>
  <si>
    <t>IPtables is installed
Output contains the following:
iptables-_&lt;version&gt;_</t>
  </si>
  <si>
    <t>IPtables has not been enabled.</t>
  </si>
  <si>
    <t>3.5</t>
  </si>
  <si>
    <t>3.5.3</t>
  </si>
  <si>
    <t>iptables is required for firewall management and configuration.</t>
  </si>
  <si>
    <t>Run the following command to install `iptables`:
# apt-get install iptables.</t>
  </si>
  <si>
    <t>Install IPtables. One method for implementing the recommended state is to run the following commands:
# apt-get install iptables.</t>
  </si>
  <si>
    <t>To close this finding, please provide a screenshot of the output produced from executing the yum install iptables command with the agency's CAP.</t>
  </si>
  <si>
    <t>DEB09-89</t>
  </si>
  <si>
    <t xml:space="preserve">Configure the default deny firewall policy. </t>
  </si>
  <si>
    <t>A default deny all policy on connections ensures that any unconfigured network usage will be rejected.</t>
  </si>
  <si>
    <t>Run the following command and verify that the policy for the `INPUT` , `OUTPUT` , and `FORWARD` chains is `DROP` or `REJECT` :
# iptables -L
Chain INPUT (policy DROP)
Chain FORWARD (policy DROP)
Chain OUTPUT (policy DROP)</t>
  </si>
  <si>
    <t>The default deny policy exists. Allow access rules are added as needed.
Chain INPUT (policy DROP)
Chain FORWARD (policy DROP)
Chain OUTPUT (policy DROP)</t>
  </si>
  <si>
    <t>IPTables is not configured with a default deny policy.</t>
  </si>
  <si>
    <t>3.5.1</t>
  </si>
  <si>
    <t>3.5.1.1</t>
  </si>
  <si>
    <t>With a default accept policy the firewall will accept any packet that is not configured to be denied. It is easier to white list acceptable usage than to black list unacceptable usage.</t>
  </si>
  <si>
    <t>Run the following commands to implement a default DROP policy:
# iptables -P INPUT DROP
# iptables -P OUTPUT DROP
# iptables -P FORWARD DROP.</t>
  </si>
  <si>
    <t xml:space="preserve">Configure the default deny firewall policy. One method for implementing the recommended state is to run the following commands:
# iptables -P INPUT DROP
# iptables -P OUTPUT DROP
# iptables -P FORWARD DROP.
</t>
  </si>
  <si>
    <t>To close this finding, please provide a screenshot of the iptables settings with the agency's CAP.</t>
  </si>
  <si>
    <t>DEB09-90</t>
  </si>
  <si>
    <t>Configure loopback traffic</t>
  </si>
  <si>
    <t>Configure the loopback interface to accept traffic. Configure all other interfaces to deny traffic to the loopback network (127.0.0.0/8).</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</si>
  <si>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</si>
  <si>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The loopback subnet has access to itself, all other networks cannot access it.</t>
  </si>
  <si>
    <t>The Loopback interface has excessive permissions granted.</t>
  </si>
  <si>
    <t>3.5.1.2</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</si>
  <si>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</si>
  <si>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Run the following commands to implement the loopback rules:
# iptables -A INPUT -i lo -j ACCEPT
# iptables -A OUTPUT -o lo -j ACCEPT
# iptables -A INPUT -s 127.0.0.0/8 -j DROP.</t>
  </si>
  <si>
    <t>Configure loopback traffic rules. One method to accomplish the recommendation is to run the following commands:
# iptables -A INPUT -i lo -j ACCEPT
# iptables -A OUTPUT -o lo -j ACCEPT
# iptables -A INPUT -s 127.0.0.0/8 -j DROP.</t>
  </si>
  <si>
    <t>To close this finding, please provide a screenshot showing the loopback subnet has access to itself, all other networks cannot access it with the agency's CAP.</t>
  </si>
  <si>
    <t>DEB09-91</t>
  </si>
  <si>
    <t>Configure outbound and established connections</t>
  </si>
  <si>
    <t>Configure the firewall rules for new outbound, and established connections.</t>
  </si>
  <si>
    <t>Run the following command and verify all rules for new outbound, and established connections match site policy:
# iptables -L -v -n</t>
  </si>
  <si>
    <t>Ensure only necessary connections are allowed into the system.</t>
  </si>
  <si>
    <t>Excessive connections are allowed into the system.</t>
  </si>
  <si>
    <t>3.5.1.3</t>
  </si>
  <si>
    <t>If rules are not in place for new outbound, and established connections all packets will be dropped by the default policy preventing network usage.</t>
  </si>
  <si>
    <t xml:space="preserve">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</si>
  <si>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Configure outbound and established connections since all packets will be dropped by the default policy preventing network usage.  One method to accomplish the recommendation is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</si>
  <si>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configuration file for outbound and established connections settings with the agency's CAP.</t>
  </si>
  <si>
    <t>DEB09-92</t>
  </si>
  <si>
    <t>Confirm that firewall rules exist for all open ports</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</si>
  <si>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</si>
  <si>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</si>
  <si>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</si>
  <si>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3.5.1.4</t>
  </si>
  <si>
    <t>Without a firewall rule configured for open ports default firewall policy will drop all packets to these ports.</t>
  </si>
  <si>
    <t xml:space="preserve">For each port identified in the audit which does not have a firewall rule establish a proper rule for accepting inbound connections:
# iptables -A INPUT -p 
 --dport 
 -m state --state NEW -j ACCEPT.
</t>
  </si>
  <si>
    <t>Configure rules for all open ports. One method to accomplish the recommendation is execute the following command:
# iptables -A INPUT -p 
 --dport 
 -m state --state NEW -j ACCEPT.</t>
  </si>
  <si>
    <t>To close this finding, please provide a screenshot showing firewall open ports settings with the agency's CAP.</t>
  </si>
  <si>
    <t>DEB09-93</t>
  </si>
  <si>
    <t>Set IPv6 default deny firewall policy</t>
  </si>
  <si>
    <t>The policy for the INPUT, OUTPUT, and FORWARD chains is DROP or REJECT:
# ip6tables -L
Chain INPUT (policy DROP)
Chain FORWARD (policy DROP)
Chain OUTPUT (policy DROP)</t>
  </si>
  <si>
    <t>Ip6tables is not configured with a default deny policy.</t>
  </si>
  <si>
    <t>3.5.2</t>
  </si>
  <si>
    <t>3.5.2.1</t>
  </si>
  <si>
    <t>Run the following commands to implement a default DROP policy:
# ip6tables -P INPUT DROP
# ip6tables -P OUTPUT DROP
# ip6tables -P FORWARD DROP.</t>
  </si>
  <si>
    <t>Configure the default deny firewall policy. One method to accomplish the recommendation is to run the following commands to implement a default DROP policy:
# ip6tables -P INPUT DROP
# ip6tables -P OUTPUT DROP
# ip6tables -P FORWARD DROP.</t>
  </si>
  <si>
    <t>To close this finding, please provide a screenshot showing  default deny firewall policy file settings with the agency's CAP.</t>
  </si>
  <si>
    <t>DEB09-94</t>
  </si>
  <si>
    <t xml:space="preserve">Configure IPv6 loopback traffic </t>
  </si>
  <si>
    <t>Configure the loopback interface to accept traffic. Configure all other interfaces to deny traffic to the loopback network (::1).</t>
  </si>
  <si>
    <t>IPv6 loopback traffic has been configured.</t>
  </si>
  <si>
    <t>IPv6 loopback traffic has not been configured.</t>
  </si>
  <si>
    <t>3.5.2.2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</si>
  <si>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</si>
  <si>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 ::1 -j DROP.</t>
  </si>
  <si>
    <t>Configure IPv6 loopback traffic. One method to achieve the recommended state is to execute the following command(s) to implement the loopback rules:
# ip6tables -A INPUT -i lo -j ACCEPT
# ip6tables -A OUTPUT -o lo -j ACCEPT
# ip6tables -A INPUT -s ::1 -j DROP.</t>
  </si>
  <si>
    <t>To close this finding, please provide a screenshot showing IPv6 loopback traffic has been configured with the agency's CAP.</t>
  </si>
  <si>
    <t>DEB09-95</t>
  </si>
  <si>
    <t>Configure IPv6 outbound and established connections</t>
  </si>
  <si>
    <t>Configure the firewall rules for new outbound, and established IPv6 connections.</t>
  </si>
  <si>
    <t>3.5.2.3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</si>
  <si>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</si>
  <si>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IPv6 outbound and established connections. One method to accomplish the recommendation is to configure iptables in accordance with site policy.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</si>
  <si>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</si>
  <si>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DEB09-96</t>
  </si>
  <si>
    <t>Confirm that IPv6 firewall rules exist for all open ports</t>
  </si>
  <si>
    <t>3.5.2.4</t>
  </si>
  <si>
    <t xml:space="preserve">For each port identified in the audit which does not have a firewall rule establish a proper rule for accepting inbound connections:
# ip6tables -A INPUT -p 
 --dport 
 -m state --state NEW -j ACCEPT
</t>
  </si>
  <si>
    <t>Confirm that IPv6 firewall rules exist for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</si>
  <si>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</si>
  <si>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DEB09-97</t>
  </si>
  <si>
    <t>Audit Review, Analysis and Reporting</t>
  </si>
  <si>
    <t>Configure logrotate</t>
  </si>
  <si>
    <t>The system includes the capability of rotating log files regularly to avoid filling up the system with logs or making the logs unmanageable large.</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</si>
  <si>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</si>
  <si>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</si>
  <si>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</si>
  <si>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</si>
  <si>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</si>
  <si>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</si>
  <si>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</si>
  <si>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</si>
  <si>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</si>
  <si>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to keep log files smaller and more manageable. One method to achieve the recommended state is to edit `/etc/logrotate.conf` and `/etc/logrotate.d/*` to ensure logs are rotated according to site policy.</t>
  </si>
  <si>
    <t>DEB09-98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</si>
  <si>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</si>
  <si>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</si>
  <si>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</si>
  <si>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</si>
  <si>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Verify either rsyslog or syslog-ng is installed. Depending on the package management in use one of the following command groups may provide the needed information:
# dpkg -s rsyslog
# dpkg -s syslog-ng</t>
  </si>
  <si>
    <t>rsyslog or syslog-ng services are turned on.
Output contains the following:
enabled</t>
  </si>
  <si>
    <t>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</si>
  <si>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</si>
  <si>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</si>
  <si>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</si>
  <si>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Install rsyslog or `syslog-ng` using one of the following commands:
# apt-get install rsyslog
# apt-get install syslog-ng.</t>
  </si>
  <si>
    <t>Configure permissions on all logfiles  since t is important to ensure that log files have the correct permissions to ensure that sensitive data is archived and protected. One method to achieve the recommended state is to execute the following command(s) to set permissions on all existing log files:
find /var/log -type f -exec chmod g-wx,o-rwx "{}" + -o -type d -exec chmod g-w,o-rwx "{}" +.</t>
  </si>
  <si>
    <t>To close this finding, please provide a screenshot showing permissions on all logfiles file with the agency's CAP.</t>
  </si>
  <si>
    <t>DEB09-99</t>
  </si>
  <si>
    <t>Configure permissions on all logfiles</t>
  </si>
  <si>
    <t>Log files stored in /var/log/ contain logged information from many services on the system, or on log hosts others as well.</t>
  </si>
  <si>
    <t>Run the following command and verify that other has no permissions on any files and group does not have write or execute permissions on any files:
# find /var/log -type f -ls</t>
  </si>
  <si>
    <t xml:space="preserve">Log Files exist and their permissions are not excessive. </t>
  </si>
  <si>
    <t>The permissions on the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</si>
  <si>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</si>
  <si>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</si>
  <si>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</si>
  <si>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</si>
  <si>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Run the following command to set permissions on all existing log files:
# chmod -R g-wx,o-rwx /var/log/*.</t>
  </si>
  <si>
    <t>Set the Configure permissions on all logfiles  since t is important to ensure that log files have the correct permissions to ensure that sensitive data is archived and protected.  One method to accomplish the recommendation is to Run the following commands:
# chmod -R g-wx,o-rwx /var/log/*.</t>
  </si>
  <si>
    <t>DEB09-100</t>
  </si>
  <si>
    <t xml:space="preserve">Enable the rsyslog Service. </t>
  </si>
  <si>
    <t>Once the `rsyslog` package is installed it needs to be activated.</t>
  </si>
  <si>
    <t>Run the following command to verify `rsyslog` is enabled:
# systemctl is-enabled rsyslog
enabled
Verify result is "enabled".</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</si>
  <si>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</si>
  <si>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</si>
  <si>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</si>
  <si>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</si>
  <si>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</si>
  <si>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Run the following command to enable `rsyslog`:
# systemctl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</si>
  <si>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</si>
  <si>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</si>
  <si>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DEB09-101</t>
  </si>
  <si>
    <t xml:space="preserve">Configure the logging options. </t>
  </si>
  <si>
    <t>The `/etc/rsyslog.conf` and `/etc/rsyslog.d/*.conf` files specifies rules for logging and which files are to be used to log certain classes of messages.</t>
  </si>
  <si>
    <t>Review the contents of the `/etc/rsyslog.conf` and `/etc/rsyslog.d/*.conf` files to ensure appropriate logging is set. In addition, run the following command and verify that the log files are logging information:
# ls -l /var/log/</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</si>
  <si>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</si>
  <si>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</si>
  <si>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</si>
  <si>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</si>
  <si>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</si>
  <si>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</si>
  <si>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</si>
  <si>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</si>
  <si>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DEB09-102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</si>
  <si>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</si>
  <si>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</si>
  <si>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</si>
  <si>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Run the following command and verify that `$FileCreateMode` is `0640` or more restrictive:
# grep ^\$FileCreateMode /etc/rsyslog.conf /etc/rsyslog.d/*.conf</t>
  </si>
  <si>
    <t xml:space="preserve">rsyslog Log Files exist and their permissions are not excessive. </t>
  </si>
  <si>
    <t>The permissions on the /etc/rsyslog.conf log files have not been configured appropriately.</t>
  </si>
  <si>
    <t>4.2.1.3</t>
  </si>
  <si>
    <t>Edit the `/etc/rsyslog.conf` and `/etc/rsyslog.d/*.conf` files and set `$FileCreateMode` to `0640` or more restrictive:
$FileCreateMode 0640.</t>
  </si>
  <si>
    <t>Configure the default rsyslog file permissions. One method for implementing the recommended state is to Edit the `/etc/rsyslog.conf` and `/etc/rsyslog.d/*.conf` files and set `$FileCreateMode` to `0640` or more restrictive:
$FileCreateMode 0640.</t>
  </si>
  <si>
    <t>To close this finding, please provide a screenshot of the $FileCreateMode 0640 setting with the agency's CAP.</t>
  </si>
  <si>
    <t>DEB09-103</t>
  </si>
  <si>
    <t xml:space="preserve">Configure rsyslog to send logs to a remote log host. </t>
  </si>
  <si>
    <t>The `rsyslog` utility supports the ability to send logs it gathers to a remote log host running `syslogd(8)` or to receive messages from remote hosts, reducing administrative overhead.</t>
  </si>
  <si>
    <t>Review the `/etc/rsyslog.conf` and `/etc/rsyslog.d/*.conf` files and verify that logs are sent to a central host (where `loghost.example.com` is the name of your central log host):
# grep "^*.*[^I][^I]*@" /etc/rsyslog.conf /etc/rsyslog.d/*.conf
*.* @@loghost.example.com</t>
  </si>
  <si>
    <t xml:space="preserve">Log files are sent to a central host and stored in a secure location. </t>
  </si>
  <si>
    <t>Logs are not being sent to a remote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</si>
  <si>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</si>
  <si>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</si>
  <si>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</si>
  <si>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</si>
  <si>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pkill -HUP rsyslogd.</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</si>
  <si>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</si>
  <si>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DEB09-104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</si>
  <si>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</si>
  <si>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</si>
  <si>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</si>
  <si>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</si>
  <si>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</si>
  <si>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</si>
  <si>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</si>
  <si>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</si>
  <si>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Set up a whitelist to only accept remote rsyslog messages on designated log hosts. One method to achieve the recommended state is to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</si>
  <si>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DEB09-105</t>
  </si>
  <si>
    <t xml:space="preserve">Enable the syslog-ng service. </t>
  </si>
  <si>
    <t>Once the `syslog-ng` package is installed it needs to be activated.</t>
  </si>
  <si>
    <t>Run the following command to verify `syslog-ng` is enabled:
# systemctl is-enabled syslog-ng
enabled
Verify result is "enabled".</t>
  </si>
  <si>
    <t>syslog-ng service is turned on.
Output contains the following:
enabled</t>
  </si>
  <si>
    <t>syslog-ng has not been turned on.</t>
  </si>
  <si>
    <t>4.2.2</t>
  </si>
  <si>
    <t>4.2.2.1</t>
  </si>
  <si>
    <t>If the `syslog-ng` service is not activated the system may default to the `syslogd` service or lack logging instead.</t>
  </si>
  <si>
    <t>Run the following command to enable `syslog-ng`:
# update-rc.d syslog-ng enable.</t>
  </si>
  <si>
    <t>Enable the syslog-ng service. One method for implementing the recommended state is to run the following commands:
# update-rc.d syslog-ng enable.</t>
  </si>
  <si>
    <t>To close this finding, please provide a screenshot of the syslog-ng service settings with the agency's CAP.</t>
  </si>
  <si>
    <t>DEB09-106</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</si>
  <si>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</si>
  <si>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</si>
  <si>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4.2.2.2</t>
  </si>
  <si>
    <t>A great deal of important security-related information is sent via `syslog-ng` (e.g., successful and failed su attempts, failed login attempts, root login attempts, etc.).</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</si>
  <si>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</si>
  <si>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DEB09-107</t>
  </si>
  <si>
    <t xml:space="preserve">Configure the default syslog-ng file permissions. </t>
  </si>
  <si>
    <t>syslog-ng will create logfiles that do not already exist on the system. This setting controls what permissions will be applied to these newly created files.</t>
  </si>
  <si>
    <t>Run the following command and verify the `perm` option is `0640` or more restrictive:
# grep ^options /etc/syslog-ng/syslog-ng.conf
options { chain_hostnames(off); flush_lines(0); perm(0640); stats_freq(3600); threaded(yes); };</t>
  </si>
  <si>
    <t xml:space="preserve">syslog-ng Log Files exist and their permissions are not excessive. </t>
  </si>
  <si>
    <t>The permissions on the /etc/syslog-ng/syslog-ng.conf log files have not been configured appropriately.</t>
  </si>
  <si>
    <t>4.2.2.3</t>
  </si>
  <si>
    <t>It is important to ensure that log files exist and have the correct permissions to ensure that sensitive `syslog-ng` data is archived and protected.</t>
  </si>
  <si>
    <t>Edit the `/etc/syslog-ng/syslog-ng.conf` and set `perm` option to `0640` or more restrictive:
options { chain_hostnames(off); flush_lines(0); perm(0640); stats_freq(3600); threaded(yes); };.</t>
  </si>
  <si>
    <t xml:space="preserve">Configure the default syslog-ng file permissions. One method for implementing the recommended state is to edit the `/etc/syslog-ng/syslog-ng.conf` and set `perm` option to `0640` or more restrictive:
options { chain_hostnames(off); flush_lines(0); perm(0640); stats_freq(3600); threaded(yes); };. </t>
  </si>
  <si>
    <t>DEB09-108</t>
  </si>
  <si>
    <t xml:space="preserve">Configure syslog-ng to send logs to a remote host. </t>
  </si>
  <si>
    <t>The `syslog-ng` utility supports the ability to send logs it gathers to a remote log host or to receive messages from remote hosts, reducing administrative overhead.</t>
  </si>
  <si>
    <t>Review the `/etc/syslog-ng/syslog-ng.conf` file and verify that logs are sent to a central host (where `logfile.example.com` is the name of your central log host):
destination logserver { tcp("logfile.example.com" port(514)); };
log { source(src); destination(logserver); };</t>
  </si>
  <si>
    <t>4.2.2.4</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</si>
  <si>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</si>
  <si>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for implementing the recommended state is to edit the `/etc/syslog-ng/syslog-ng.conf` file and add the following lines:
destination logserver { tcp("logfile.example.com" port(514)); };
log { source(src); destination(logserver); };
Run the following command to reload the `syslog-ng` configuration:
# pkill -HUP syslog-ng.</t>
  </si>
  <si>
    <t>DEB09-109</t>
  </si>
  <si>
    <t xml:space="preserve">Only accept remote syslog-ng messages from designated log hosts. </t>
  </si>
  <si>
    <t>By default, `syslog-ng` does not listen for log messages coming in from remote systems.</t>
  </si>
  <si>
    <t>Review the /etc/syslog-ng/syslog-ng.conf file and verify the following lines are configured appropriately on designated log hosts:
source net{ tcp(); };
destination remote { file("/var/log/remote/${FULLHOST}-log"); };
log { source(net); destination(remote); };</t>
  </si>
  <si>
    <t>rsyslog is listening for remote messages.  
Output contains the following:
source net{ tcp(); };
destination remote { file("/var/log/remote/${FULLHOST}-log"); };
log { source(net); destination(remote); };</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</si>
  <si>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</si>
  <si>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</si>
  <si>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</si>
  <si>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for implementing the recommended state is to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</si>
  <si>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DEB09-110</t>
  </si>
  <si>
    <t>Restrict root login to the system console</t>
  </si>
  <si>
    <t>The file `/etc/securetty` contains a list of valid terminals that may be logged in directly as root.</t>
  </si>
  <si>
    <t># cat /etc/securetty</t>
  </si>
  <si>
    <t>All consoles are in a physically secure location and any unauthorized consoles have not been defined.</t>
  </si>
  <si>
    <t>Root login has not been restricted on the system console.</t>
  </si>
  <si>
    <t>HRM8</t>
  </si>
  <si>
    <t>HRM8:  Direct root access is enabled on the system</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</si>
  <si>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</si>
  <si>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</si>
  <si>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</si>
  <si>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</si>
  <si>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To close this finding, please provide a screenshot showing Restricted root login settings with the agency's CAP.</t>
  </si>
  <si>
    <t>DEB09-111</t>
  </si>
  <si>
    <t>Restrict access to the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</si>
  <si>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sudo group to execute `su`.</t>
  </si>
  <si>
    <t>Run the following command and verify output includes matching line:
# grep pam_wheel.so /etc/pam.d/su
auth required pam_wheel.so
Run the following command and verify users in `sudo` group match site policy:
# grep sudo /etc/group
sudo:x:10:root,</t>
  </si>
  <si>
    <t>Access has been restricted to the su Command
Output contains the following:
auth required pam_wheel.so use_uid
wheel:x:10:root,</t>
  </si>
  <si>
    <t>Access to the su command has not been restricted.</t>
  </si>
  <si>
    <t>5.6</t>
  </si>
  <si>
    <t>Restricting the use of `su`, and using `sudo` in its place, provides system administrators better control of the escalation of user privileges to execute privileged commands. The sudo utility also provides a better logging and audit mechanism, as it can log each command executed via `sudo`, whereas `su` can only record that a user executed the `su` program.</t>
  </si>
  <si>
    <t>Add the following line to the `/etc/pam.d/su` file:
auth required pam_wheel.so
Create a comma separated list of users in the sudo statement in the `/etc/group` file:
sudo:x:10:root,.</t>
  </si>
  <si>
    <t>Restrict access to the su command. One method for implementing the recommended state is to add the following line to the /etc/pam.d/su file:
auth required pam_wheel.so use_uid
Create a comma separated list of users in the wheel statement in the /etc/group file:
wheel:x:10:root.</t>
  </si>
  <si>
    <t>DEB09-112</t>
  </si>
  <si>
    <t xml:space="preserve">Enable the cron daemon. </t>
  </si>
  <si>
    <t>The `cron` daemon is used to execute batch jobs on the system.</t>
  </si>
  <si>
    <t>Run the following command to verify `cron` is enabled:
# systemctl is-enabled cron
enabled
Verify result is "enabled".</t>
  </si>
  <si>
    <t xml:space="preserve">The crond service is enabled.  Output contains the following:    
enabled
</t>
  </si>
  <si>
    <t>The crond scheduling service has not been enabled.</t>
  </si>
  <si>
    <t>5.1</t>
  </si>
  <si>
    <t>5.1.1</t>
  </si>
  <si>
    <t>While there may not be user jobs that need to be run on the system, the system does have maintenance jobs that may include security monitoring that have to run, and `cron` is used to execute them.</t>
  </si>
  <si>
    <t>Run the following command to enable `cron`:
# systemctl enable cron.</t>
  </si>
  <si>
    <t>Enable the cron daemon. One method to achieve the recommended state is to execute the following command(s):
# systemctl enable crond.</t>
  </si>
  <si>
    <t>To close this finding, please provide a screenshot of the cron settings with the agency's CAP.</t>
  </si>
  <si>
    <t>DEB09-113</t>
  </si>
  <si>
    <t xml:space="preserve">Configure permissions on the /etc/crontab file. </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</si>
  <si>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</si>
  <si>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stat /etc/crontab
Access: (0600/-rw-------) Uid: ( 0/ root) Gid: ( 0/ root)</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</si>
  <si>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</si>
  <si>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</si>
  <si>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</si>
  <si>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</si>
  <si>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chown root:root /etc/crontab
# chmod og-rwx /etc/crontab.</t>
  </si>
  <si>
    <t>Configure permissions on the /etc/crontab file. One method to achieve the recommended state is to execute the following command(s) to set ownership and permissions on `/etc/crontab` :
# chown root:root /etc/crontab
# chmod og-rwx /etc/crontab.</t>
  </si>
  <si>
    <t>DEB09-114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</si>
  <si>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</si>
  <si>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</si>
  <si>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/etc/cron.hourly
Access: (0700/drwx------) Uid: ( 0/ root) Gid: ( 0/ root)</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</si>
  <si>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</si>
  <si>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</si>
  <si>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</si>
  <si>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</si>
  <si>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</si>
  <si>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</si>
  <si>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DEB09-115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</si>
  <si>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</si>
  <si>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</si>
  <si>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/etc/cron.daily
Access: (0700/drwx------) Uid: ( 0/ root) Gid: ( 0/ root)</t>
  </si>
  <si>
    <t xml:space="preserve">Output is emitted and /etc/cron.daily is User and Group owned by root and has permissions of 600 or more restrictive. </t>
  </si>
  <si>
    <t>User/Group Owner or File permissions on /etc/cron.daily have not been configured appropriately.</t>
  </si>
  <si>
    <t>5.1.4</t>
  </si>
  <si>
    <t>Run the following commands to set ownership and permissions on `/etc/cron.daily`:
# chown root:root /etc/cron.daily
# chmod og-rwx /etc/cron.daily.</t>
  </si>
  <si>
    <t>Configure permissions on the /etc/cron.daily file. One method to achieve the recommended state is to execute the following command(s):
# chown root:root /etc/cron.daily
# chmod og-rwx /etc/cron.daily.</t>
  </si>
  <si>
    <t>DEB09-116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</si>
  <si>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</si>
  <si>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</si>
  <si>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(0700/drwx------)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</si>
  <si>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</si>
  <si>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</si>
  <si>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</si>
  <si>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</si>
  <si>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</si>
  <si>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DEB09-117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</si>
  <si>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</si>
  <si>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</si>
  <si>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/etc/cron.monthly
Access: (0700/drwx------) Uid: ( 0/ root) Gid: ( 0/ root)</t>
  </si>
  <si>
    <t>Output is emitted and /etc/cron.monthly is User and Group owned by root and has permissions of 600 or more restrictive.</t>
  </si>
  <si>
    <t>User/Group Owner or File permissions on /etc/cron.monthly have not been configured appropriately.</t>
  </si>
  <si>
    <t>5.1.6</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</si>
  <si>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</si>
  <si>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</si>
  <si>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DEB09-118</t>
  </si>
  <si>
    <t xml:space="preserve">Configure permissions on the /etc/cron.d file. </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</si>
  <si>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</si>
  <si>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/etc/cron.d
Access: (0700/drwx------) Uid: ( 0/ root) Gid: ( 0/ root)</t>
  </si>
  <si>
    <t>Output is emitted and /etc/cron.d is User and Group owned by root and has permissions of 600 or more restrictive.</t>
  </si>
  <si>
    <t>User/Group Owner or File permissions on /etc/cron.d have not been configured appropriately.</t>
  </si>
  <si>
    <t>5.1.7</t>
  </si>
  <si>
    <t>Run the following commands to set ownership and permissions on `/etc/cron.d` :
# chown root:root /etc/cron.d
# chmod og-rwx /etc/cron.d.</t>
  </si>
  <si>
    <t>Configure permissions to be no less restrictive than 600 for the root user on the /etc/cron.d file. One method to achieve the recommended state is to execute the following command(s) to set ownership and permissions on `/etc/cron.d` :
# chown root:root /etc/cron.d
# chmod og-rwx /etc/cron.d.</t>
  </si>
  <si>
    <t>DEB09-119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</si>
  <si>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</si>
  <si>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</si>
  <si>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</si>
  <si>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</si>
  <si>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</si>
  <si>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</si>
  <si>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</si>
  <si>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</si>
  <si>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to remove/etc/cron.deny and/etc/at.deny and create and set permissions and ownership for/etc/cron.allow and/etc/at.allow:
# rm /etc/cron.deny
# rm /etc/at.deny
# touch /etc/cron.allow
# touch /etc/at.allow
# chmod og-rwx /etc/cron.allow
# chmod og-rwx /etc/at.allow
# chown root:root /etc/cron.allow
# chown root:root /etc/at.allow.</t>
  </si>
  <si>
    <t>To close this finding, please provide a screenshot of the contents of the /etc/cron.allow and /etc/at.allow file settings with the agency's CAP.</t>
  </si>
  <si>
    <t>DEB09-120</t>
  </si>
  <si>
    <t xml:space="preserve">Configure permissions on the /etc/ssh/sshd_config file. </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</si>
  <si>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</si>
  <si>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Access: (0600/-rw-------) Uid: ( 0/ root) Gid: ( 0/ root)</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</si>
  <si>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</si>
  <si>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</si>
  <si>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</si>
  <si>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</si>
  <si>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</si>
  <si>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Run the following commands to set ownership and permissions on `/etc/ssh/sshd_config`:
# chown root:root /etc/ssh/sshd_config
# chmod og-rwx /etc/ssh/sshd_config.</t>
  </si>
  <si>
    <t>Configure permissions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</si>
  <si>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DEB09-121</t>
  </si>
  <si>
    <t>Set ownership and permissions on the private SSH host key files</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</si>
  <si>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</si>
  <si>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command and verify Uid is 0/root and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</si>
  <si>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Ownership and permissions have been set on the private SSH host key files.</t>
  </si>
  <si>
    <t>Ownership and permissions have not been set on the private SSH host key files.</t>
  </si>
  <si>
    <t>HCM45</t>
  </si>
  <si>
    <t>HCM45: System configuration provides additional attack surface</t>
  </si>
  <si>
    <t>5.2.2</t>
  </si>
  <si>
    <t>If an unauthorized user obtains the private SSH host key file, the host could be impersonated</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</si>
  <si>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</si>
  <si>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to set ownership and permissions on the private SSH host key files
# find /etc/ssh -xdev -type f -name 'ssh_host_*_key' -exec chown root:root {} \;
# find /etc/ssh -xdev -type f -name 'ssh_host_*_key' -exec chmod 0600 {} \;.</t>
  </si>
  <si>
    <t>To close this finding, please provide a screenshot showing ownership and permissions have been set on the private SSH host key files with the agency's CAP.</t>
  </si>
  <si>
    <t>DEB09-122</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</si>
  <si>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</si>
  <si>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</si>
  <si>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</si>
  <si>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Permissions and ownership have been set on the SSH host public key files.</t>
  </si>
  <si>
    <t>Permissions and ownership have not been set on the SSH host public key files.</t>
  </si>
  <si>
    <t>5.2.3</t>
  </si>
  <si>
    <t>If a public host key file is modified by an unauthorized user, the SSH service may be compromised.</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</si>
  <si>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</si>
  <si>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to set permissions and ownership on the SSH host public key files
# find /etc/ssh -xdev -type f -name 'ssh_host_*_key.pub' -exec chmod 0644 {} \;
#find /etc/ssh -xdev -type f -name 'ssh_host_*_key.pub' -exec chown root:root {} \;.</t>
  </si>
  <si>
    <t>To close this finding, please provide a screenshot showing ownership and permissions have been set on the private SSH host public key with the agency's CAP.</t>
  </si>
  <si>
    <t>DEB09-123</t>
  </si>
  <si>
    <t xml:space="preserve">Set SSH Protocol to '2'. </t>
  </si>
  <si>
    <t>Older versions of SSH support two different and incompatible protocols: SSH1 and SSH2. SSH1 was the original protocol and was subject to security issues. SSH2 is more advanced and secure.</t>
  </si>
  <si>
    <t>Run the following command and verify that output matches:
# grep ^Protocol /etc/ssh/sshd_config
Protocol 2</t>
  </si>
  <si>
    <t>SSH is not using v1 compatibility, only v2 connections are accepted.
Output contains the following:
Protocol 2</t>
  </si>
  <si>
    <t>SSH v2 is not being utilized on the system.</t>
  </si>
  <si>
    <t>HSC15</t>
  </si>
  <si>
    <t>5.2.4</t>
  </si>
  <si>
    <t>SSH v1 suffers from insecurities that do not affect SSH v2.</t>
  </si>
  <si>
    <t>Edit the `/etc/ssh/sshd_config` file to set the parameter as follows:
Protocol 2.</t>
  </si>
  <si>
    <t>Set SSH Protocol to '2'. One method for implementing the recommended state is to edit the /etc/ssh/sshd_config file to set the parameter as follows:
Protocol 2.</t>
  </si>
  <si>
    <t>DEB09-124</t>
  </si>
  <si>
    <t>Set SSH LogLevel to 'INFO.'</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</si>
  <si>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</si>
  <si>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 sshd -T | grep loglevel
LogLevel VERBOSE
OR
loglevel INFO</t>
  </si>
  <si>
    <t>LogLevel is set to INFO
Output contains the following:
LogLevel INFO</t>
  </si>
  <si>
    <t>LogLevel has not been set to INFO.</t>
  </si>
  <si>
    <t>HAU4</t>
  </si>
  <si>
    <t>HAU4:  System does not audit failed attempts to gain access</t>
  </si>
  <si>
    <t>5.2.5</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</si>
  <si>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</si>
  <si>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</si>
  <si>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One method for implementing the recommended state is to edit the/etc/ssh/sshd_config` file to set the parameter as follows:
LogLevel INFO.</t>
  </si>
  <si>
    <t>DEB09-125</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</si>
  <si>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</si>
  <si>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</si>
  <si>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sshd -T | grep maxauthtries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</si>
  <si>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</si>
  <si>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</si>
  <si>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</si>
  <si>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</si>
  <si>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</si>
  <si>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5.2.7</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</si>
  <si>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</si>
  <si>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</si>
  <si>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MaxAuthTries to '3.' One method for implementing the recommended state is to edit the /etc/ssh/sshd_config file to set the parameter as follows:
MaxAuthTries 3.</t>
  </si>
  <si>
    <t>DEB09-126</t>
  </si>
  <si>
    <t xml:space="preserve">Enable SSH IgnoreRhosts. </t>
  </si>
  <si>
    <t>The `IgnoreRhosts` parameter specifies that `.rhosts` and `.shosts` files will not be used in `RhostsRSAAuthentication` or `HostbasedAuthentication`.</t>
  </si>
  <si>
    <t>Run the following command and verify that output matches:
# sshd -T | grep ignorerhosts
IgnoreRhosts yes</t>
  </si>
  <si>
    <t>SSH IgnoreRhosts is set to Yes
Output contains the following:
IgnoreRhosts yes</t>
  </si>
  <si>
    <t>SSH IgnoreRhosts has not been set to Yes.</t>
  </si>
  <si>
    <t>5.2.8</t>
  </si>
  <si>
    <t>Setting this parameter forces users to enter a password when authenticating with ssh.</t>
  </si>
  <si>
    <t>Edit the `/etc/ssh/sshd_config` file to set the parameter as follows:
IgnoreRhosts yes.</t>
  </si>
  <si>
    <t>Enable SSH IgnoreRhosts. One method for implementing the recommended state is to edit the /etc/ssh/sshd_config file to set the parameter as follows:
IgnoreRhosts yes.</t>
  </si>
  <si>
    <t>To close this finding, please provide a screenshot of the SSH IgnoreRhosts setting in the /etc/ssh/sshd_config file with the agency's CAP.</t>
  </si>
  <si>
    <t>DEB09-127</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</si>
  <si>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</si>
  <si>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</si>
  <si>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 grep hostbasedauthentication
HostbasedAuthentication no</t>
  </si>
  <si>
    <t>SSH HostbasedAuthentication is set to No
Output contains the following:
HostbasedAuthentication no</t>
  </si>
  <si>
    <t>SSH HostbasedAuthentication has not been set to No.</t>
  </si>
  <si>
    <t>5.2.9</t>
  </si>
  <si>
    <t>Even though the `.rhosts` files are ineffective if support is disabled in `/etc/pam.conf`, disabling the ability to use `.rhosts` files in SSH provides an additional layer of protection.</t>
  </si>
  <si>
    <t xml:space="preserve">Edit the `/etc/ssh/sshd_config` file to set the parameter as follows:
HostbasedAuthentication no.
</t>
  </si>
  <si>
    <t>Disable SSH HostbasedAuthentication. One method for implementing the recommended state is to edit the /etc/ssh/sshd_config file to set the parameter as follows:
HostbasedAuthentication no.</t>
  </si>
  <si>
    <t>To close this finding, please provide a screenshot of the SSH HostbasedAuthentication setting in the /etc/ssh/sshd_config file with the agency's CAP.</t>
  </si>
  <si>
    <t>DEB09-128</t>
  </si>
  <si>
    <t>Disable SSH root login.</t>
  </si>
  <si>
    <t>The `PermitRootLogin` parameter specifies if the root user can log in using ssh. The default is no.</t>
  </si>
  <si>
    <t>Run the following command and verify that output matches:
# sshd -T | grep permitrootlogin
PermitRootLogin no</t>
  </si>
  <si>
    <t>SSH Root Login is disabled
Output contains the following:
PermitRootLogin no</t>
  </si>
  <si>
    <t>SSH Root Login has not been disabled.</t>
  </si>
  <si>
    <t>HAC22</t>
  </si>
  <si>
    <t>HAC22:  Administrators do not use su or sudo command to access root privileges</t>
  </si>
  <si>
    <t>5.2.10</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</si>
  <si>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</si>
  <si>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</si>
  <si>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One method for implementing the recommended state is to edit the /etc/ssh/sshd_config file to set the parameter as follows:
PermitRootLogin no.</t>
  </si>
  <si>
    <t>DEB09-129</t>
  </si>
  <si>
    <t>Disable SSH PermitEmptyPasswords.</t>
  </si>
  <si>
    <t>The `PermitEmptyPasswords` parameter specifies if the SSH server allows login to accounts with empty password strings.</t>
  </si>
  <si>
    <t>Run the following command and verify that output matches:
# sshd -T | grep permitemptypasswords
PermitEmptyPasswords no</t>
  </si>
  <si>
    <t>SSH PermitEmptyPasswords is set to No
Output contains the following:
PermitEmptyPasswords no</t>
  </si>
  <si>
    <t>SSH PermitEmptyPasswords has not been set to No.</t>
  </si>
  <si>
    <t>5.2.11</t>
  </si>
  <si>
    <t>Disallowing remote shell access to accounts that have an empty password reduces the probability of unauthorized access to the system</t>
  </si>
  <si>
    <t xml:space="preserve">Edit the `/etc/ssh/sshd_config` file to set the parameter as follows:
PermitEmptyPasswords no.
</t>
  </si>
  <si>
    <t>Disable SSH PermitEmptyPasswords. One method for implementing the recommended state is to edit the /etc/ssh/sshd_config file to set the parameter as follows:
PermitEmptyPasswords no.</t>
  </si>
  <si>
    <t>To close this finding, please provide a screenshot of the PermitEmptyPasswords option in the /etc/ssh/sshd_config file with the agency's CAP.</t>
  </si>
  <si>
    <t>DEB09-130</t>
  </si>
  <si>
    <t>Disable the SSH PermitUserEnvironment.</t>
  </si>
  <si>
    <t>The `PermitUserEnvironment` option allows users to present environment options to the `ssh` daemon.</t>
  </si>
  <si>
    <t>Run the following command and verify that output matches:
# sshd -T | grep permituserenvironment
PermitUserEnvironment no</t>
  </si>
  <si>
    <t>PermitUserEnvironment option is set to No
Output contains the following:
PermitUserEnvironment no</t>
  </si>
  <si>
    <t>Users are allowed to the Set Environment Options.</t>
  </si>
  <si>
    <t>5.2.12</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</si>
  <si>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</si>
  <si>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</si>
  <si>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the SSH PermitUserEnvironment. One method for implementing the recommended state is to edit the /etc/ssh/sshd_config file to set the parameter as follows:
PermitUserEnvironment no.</t>
  </si>
  <si>
    <t>DEB09-131</t>
  </si>
  <si>
    <t>SC-13</t>
  </si>
  <si>
    <t>Cryptographic Protection</t>
  </si>
  <si>
    <t>Use approved ciphers only.</t>
  </si>
  <si>
    <t>This variable limits the ciphers that SSH can use during communication.</t>
  </si>
  <si>
    <t>Run the following command and verify that output does not contain any of the listed weak ciphers
# sshd -T | grep ciphers
Week Ciphers:
3des-cbc
aes128-cbc
aes192-cbc
aes256-cbc
arcfour
arcfour128
arcfour256
blowfish-cbc
cast128-cbc
rijndael-cbc@lysator.liu.se</t>
  </si>
  <si>
    <t>Only approved ciphers are being used.</t>
  </si>
  <si>
    <t>Approved ciphers are not being used.</t>
  </si>
  <si>
    <t>5.2.13</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</si>
  <si>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ForceCommand and login-shell restrictions via packet data that provides a crafted callback address</t>
  </si>
  <si>
    <t>Edit the `/etc/ssh/sshd_config` file add/modify the `Ciphers` line to contain a comma separated list of the site approved ciphers
Example:
Ciphers chacha20-poly1305@openssh.com,aes256-gcm@openssh.com,aes128-gcm@openssh.com,aes256-ctr,aes192-ctr,aes128-ctr.</t>
  </si>
  <si>
    <t>Use approved ciphers only. One method for implementing the recommended state is to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</si>
  <si>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used with the agency's CAP.</t>
  </si>
  <si>
    <t>DEB09-132</t>
  </si>
  <si>
    <t>IA-7</t>
  </si>
  <si>
    <t>Cryptographic Module Authentication</t>
  </si>
  <si>
    <t>Use approved MAC algorithms only.</t>
  </si>
  <si>
    <t>This variable limits the types of MAC algorithms that SSH can use during communication.</t>
  </si>
  <si>
    <t>Run the following command and verify that output does not contain any of the listed week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</si>
  <si>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</si>
  <si>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</si>
  <si>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5.2.14</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</si>
  <si>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</si>
  <si>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approved MACs
Example:
MACs hmac-sha2-512-etm@openssh.com,hmac-sha2-256-etm@openssh.com,hmac-sha2-512,hmac-sha2-256.</t>
  </si>
  <si>
    <t>Use approved MAC algorithms only. One method for implementing the recommended state is to edit the `/etc/ssh/sshd_config` file and add/modify the MACs line to contain a comma separated list of the site approved MACs
Example:
MACs hmac-sha2-512-etm@openssh.com,hmac-sha2-256-etm@openssh.com,hmac-sha2-512,hmac-sha2-256.</t>
  </si>
  <si>
    <t>DEB09-133</t>
  </si>
  <si>
    <t>Use approved Key Exchange algorithms only.</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</si>
  <si>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t>
  </si>
  <si>
    <t>Run the following command and verify that output does not contain any of the listed week Key Exchange algorithms
# sshd -T | grep kexalgorithms
Weak Key Exchange Algorithms:
diffie-hellman-group1-sha1
diffie-hellman-group14-sha1
diffie-hellman-group-exchange-sha1</t>
  </si>
  <si>
    <t>Only approved Key Exchange algorithms are being used.</t>
  </si>
  <si>
    <t>Approved Key Exchange algorithms are not being used.</t>
  </si>
  <si>
    <t>5.2.15</t>
  </si>
  <si>
    <t>Key exchange methods that are considered weak should be removed. A key exchange method may be weak because too few bits are used, or the hashing algorithm is considered too weak. Using weak algorithms could expose connections to man-in-the-middle attacks</t>
  </si>
  <si>
    <t xml:space="preserve">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
</t>
  </si>
  <si>
    <t>Use approved Key Exchange algorithms only. One method for implementing the recommended state is to 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</si>
  <si>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To close this finding, please provide a screenshot showing only approved Key Exchange algorithms are used with the agency's CAP.</t>
  </si>
  <si>
    <t>DEB09-134</t>
  </si>
  <si>
    <t>AC-10</t>
  </si>
  <si>
    <t xml:space="preserve">Configure SSH Idle Timeout Intervals. </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</si>
  <si>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</si>
  <si>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 xml:space="preserve">Run the following commands and verify `ClientAliveInterval` is 1800 `ClientAliveCountMax` is 3 or less:
# sshd -T | grep clientaliveinterval
ClientAliveInterval 1800
# sshd -T | grep clientalivecountmax
ClientAliveCountMax 0
</t>
  </si>
  <si>
    <t>Idle timeout has not been configured to meet IRS Requirements.</t>
  </si>
  <si>
    <t>Updated to 30 Minutes (1800 seconds) from 15 minutes (1800 seconds)</t>
  </si>
  <si>
    <t>HSC2</t>
  </si>
  <si>
    <t>HSC2:  FTI is emailed outside of the agency</t>
  </si>
  <si>
    <t>5.2.16</t>
  </si>
  <si>
    <t>DEB09-135</t>
  </si>
  <si>
    <t xml:space="preserve">Set SSH LoginGraceTime to one minute or less. </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</si>
  <si>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</si>
  <si>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 sshd -T | grep logingracetime
LoginGraceTime 60</t>
  </si>
  <si>
    <t>Verify that output LoginGraceTime is 60 or less:
Output contains the following:
LoginGraceTime 60</t>
  </si>
  <si>
    <t>Login timeout has not been configured to meet IRS Requirements.</t>
  </si>
  <si>
    <t>5.2.17</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</si>
  <si>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</si>
  <si>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 xml:space="preserve">Edit the `/etc/ssh/sshd_config` file to set the parameter as follows:
LoginGraceTime 60
</t>
  </si>
  <si>
    <t>Set SSH LoginGraceTime to one minute or less. One method for implementing the recommended state is to edit the/etc/ssh/sshd_config` file to set the parameter as follows:
LoginGraceTime 60.</t>
  </si>
  <si>
    <t>DEB09-136</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</si>
  <si>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</si>
  <si>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</si>
  <si>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Run the following commands and verify that output matches for at least one:
# sshd -T | grep allowusers
AllowUsers 
# sshd -T | grep allowgroups
AllowGroups 
# sshd -T | grep denyusers
DenyUsers 
# sshd -T | grep "denygroups
DenyGroups</t>
  </si>
  <si>
    <t xml:space="preserve">Review output and ensure that at least one of these options is being leveraged AllowUsers, AllowGroups, DenyUsers, and/or DenyGroups.  </t>
  </si>
  <si>
    <t>Remote access via SSH has not been restricted.</t>
  </si>
  <si>
    <t>5.2.18</t>
  </si>
  <si>
    <t>Restricting which users can remotely access the system via SSH will help ensure that only authorized users access the system.</t>
  </si>
  <si>
    <t xml:space="preserve">Edit the `/etc/ssh/sshd_config` file to set one or more of the parameter as follows:
AllowUsers 
AllowGroups 
DenyUsers 
DenyGroups 
</t>
  </si>
  <si>
    <t>Limit SSH access. One method for implementing the recommended state is to edit the /etc/ssh/sshd_config file to set one or more of the parameter as follows:
AllowUsers 
AllowGroups 
DenyUsers 
DenyGroups.</t>
  </si>
  <si>
    <t>To close this finding, please provide a screenshot of the allowed users and groups in the /etc/ssh/sshd_config file with the agency's CAP.</t>
  </si>
  <si>
    <t>DEB09-137</t>
  </si>
  <si>
    <t>AC-8</t>
  </si>
  <si>
    <t>System Use Notification</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</si>
  <si>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</si>
  <si>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</si>
  <si>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sshd -T | grep banner
Banner /etc/issue.net
</t>
  </si>
  <si>
    <t>The warning banner is not Publication 1075 compliant.</t>
  </si>
  <si>
    <t>Updated to IRS Warning Banner</t>
  </si>
  <si>
    <t>5.2.19</t>
  </si>
  <si>
    <t>Banners are used to warn connecting users of the particular site's policy regarding connection. Presenting a warning message prior to the normal user login may assist the prosecution of trespassers on the computer system.</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</si>
  <si>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for implementing the recommended state is to perform the following: 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</si>
  <si>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is to execute the following command(s): Edit the `/etc/ssh/sshd_config` file to set the parameter as follows:
Banner /etc/issue.net.</t>
  </si>
  <si>
    <t>DEB09-138</t>
  </si>
  <si>
    <t>Authenticator Management</t>
  </si>
  <si>
    <t>Configure the password creation requirements.</t>
  </si>
  <si>
    <t>Current password parameters do not meet IRS requirements.</t>
  </si>
  <si>
    <t>HPW3</t>
  </si>
  <si>
    <t>HPW3:  Minimum password length is too short</t>
  </si>
  <si>
    <t>5.3</t>
  </si>
  <si>
    <t>5.3.1</t>
  </si>
  <si>
    <t>Strong passwords protect systems from being hacked through brute force methods.</t>
  </si>
  <si>
    <t>To close this finding, please provide a screenshot of the /etc/pam.d/password-auth /etc/pam.d/system-auth file password complexity settings with the agency's CAP.</t>
  </si>
  <si>
    <t>DEB09-139</t>
  </si>
  <si>
    <t>AC-7</t>
  </si>
  <si>
    <t>Unsuccessful Logon Attempts</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</si>
  <si>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</si>
  <si>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</si>
  <si>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</si>
  <si>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Lockout for Failed Password Attempts is set to 3</t>
  </si>
  <si>
    <t>Lockout for failed password attempts has not been configured per IRS requirements.</t>
  </si>
  <si>
    <t>Updated from 5 to 3
Updated Unlock time to 900 (15Minutes)</t>
  </si>
  <si>
    <t>5.3.2</t>
  </si>
  <si>
    <t>Locking out user IDs after _n_ unsuccessful consecutive login attempts mitigates brute force password attacks against your systems.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</si>
  <si>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</si>
  <si>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to three (3) of fewer failed password attempts. One method for implementing the recommended state is to edit the /etc/pam.d/password-auth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</si>
  <si>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To close this finding, please provide a screenshot of the /etc/pam.d/password-auth file settings with the agency's CAP.</t>
  </si>
  <si>
    <t>DEB09-140</t>
  </si>
  <si>
    <t>Limit password reuse.</t>
  </si>
  <si>
    <t>The `/etc/security/opasswd` file stores the users' old passwords and can be checked to ensure that users are not recycling recent passwords.</t>
  </si>
  <si>
    <t xml:space="preserve">Run the following commands and ensure the `remember` option is '`24`' or more and included in all results:
# grep -E '^password\s+required\s+pam_pwhistory.so' /etc/pam.d/common-password
password required pam_pwhistory.so remember=24
</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</si>
  <si>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</si>
  <si>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</si>
  <si>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</si>
  <si>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</si>
  <si>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</si>
  <si>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</si>
  <si>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5 passwords make it less likely that an attacker will be able to guess the password.
Note that these change only apply to accounts configured on the local system.</t>
  </si>
  <si>
    <t>Edit the `/etc/pam.d/common-password` file to include the `remember` option and conform to site policy as shown:
password required pam_pwhistory.so remember=24.</t>
  </si>
  <si>
    <t>DEB09-141</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</si>
  <si>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</si>
  <si>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</si>
  <si>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Run the following commands and ensure the sha512 option is included in all results:
# egrep '^password\s+(\S+\s+)+pam_unix\.so\s+(\S+\s+)*sha512' /etc/pam.d/common-password
password sufficient pam_unix.so sha512</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</si>
  <si>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</si>
  <si>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</si>
  <si>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</si>
  <si>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</si>
  <si>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 xml:space="preserve">Edit the `/etc/pam.d/common-password` file to include the `sha512` option for `pam_unix.so` as shown:
password [success=1 default=ignore] pam_unix.so sha512.
</t>
  </si>
  <si>
    <t>Set the password hashing algorithm to SHA-512. One method for implementing the recommended state is to edit the /etc/pam.d/password-auth and/etc/pam.d/system-auth files to include thesha512 option forpam_unix.so as shown:
password sufficient pam_unix.so sha512.</t>
  </si>
  <si>
    <t>To close this finding, please provide a screenshot of the /etc/pam.d/password-auth and /etc/pam.d/system-auth file hash algorithm settings with the agency's CAP.</t>
  </si>
  <si>
    <t>DEB09-142</t>
  </si>
  <si>
    <t xml:space="preserve">Account Management </t>
  </si>
  <si>
    <t xml:space="preserve">Restrict login privileges for system accounts. </t>
  </si>
  <si>
    <t>There are a number of accounts provided with Debian that are used to manage applications and are not intended to provide an interactive shell.</t>
  </si>
  <si>
    <t>Run the following scripts and verify no results are returned:
egrep -v "^\+" /etc/passwd | awk -F: '($1!="root" &amp;&amp; $1!="sync" &amp;&amp; $1!="shutdown" &amp;&amp; $1!="halt" &amp;&amp; $3</t>
  </si>
  <si>
    <t>System accounts cannot be accessed by users.</t>
  </si>
  <si>
    <t>System accounts may be accessed by regular users.</t>
  </si>
  <si>
    <t>HAC29</t>
  </si>
  <si>
    <t>HAC29:  Access to system functionality without identification and authentication</t>
  </si>
  <si>
    <t>5.4</t>
  </si>
  <si>
    <t>5.4.2</t>
  </si>
  <si>
    <t>It is important to make sure that accounts that are not being used by regular users are prevented from being used to provide an interactive shell. By default, Debian sets the password field for these accounts to an invalid string, but it is also recommended that the shell field in the password file be set to `/usr/sbin/nologin`. Some built-in accounts use `/bin/false` which is also acceptable. This prevents the account from potentially being used to run any commands.</t>
  </si>
  <si>
    <t>Set the shell for any accounts returned by the audit script to `/usr/sbin/nologin`:
# usermod -s /usr/sbin/nologin 
# passwd -l 
The following script will automatically set all user shells required to `/usr/sbin/nologin` and lock the `sync`, `shutdown`, and `halt` users:
#!/bin/bash
for user in `awk -F: '($3 &lt; 1000) {print $1 }' /etc/passwd`; do
 if [ $user != "root" ]; then
 usermod -L $user
 if [ $user != "sync" ] &amp;&amp; [ $user != "shutdown" ] &amp; then
 usermod -s /usr/sbin/nologin $user
 fi
 fi
done.</t>
  </si>
  <si>
    <t>DEB09-143</t>
  </si>
  <si>
    <t>Set the default group for the root account to GID 0.</t>
  </si>
  <si>
    <t>The usermod command can be used to specify which group the root user belongs to. This affects permissions of files that are created by the root user.</t>
  </si>
  <si>
    <t>Run the following command and verify the result is `0`:
# grep "^root:" /etc/passwd | cut -f4 -d:
0</t>
  </si>
  <si>
    <t xml:space="preserve">Root Account has a GID 0.  </t>
  </si>
  <si>
    <t>The Root account has not been assigned a GID of 0.</t>
  </si>
  <si>
    <t>5.4.3</t>
  </si>
  <si>
    <t>Using GID 0 for the `root` account helps prevent `root`-owned files from accidentally becoming accessible to non-privileged users.</t>
  </si>
  <si>
    <t>Run the following command to set the `root` user default group to GID `0`:
# usermod -g 0 root.</t>
  </si>
  <si>
    <t>Set the default group for the root account to GID 0. One method for implementing the recommended state is to run the following command:
# usermod -g 0 root.</t>
  </si>
  <si>
    <t>To close this finding, please provide a screenshot of the GID 0 for the root account settings with the agency's CAP.</t>
  </si>
  <si>
    <t>DEB09-144</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</si>
  <si>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</si>
  <si>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</si>
  <si>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Run the following commands and verify all umask lines returned are 027 or more restrictive.
# grep "umask" /etc/bash.bashrc
umask 027
# grep "umask" /etc/profile /etc/profile.d/*.sh
umask 027</t>
  </si>
  <si>
    <t>Default users' umask has been set to a value of 027.</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</si>
  <si>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</si>
  <si>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</si>
  <si>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 xml:space="preserve">Edit the `/etc/bash.bashrc`, `/etc/profile` and `/etc/profile.d/*.sh` files (and the appropriate files for any other shell supported on your system) and add or edit any umask parameters as follows:
umask 027.
</t>
  </si>
  <si>
    <t>Set the default user umask to 027 or a value that is more restrictive. One method for implementing the recommended state is to edit the /etc/bashrc,/etc/profile and/etc/profile.d/*.sh files (and the appropriate files for any other shell supported on the system) and add or edit any umask parameters as follows:
umask 027.</t>
  </si>
  <si>
    <t>To close this finding, please provide a screenshot of the umask settings in the /etc/bashrc, /etc/profile and /etc/profile.d/*.sh files' with the agency's CAP.</t>
  </si>
  <si>
    <t>DEB09-145</t>
  </si>
  <si>
    <t>Password Expiration has not been configured per IRS requirements.</t>
  </si>
  <si>
    <t>HPW2</t>
  </si>
  <si>
    <t>HPW2:  Password does not expire timely</t>
  </si>
  <si>
    <t>5.4.1</t>
  </si>
  <si>
    <t>5.4.1.1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</si>
  <si>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</si>
  <si>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To close this finding, please provide a screenshot of the PASS_MAX_DAYS setting with the agency's CAP.</t>
  </si>
  <si>
    <t>DEB09-146</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</si>
  <si>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</si>
  <si>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</si>
  <si>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</si>
  <si>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 xml:space="preserve">Minimum days between password changes has been set to 1 or more days. </t>
  </si>
  <si>
    <t>Password Minimum age has not been configured per IRS requirements.</t>
  </si>
  <si>
    <t>Changed from 7 to 1</t>
  </si>
  <si>
    <t>HPW4</t>
  </si>
  <si>
    <t>HPW4:  Minimum password age does not exist</t>
  </si>
  <si>
    <t>5.4.1.2</t>
  </si>
  <si>
    <t>By restricting the frequency of password changes, an administrator can prevent users from repeatedly changing their password in an attempt to circumvent password reuse controls.</t>
  </si>
  <si>
    <t>Set the `PASS_MIN_DAYS` parameter to 1 in `/etc/login.defs` :
PASS_MIN_DAYS 1
Modify user parameters for all users with a password set to match:
# chage --mindays 1.</t>
  </si>
  <si>
    <t>To close this finding, please provide a screenshot of the PASS_MIN_DAYS setting in the /etc/login.defs file with the agency's CAP.</t>
  </si>
  <si>
    <t>DEB09-147</t>
  </si>
  <si>
    <t xml:space="preserve">Set password expiration warning days to 14 or more days. </t>
  </si>
  <si>
    <t xml:space="preserve">Password expiration warning days has been set to 14 or more days. </t>
  </si>
  <si>
    <t>Password expiration warning days have not been configured per IRS requirements.</t>
  </si>
  <si>
    <t>Changed from 7 to 14</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</si>
  <si>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</si>
  <si>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</si>
  <si>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</si>
  <si>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</si>
  <si>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 xml:space="preserve">Set the `PASS_WARN_AGE` parameter to 14 in `/etc/login.defs`:
PASS_WARN_AGE 14
Modify user parameters for all users with a password set to match:
# chage --warndays 14
</t>
  </si>
  <si>
    <t>DEB09-148</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</si>
  <si>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</si>
  <si>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</si>
  <si>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Run the following command and verify `INACTIVE` is 120or less:
# useradd -D | grep INACTIVE
INACTIVE=120
Verify all users with a password have Password inactive no more than 30 days after password expires:
# egrep ^[^:]+:[^\!*] /etc/shadow | cut -d: -f1
* 
# chage --list 
Password inactive :</t>
  </si>
  <si>
    <t xml:space="preserve">Inactive password lock has been set to 120 days or less. </t>
  </si>
  <si>
    <t>Changed from 30 to 120</t>
  </si>
  <si>
    <t>HAC10</t>
  </si>
  <si>
    <t>HAC10:  Accounts do not expire after the correct period of inactivity</t>
  </si>
  <si>
    <t>5.4.1.4</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</si>
  <si>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</si>
  <si>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t>
  </si>
  <si>
    <t>Set the inactive password lock to 120 days or less. One method for implementing the recommended state is to run  the following command(s):
# useradd -D -f 120
Modify user parameters for all users with a password set to match:
# chage --inactive 120.</t>
  </si>
  <si>
    <t>DEB09-149</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</si>
  <si>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</si>
  <si>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</si>
  <si>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</si>
  <si>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</si>
  <si>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</si>
  <si>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</si>
  <si>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</si>
  <si>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</si>
  <si>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</si>
  <si>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</si>
  <si>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DEB09-150</t>
  </si>
  <si>
    <t>Configure permissions on the /etc/passwd file.</t>
  </si>
  <si>
    <t>The `/etc/passwd` file contains user account information that is used by many system utilities and therefore must be readable for these utilities to operate.</t>
  </si>
  <si>
    <t>Run the following command and verify `Uid` and `Gid` are both `0/root` and `Access` is `644`:
# stat /etc/passwd
Access: (0644/-rw-r--r--) Uid: ( 0/ root) Gid: ( 0/ root)</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</si>
  <si>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</si>
  <si>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</si>
  <si>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</si>
  <si>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</si>
  <si>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</si>
  <si>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Run the following command to set permissions on `/etc/passwd`:
# chown root:root /etc/passwd
# chmod 644 /etc/passwd.</t>
  </si>
  <si>
    <t>DEB09-151</t>
  </si>
  <si>
    <t>Configure permissions on the /etc/shadow file.</t>
  </si>
  <si>
    <t>The `/etc/shadow` file is used to store the information about user accounts that is critical to the security of those accounts, such as the hashed password and other security information.</t>
  </si>
  <si>
    <t>Run the following command and verify `Uid` is `0/root`, `Gid` is _``_`/shadow`, and `Access` is `640` or more restrictive:
# stat /etc/shadow
Access: (0640/-rw-r-----) Uid: ( 0/ root) Gid: ( 42/ shadow)</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</si>
  <si>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</si>
  <si>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</si>
  <si>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</si>
  <si>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</si>
  <si>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 xml:space="preserve">Run the one following commands to set permissions on `/etc/shadow`:
# chown root:shadow /etc/shadow
# chmod o-rwx,g-wx /etc/shadow.
</t>
  </si>
  <si>
    <t>Configure permissions on the /etc/shadow file. One method for implementing the recommended state is to run the following chown to set permissions on `/etc/shadow`:
# chown root:shadow /etc/shadow
# chmod o-rwx,g-wx /etc/shadow.</t>
  </si>
  <si>
    <t>DEB09-152</t>
  </si>
  <si>
    <t>Configure permissions on the /etc/group file.</t>
  </si>
  <si>
    <t>The `/etc/group` file contains a list of all the valid groups defined in the system. The command below allows read/write access for root and read access for everyone else.</t>
  </si>
  <si>
    <t>Run the following command and verify `Uid` and `Gid` are both `0/root` and `Access` is `644`:
# stat /etc/group
Access: (0644/-rw-r--r--) Uid: ( 0/ root) Gid: ( 0/ root)</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</si>
  <si>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</si>
  <si>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</si>
  <si>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</si>
  <si>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</si>
  <si>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Run the following command to set permissions on `/etc/group`:
# chown root:root /etc/group
# chmod 644 /etc/group.</t>
  </si>
  <si>
    <t>Configure permissions to be no less restrictive than 644 for the root group on the /etc/group file. One method to achieve the recommended state is to execute the following command(s):
# chown root:root /etc/group
# chmod 644 /etc/group.</t>
  </si>
  <si>
    <t>DEB09-153</t>
  </si>
  <si>
    <t>Configure permissions on the /etc/gshadow file.</t>
  </si>
  <si>
    <t>The `/etc/gshadow` file is used to store the information about groups that is critical to the security of those accounts, such as the hashed password and other security information.</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</si>
  <si>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</si>
  <si>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</si>
  <si>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</si>
  <si>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</si>
  <si>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commands to set permissions on `/etc/gshadow`:
# chown root:shadow /etc/gshadow
# chmod o-rwx,g-rw /etc/gshadow.</t>
  </si>
  <si>
    <t>Configure permissions on the /etc/gshadow file. One method for implementing the recommended state is to run the following commands:
# chown root:root /etc/gshadow
# chmod 000 /etc/gshadow.</t>
  </si>
  <si>
    <t>DEB09-154</t>
  </si>
  <si>
    <t>Configure permissions on the /etc/passwd- file.</t>
  </si>
  <si>
    <t>The `/etc/passwd-` file contains backup user account information.</t>
  </si>
  <si>
    <t>Run the following command and verify `Uid` and `Gid` are both `0/root` and `Access` is `644` or more restrictive:
# stat /etc/passwd-
Access: (0644/-rw-r--r--) Uid: ( 0/ root) Gid: ( 0/ root)</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</si>
  <si>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</si>
  <si>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</si>
  <si>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</si>
  <si>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</si>
  <si>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 xml:space="preserve">Run the following command to set permissions on `/etc/passwd-` :
# chown root:root /etc/passwd-
# chmod u-x,go-wx /etc/passwd-
</t>
  </si>
  <si>
    <t>DEB09-155</t>
  </si>
  <si>
    <t>Configure permissions on the /etc/shadow- file.</t>
  </si>
  <si>
    <t>The `/etc/shadow-` file is used to store backup information about user accounts that is critical to the security of those accounts, such as the hashed password and other security information.</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</si>
  <si>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</si>
  <si>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</si>
  <si>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</si>
  <si>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</si>
  <si>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`/etc/shadow-` :
# chown root:shadow /etc/shadow-
# chmod o-rwx,g-rw /etc/shadow-
</t>
  </si>
  <si>
    <t>Configure permissions to be no less restrictive than 640 on the root user and group owned /etc/shadow- file. One method for implementing the recommended state is to run the one of the following chown commands:
# chown root:shadow /etc/shadow-
# chmod o-rwx,g-rw /etc/shadow-.</t>
  </si>
  <si>
    <t>DEB09-156</t>
  </si>
  <si>
    <t>Configure permissions on the /etc/group- file.</t>
  </si>
  <si>
    <t>The `/etc/group-` file contains a backup list of all the valid groups defined in the system.</t>
  </si>
  <si>
    <t>Run the following command and verify `Uid` and `Gid` are both `0/root` and `Access` is `644` or more restrictive:
# stat /etc/group-
Access: (0644/-rw-r--r--) Uid: ( 0/ root) Gid: ( 0/ root)</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</si>
  <si>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</si>
  <si>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</si>
  <si>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</si>
  <si>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</si>
  <si>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Configure permissions on the /etc/group- file to 644 or more restrictive. One method for implementing the recommended state is to run the following commands:
# chown root:root /etc/group-
# chmod u-x,go-wx /etc/group-.</t>
  </si>
  <si>
    <t>DEB09-157</t>
  </si>
  <si>
    <t>Configure permissions on the /etc/gshadow- file.</t>
  </si>
  <si>
    <t>The `/etc/gshadow-` file is used to store backup information about groups that is critical to the security of those accounts, such as the hashed password and other security information.</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</si>
  <si>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</si>
  <si>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</si>
  <si>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</si>
  <si>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</si>
  <si>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`/etc/gshadow-` :
# chown root:shadow /etc/gshadow-
# chmod o-rwx,g-rw /etc/gshadow-
</t>
  </si>
  <si>
    <t>Configure permissions on the /etc/gshadow- file. One method for implementing the recommended state is to run the one of the following chown commands:
# chown root:shadow /etc/gshadow-
# chmod o-rwx,g-rw /etc/gshadow-.</t>
  </si>
  <si>
    <t>DEB09-158</t>
  </si>
  <si>
    <t xml:space="preserve">Confirm that world writable films do not exist. </t>
  </si>
  <si>
    <t>Unix-based systems support variable settings to control access to files. World writable files are the least secure. See the `chmod(2)` 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</si>
  <si>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</si>
  <si>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</si>
  <si>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</si>
  <si>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</si>
  <si>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</si>
  <si>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 is advisable, but always consult relevant vendor documentation to avoid breaking any application dependencies on a given file.</t>
  </si>
  <si>
    <t>Confirm that world writable films do not exist. One method for implementing the recommended state is to remove write access for the "other" category (chmod o-w ) is advisable, but always consult relevant vendor documentation to avoid breaking any application dependencies on a given file.</t>
  </si>
  <si>
    <t>DEB09-159</t>
  </si>
  <si>
    <t xml:space="preserve">Confirm that unowned files or directories do not exist. </t>
  </si>
  <si>
    <t>Sometimes when administrators delete users from the password file they neglect to remove all files owned by those users from the system.</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</si>
  <si>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</si>
  <si>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</si>
  <si>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</si>
  <si>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</si>
  <si>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</si>
  <si>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</si>
  <si>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DEB09-160</t>
  </si>
  <si>
    <t xml:space="preserve">Confirm that ungrouped files or directories do not exist. </t>
  </si>
  <si>
    <t>Sometimes when administrators delete users or groups from the system they neglect to remove all files owned by those users or groups.</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</si>
  <si>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t>
  </si>
  <si>
    <t xml:space="preserve">All files have a group ownership assigned. </t>
  </si>
  <si>
    <t>There are Un-grouped Files and Directories.</t>
  </si>
  <si>
    <t>6.1.12</t>
  </si>
  <si>
    <t>DEB09-161</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</si>
  <si>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</si>
  <si>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</si>
  <si>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t>
  </si>
  <si>
    <t xml:space="preserve">Files within the system do not have the Set User ID (SUID) bit set. </t>
  </si>
  <si>
    <t>There are 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</si>
  <si>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</si>
  <si>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</si>
  <si>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</si>
  <si>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for rogue origins and remove them from the system where applicable.</t>
  </si>
  <si>
    <t>DEB09-162</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</si>
  <si>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</si>
  <si>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</si>
  <si>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t>
  </si>
  <si>
    <t xml:space="preserve">Files within the system do not have the Set Group ID (SGID) bit set. </t>
  </si>
  <si>
    <t>There are 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</si>
  <si>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</si>
  <si>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</si>
  <si>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</si>
  <si>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for rogue origins and remove them from the system where applicable.</t>
  </si>
  <si>
    <t>DEB09-163</t>
  </si>
  <si>
    <t xml:space="preserve">Set passwords for any blank password fields. </t>
  </si>
  <si>
    <t>An account with an empty password field means that anybody may log in as that user without providing a password.</t>
  </si>
  <si>
    <t>Run the following command and verify that no output is returned:
# cat /etc/shadow | awk -F: '($2 == "" ) { print $1 " does not have a password "}'</t>
  </si>
  <si>
    <t xml:space="preserve">All user accounts have a password assigned. </t>
  </si>
  <si>
    <t>The system has accounts without passwords.</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</si>
  <si>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</si>
  <si>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</si>
  <si>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</si>
  <si>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</si>
  <si>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Set passwords for any blank password fields. One method for implementing the recommended state is to review the /etc/passwd file for any accounts without passwords. If they exist, execute the following command:
# passwd -l.</t>
  </si>
  <si>
    <t>To close this finding, please provide a screenshot of the /etc/shadow file settings with the agency's CAP.</t>
  </si>
  <si>
    <t>DEB09-164</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</si>
  <si>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</si>
  <si>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</si>
  <si>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Run the following command and verify that no output is returned:
# grep '^\+:' /etc/passwd</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</si>
  <si>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</si>
  <si>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</si>
  <si>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</si>
  <si>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</si>
  <si>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</si>
  <si>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</si>
  <si>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</si>
  <si>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DEB09-165</t>
  </si>
  <si>
    <t>Confirm that no legacy "+" entries exist in the /etc/shadow file.</t>
  </si>
  <si>
    <t>Run the following command and verify that no output is returned:
# grep '^\+:' /etc/shadow</t>
  </si>
  <si>
    <t>The + flag is not set on entries in /etc/shadow.</t>
  </si>
  <si>
    <t>Legacy "+" entries exist in the /etc/shadow file.</t>
  </si>
  <si>
    <t>6.2.3</t>
  </si>
  <si>
    <t>Remove any legacy '+' entries from `/etc/shadow` if they exist.</t>
  </si>
  <si>
    <t>Remove all legacy "+" entries from the /etc/shadow file.</t>
  </si>
  <si>
    <t>To close this finding, please provide a screenshot showing `/etc/shadow` file settings with the agency's CAP.</t>
  </si>
  <si>
    <t>DEB09-166</t>
  </si>
  <si>
    <t>Confirm that no legacy "+" entries exist in the /etc/group file.</t>
  </si>
  <si>
    <t>Run the following command and verify that no output is returned:
# grep '^\+:' /etc/group</t>
  </si>
  <si>
    <t xml:space="preserve">The + flag is not set on entries in /etc/group. </t>
  </si>
  <si>
    <t>Legacy "+" entries exist in the /etc/group file.</t>
  </si>
  <si>
    <t>6.2.4</t>
  </si>
  <si>
    <t>Remove any legacy '+' entries from `/etc/group` if they exist.</t>
  </si>
  <si>
    <t>Remove all legacy "+" entries from the /etc/group file.</t>
  </si>
  <si>
    <t>DEB09-167</t>
  </si>
  <si>
    <t>Set root to be the only UID 0 account</t>
  </si>
  <si>
    <t>Any account with UID 0 has superuser privileges on the system.</t>
  </si>
  <si>
    <t>Run the following command and verify that only `root` is returned:
# cat /etc/passwd | awk -F: '($3 == 0) { print $1 }'
root</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</si>
  <si>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</si>
  <si>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</si>
  <si>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</si>
  <si>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</si>
  <si>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</si>
  <si>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To close this finding, please provide a screenshot showing  root file settings with the agency's CAP.</t>
  </si>
  <si>
    <t>DEB09-168</t>
  </si>
  <si>
    <t xml:space="preserve">Confirm that the root PATH is set correctly. </t>
  </si>
  <si>
    <t>The `root` user can execute any command on the system and could be fooled into executing programs unintentionally if the `PATH` is not set correctly.</t>
  </si>
  <si>
    <t>Run the following script as the and verify no results are returned:
#!/bin/bash
if [ "`echo $PATH | grep :: `" != "" ]; then
 echo "Empty Directory in PATH (::)"
fi
if [ "`echo $PATH | grep :$`" != "" ]; then
 echo "Trailing : in PATH"
fi
p=`echo $PATH | sed -e 's/::/:/' -e 's/:$//' -e 's/:/ /g'`
set -- $p
while [ "$1" != "" ]; do
 if [ "$1" = "." ]; then
 echo "PATH contains ."
 shift
 continue
 fi
 if [ -d $1 ]; then
 dirperm=`ls -ldH $1 | cut -f1 -d" "`
 if [ `echo $dirperm | cut -c6 ` != "-" ]; then
 echo "Group Write permission set on directory $1"
 fi
 if [ `echo $dirperm | cut -c9 ` != "-" ]; then
 echo "Other Write permission set on directory $1"
 fi
 dirown=`ls -ldH $1 | awk '{print $3}'`
 if [ "$dirown" != "root" ] ; then
 echo $1 is not owned by root
 fi
 else
 echo $1 is not a directory
 fi
 shift
done</t>
  </si>
  <si>
    <t xml:space="preserve">All files or directories that are PATH variables, are owned by root. </t>
  </si>
  <si>
    <t>Root PATH has not been set correctly.</t>
  </si>
  <si>
    <t>6.2.6</t>
  </si>
  <si>
    <t>Correct or justify any items discovered in the Audit step.</t>
  </si>
  <si>
    <t>Set ownership to root:root for all root PATH environment variables.</t>
  </si>
  <si>
    <t>To close this finding, please provide a screenshot showing root PATH settings with the agency's CAP.</t>
  </si>
  <si>
    <t>DEB09-169</t>
  </si>
  <si>
    <t>Confirm all users' home directories exist</t>
  </si>
  <si>
    <t>Users can be defined in `/etc/passwd` without a home directory or with a home directory that does not actually exist.</t>
  </si>
  <si>
    <t>Run the following script and verify no results are returned:
#!/bin/bash 
cat /etc/passwd | egrep -v '^(root|halt|sync|shutdown)' | awk -F: '($7 != "/usr/sbin/nologin" &amp; do
 if [ ! -d "$dir" ]; then
 echo "The home directory ($dir) of user $user does not exist."
 fi
done</t>
  </si>
  <si>
    <t xml:space="preserve">For each system user, the /etc/passwd file defines the user owning their home directory. </t>
  </si>
  <si>
    <t>Users are not the owner of their home directory.</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</si>
  <si>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</si>
  <si>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</si>
  <si>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</si>
  <si>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Confirm all users' home directories exist, If the user's home directory does not exist or is unassigned, the user will be placed in "/" and will not be able to write any files or have local environment variables set. One method to accomplish the recommendation is to perform the following procedure(s): If any users' home directories do not exist, create them and make sure the respective user owns the directory. Users without an assigned home directory should be removed or assigned a home directory as appropriate.</t>
  </si>
  <si>
    <t>To close this finding, please provide a screenshot showing for each system user, the /etc/passwd file defines the user owning their home director with the agency's CAP.</t>
  </si>
  <si>
    <t>DEB09-170</t>
  </si>
  <si>
    <t xml:space="preserve">Set the users' home directories permissions to 750 or a value that is more restrictive. </t>
  </si>
  <si>
    <t>While the system administrator can establish secure permissions for users' home directories, the users can easily override these.</t>
  </si>
  <si>
    <t>Run the following script and verify no results are returned:
#!/bin/bash
cat /etc/passwd | egrep -v '^(root|halt|sync|shutdown)' | awk -F: '($7 != "/usr/sbin/nologin"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</si>
  <si>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</si>
  <si>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</si>
  <si>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</si>
  <si>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</si>
  <si>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</si>
  <si>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</si>
  <si>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DEB09-171</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</si>
  <si>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</si>
  <si>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</si>
  <si>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"/usr/sbin/nologin" &amp; do
 if [ ! -d "$dir" ]; then
 echo "The home directory ($dir) of user $user does not exist."
 else
 owner=$(stat -L -c "%U" "$dir")
 if [ "$owner" != "$user" ]; then
 echo "The home directory ($dir) of user $user is owned by $owner."
 fi
 fi
done
</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</si>
  <si>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</si>
  <si>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</si>
  <si>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</si>
  <si>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</si>
  <si>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DEB09-172</t>
  </si>
  <si>
    <t>Confirm that users' dot files are not group or world writable.</t>
  </si>
  <si>
    <t>While the system administrator can establish secure permissions for users' "dot"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</si>
  <si>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</si>
  <si>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</si>
  <si>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</si>
  <si>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</si>
  <si>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</si>
  <si>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</si>
  <si>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</si>
  <si>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DEB09-173</t>
  </si>
  <si>
    <t>Confirm that no users have .forward files.</t>
  </si>
  <si>
    <t>The `.forward` file specifies an email address to forward the user's mail to.</t>
  </si>
  <si>
    <t>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t>
  </si>
  <si>
    <t>The .forward file is not used on the system to forward mail.</t>
  </si>
  <si>
    <t>.forward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</si>
  <si>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</si>
  <si>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</si>
  <si>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</si>
  <si>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</si>
  <si>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</si>
  <si>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</si>
  <si>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</si>
  <si>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DEB09-174</t>
  </si>
  <si>
    <t>Confirm that no users have .netrc files.</t>
  </si>
  <si>
    <t>The `.netrc` file contains data for logging into a remote host for file transfers via FTP.</t>
  </si>
  <si>
    <t>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t>
  </si>
  <si>
    <t xml:space="preserve">The .netrc file is not used on the system to store remote FTP login data. </t>
  </si>
  <si>
    <t>.netrc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</si>
  <si>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</si>
  <si>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</si>
  <si>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</si>
  <si>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</si>
  <si>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To close this finding, please provide a screenshot showing no .netrc files exist with the agency's CAP.</t>
  </si>
  <si>
    <t>DEB09-175</t>
  </si>
  <si>
    <t>Confirm that users' .netrc Files are not group or world accessible.</t>
  </si>
  <si>
    <t>While the system administrator can establish secure permissions for users' `.netrc`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</si>
  <si>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</si>
  <si>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</si>
  <si>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</si>
  <si>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</si>
  <si>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</si>
  <si>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</si>
  <si>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DEB09-176</t>
  </si>
  <si>
    <t>Confirm that no users have .rhosts files.</t>
  </si>
  <si>
    <t>While no `.rhosts` files are shipped by default, users can easily create them.</t>
  </si>
  <si>
    <t>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t>
  </si>
  <si>
    <t>The .rhosts file is not used on the system to provide remote system access without a password.</t>
  </si>
  <si>
    <t>.rhost files exists on the system.</t>
  </si>
  <si>
    <t>6.2.14</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</si>
  <si>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</si>
  <si>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</si>
  <si>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</si>
  <si>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DEB09-177</t>
  </si>
  <si>
    <t>Confirm that all groups in the /etc/passwd file exist in the /etc/group file.</t>
  </si>
  <si>
    <t>Over time, system administration errors and changes can lead to groups being defined in `/etc/passwd` but not in `/etc/group`.</t>
  </si>
  <si>
    <t>Run the following script and verify no results are returned:
#!/bin/bash
for i in $(cut -s -d: -f4 /etc/passwd | sort -u ); do
 grep -q -P "^.*?:[^:]*:$i:" /etc/group
 if [ $? -ne 0 ]; then
 echo "Group $i is referenced by /etc/passwd but does not exist in /etc/group"
 fi
done</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</si>
  <si>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</si>
  <si>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</si>
  <si>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</si>
  <si>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</si>
  <si>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</si>
  <si>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</si>
  <si>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/etc/passwd file with the agency's CAP.</t>
  </si>
  <si>
    <t>DEB09-178</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</si>
  <si>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</si>
  <si>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</si>
  <si>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</si>
  <si>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</si>
  <si>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</si>
  <si>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</si>
  <si>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</si>
  <si>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</si>
  <si>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the UIDs file with the agency's CAP.</t>
  </si>
  <si>
    <t>DEB09-179</t>
  </si>
  <si>
    <t>Delete all duplicate GIDs.</t>
  </si>
  <si>
    <t>Although the `groupadd` program will not let you create a duplicate Group ID (GID), it is possible for an administrator to manually edit the `/etc/group` file and change the GID field.</t>
  </si>
  <si>
    <t>Run the following script and verify no results are returned:
#!/bin/bash 
cat /etc/group | cut -f3 -d":" | sort -n | uniq -c | while read x ; do
 [ -z "${x}" ] &amp; then
 groups=`awk -F: '($3 == n) { print $1 }' n=$2 /etc/group | xargs`
 echo "Duplicate GID ($2): ${groups}"
 fi
done</t>
  </si>
  <si>
    <t xml:space="preserve">The system does not contain duplicate Group IDs in the /etc/group file. </t>
  </si>
  <si>
    <t>There are duplicate GID's on the system.</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</si>
  <si>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</si>
  <si>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</si>
  <si>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</si>
  <si>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the GIDs file with the agency's CAP.</t>
  </si>
  <si>
    <t>DEB09-180</t>
  </si>
  <si>
    <t>Delete all duplicate user names.</t>
  </si>
  <si>
    <t>Although the `useradd` program will not let you create a duplicate user name, it is possible for an administrator to manually edit the `/etc/passwd` file and change the user name.</t>
  </si>
  <si>
    <t>Run the following script and verify no results are returned:
#!/bin/bash 
cat /etc/passwd | cut -f1 -d":" | sort -n | uniq -c | while read x ; do
 [ -z "${x}" ] &amp; then
 uids=`awk -F: '($1 == n) { print $3 }' n=$2 /etc/passwd | xargs`
 echo "Duplicate User Name ($2): ${uids}"
 fi
done</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</si>
  <si>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</si>
  <si>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</si>
  <si>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</si>
  <si>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</si>
  <si>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</si>
  <si>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</si>
  <si>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DEB09-181</t>
  </si>
  <si>
    <t>Delete all duplicate group names.</t>
  </si>
  <si>
    <t>Although the `groupadd` program will not let you create a duplicate group name, it is possible for an administrator to manually edit the `/etc/group` file and change the group name.</t>
  </si>
  <si>
    <t>Run the following script and verify no results are returned:
#!/bin/bash 
cat /etc/group | cut -f1 -d":" | sort -n | uniq -c | while read x ; do
 [ -z "${x}" ] &amp; then
 gids=`gawk -F: '($1 == n) { print $3 }' n=$2 /etc/group | xargs`
 echo "Duplicate Group Name ($2): ${gids}"
 fi
done</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</si>
  <si>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</si>
  <si>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</si>
  <si>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</si>
  <si>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Effectively, the GID is shared, which is a security problem.</t>
  </si>
  <si>
    <t>Based on the results of the audit script, establish unique names for the user groups. File group ownerships will automatically reflect the change as long as the groups have unique GIDs.</t>
  </si>
  <si>
    <t>To close this finding, please provide a screenshot /etc/group file settings with the agency's CAP.</t>
  </si>
  <si>
    <t>DEB09-182</t>
  </si>
  <si>
    <t>Confirm shadow group is empty</t>
  </si>
  <si>
    <t>The shadow group allows system programs which require access the ability to read the /etc/shadow file. No users should be assigned to the shadow group.</t>
  </si>
  <si>
    <t>Run the following commands and verify no results are returned:
# grep ^shadow:[^:]*:[^:]*:[^:]+ /etc/group
# awk -F: '($4 == "") { print }' /etc/passwd</t>
  </si>
  <si>
    <t>No users should be assigned to the shadow group.</t>
  </si>
  <si>
    <t>Users have been assigned to /etc/shadow file group.</t>
  </si>
  <si>
    <t>6.2.20</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</si>
  <si>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</si>
  <si>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</si>
  <si>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</si>
  <si>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DEB10-01</t>
  </si>
  <si>
    <t>Verify there are no updates or patches to install:
# apt -s upgrade</t>
  </si>
  <si>
    <t>1.9</t>
  </si>
  <si>
    <t>Use your package manager to update all packages on the system according to site policy.
Run the following command to update all packages following local site policy guidance on applying updates and patches:
# apt upgrade
OR
# apt dist-upgrade.</t>
  </si>
  <si>
    <t>DEB10-02</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</si>
  <si>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</si>
  <si>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</si>
  <si>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DEB10-03</t>
  </si>
  <si>
    <t>Since the `/tmp` filesystem is not intended to support devices, set this option to ensure that users cannot attempt to create block or character special devices in `/tmp` .</t>
  </si>
  <si>
    <t xml:space="preserve">Edit the `/etc/fstab` file and add `nodev` to the fourth field (mounting options) for the `/tmp` partition. See the `fstab(5)` manual page for more information.
Run the following command to remount `/tmp` :
# mount -o remount,nodev /tmp
OR
Edit `/etc/systemd/system/local-fs.target.wants/tmp.mount` to add `nodev` to the `/tmp` mount options:
[Mount]
Options=mode=1777,strictatime,noexec,nodev,nosuid
Run the following command to remount `/tmp` :
# mount -o remount,nodev /tmp
</t>
  </si>
  <si>
    <t>DEB10-04</t>
  </si>
  <si>
    <t>Since the `/tmp` filesystem is only intended for temporary file storage, set this option to ensure that users cannot create `setuid` files in `/tmp` .</t>
  </si>
  <si>
    <t>Edit the `/etc/fstab` file and add `nosuid` to the fourth field (mounting options) for the `/tmp` partition. See the `fstab(5)` manual page for more information.
Run the following command to remount `/tmp` :
# mount -o remount,nosuid /tmp
or
Edit `/etc/systemd/system/local-fs.target.wants/tmp.mount` to add `nosuid` to the `/tmp` mount options:
[Mount]
Options=mode=1777,strictatime,noexec,nodev,nosuid
Run the following command to remount `/tmp` :
# mount -o remount,nosuid /tmp.</t>
  </si>
  <si>
    <t>DEB10-05</t>
  </si>
  <si>
    <t>Verify that the `noexec` option is set if a `/tmp` partition exists
Run the following command and verify that nothing is returned: 
# mount | grep -E '\s/tmp\s' | grep -v noexec</t>
  </si>
  <si>
    <t>Edit the `/etc/fstab` file and add `noexec` to the fourth field (mounting options) for the `/tmp` partition. See the `fstab(5)` manual page for more information.
Run the following command to remount `/tmp` :
# mount -o remount,noexec /tmp
or
Edit `/etc/systemd/system/local-fs.target.wants/tmp.mount` to add `noexec` to the `/tmp` mount options:
[Mount]
Options=mode=1777,strictatime,noexec,nodev,nosuid
Run the following command to remount `/tmp` :
# mount -o remount,noexec /tmp.</t>
  </si>
  <si>
    <t>DEB10-06</t>
  </si>
  <si>
    <t>Verify that the `nodev` option is set if a `/var/tmp` partition exists.
Run the following command and verify that nothing is returned:
# mount | grep -E '\s/var/tmp\s' | grep -v nodev</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</si>
  <si>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</si>
  <si>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See the `fstab(5)` manual page for more information.
Run the following command to remount `/var/tmp` :
# mount -o remount,nodev /var/tmp.</t>
  </si>
  <si>
    <t>DEB10-07</t>
  </si>
  <si>
    <t>Verify that the `nosuid` option is set if a `/var/tmp` partition exists.
Run the following command and verify that nothing is returned:
# mount | grep -E '\s/var/tmp\s' | grep -v nosuid</t>
  </si>
  <si>
    <t>Since the `/var/tmp` filesystem is only intended for temporary file storage, set this option to ensure that users cannot create `setuid` files in `/var/tmp` .</t>
  </si>
  <si>
    <t>Edit the `/etc/fstab` file and add `nosuid` to the fourth field (mounting options) for the `/var/tmp` partition. See the `fstab(5)` manual page for more information.
Run the following command to remount `/var/tmp` :
# mount -o remount,nosuid /var/tmp.</t>
  </si>
  <si>
    <t>DEB10-08</t>
  </si>
  <si>
    <t>Since the `/var/tmp` filesystem is only intended for temporary file storage, set this option to ensure that users cannot run executable binaries from `/var/tmp` .</t>
  </si>
  <si>
    <t>Edit the `/etc/fstab` file and add `noexec` to the fourth field (mounting options) for the `/var/tmp` partition. See the `fstab(5)` manual page for more information.
Run the following command to remount `/var/tmp` :
# mount -o remount,noexec /var/tmp.</t>
  </si>
  <si>
    <t>DEB10-09</t>
  </si>
  <si>
    <t>Edit the `/etc/fstab` file and add `nodev` to the fourth field (mounting options) for the `/home` partition. See the `fstab(5)` manual page for more information.
# mount -o remount,nodev /home.</t>
  </si>
  <si>
    <t>DEB10-10</t>
  </si>
  <si>
    <t>Since the `/dev/shm` filesystem is not intended to support devices, set this option to ensure that users cannot attempt to create special devices in `/dev/shm` partitions.</t>
  </si>
  <si>
    <t>Edit the `/etc/fstab` file and add `nodev` to the fourth field (mounting options) for the `/dev/shm` partition. See the `fstab(5)` manual page for more information.
Run the following command to remount `/dev/shm` :
# mount -o remount,nodev /dev/shm.</t>
  </si>
  <si>
    <t>DEB10-11</t>
  </si>
  <si>
    <t>Edit the `/etc/fstab` file and add `nosuid` to the fourth field (mounting options) for the `/dev/shm` partition. See the `fstab(5)` manual page for more information.
Run the following command to remount `/dev/shm` :
# mount -o remount,nosuid /dev/shm.</t>
  </si>
  <si>
    <t>DEB10-12</t>
  </si>
  <si>
    <t>Edit the `/etc/fstab` file and add `noexec` to the fourth field (mounting options) for the `/dev/shm` partition. See the `fstab(5)` manual page for more information.
Run the following command to remount `/dev/shm`:
# mount -o remount,noexec /dev/shm.</t>
  </si>
  <si>
    <t>DEB10-13</t>
  </si>
  <si>
    <t>Run the following command and verify that the `nodev` option is set on all removable media partitions.
# mount</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</si>
  <si>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</si>
  <si>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of all removable media partitions. Look for entries that have mount points that contain words such as floppy or cdrom. See the `fstab(5)` manual page for more information.</t>
  </si>
  <si>
    <t>DEB10-14</t>
  </si>
  <si>
    <t>Edit the `/etc/fstab` file and add `nosuid` to the fourth field (mounting options) of all removable media partitions. Look for entries that have mount points that contain words such as floppy or cdrom. See the `fstab(5)` manual page for more information.</t>
  </si>
  <si>
    <t>DEB10-15</t>
  </si>
  <si>
    <t>Edit the `/etc/fstab` file and add `noexec` to the fourth field (mounting options) of all removable media partitions. Look for entries that have mount points that contain words such as floppy or cdrom. See the `fstab(5)` manual page for more information.</t>
  </si>
  <si>
    <t>DEB10-16</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</si>
  <si>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</si>
  <si>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</si>
  <si>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DEB10-17</t>
  </si>
  <si>
    <t xml:space="preserve">Run one of the following commands: 
Run the following command to disable `autofs` :
# systemctl --now disable autofs
OR
Run the following command to remove `autofs`
# apt purge autofs
</t>
  </si>
  <si>
    <t>DEB10-18</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</si>
  <si>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</si>
  <si>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</si>
  <si>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USB Storage has been disabled.</t>
  </si>
  <si>
    <t>USB Storage has not been disabled.</t>
  </si>
  <si>
    <t>1.1.23</t>
  </si>
  <si>
    <t>Restricting USB access on the system will decrease the physical attack surface for a device and diminish the possible vectors to introduce malware.</t>
  </si>
  <si>
    <t>Edit or create a file in the /etc/modprobe.d/ directory ending in .conf
Example: `vi /etc/modprobe.d/usb_storage.conf`
and add the following line:
install usb-storage /bin/true
Run the following command to unload the usb-storage module:
rmmod usb-storage.</t>
  </si>
  <si>
    <t>Disable USB Storage. One method to accomplish the recommendation is to perform the following procedure(s):
Edit or create a file in the /etc/modprobe.d/ directory ending in .conf
and add the following line:
install usb-storage /bin/true
Run the following command to unload the usb-storage module:
rmmod usb-storage.</t>
  </si>
  <si>
    <t>To close this finding, please provide a screenshot showing USB Storage has been disabled with the agency's CAP.</t>
  </si>
  <si>
    <t>DEB10-19</t>
  </si>
  <si>
    <t>Edit or create a file in the `/etc/modprobe.d/` directory ending in .conf 
Example: `vi /etc/modprobe.d/freevxfs.conf`
and add the following line:
install freevxfs /bin/true
Run the following command to unload the `freevxfs` module:
rmmod freevxfs.</t>
  </si>
  <si>
    <t>DEB10-20</t>
  </si>
  <si>
    <t>Edit or create a file in the `/etc/modprobe.d/` directory ending in .conf 
Example: `vi /etc/modprobe.d/jffs2.conf`
and add the following line:
install jffs2 /bin/true
Run the following command to unload the `jffs2` module:
# rmmod jffs2.</t>
  </si>
  <si>
    <t>DEB10-21</t>
  </si>
  <si>
    <t>DEB10-22</t>
  </si>
  <si>
    <t>Mounting of the legacy filesystem type squashfs is disabled.</t>
  </si>
  <si>
    <t>Edit or create a file in the `/etc/modprobe.d/` directory ending in .conf 
Example: `vi /etc/modprobe.d/hfsplus.conf`
and add the following line:
install hfsplus /bin/true
Run the following command to unload the `hfsplus` module:
# rmmod hfsplus.</t>
  </si>
  <si>
    <t>DEB10-23</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</si>
  <si>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</si>
  <si>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</si>
  <si>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Mounting of the legacy filesystem type squashfs has not been disabled.</t>
  </si>
  <si>
    <t xml:space="preserve">Edit or create a file in the `/etc/modprobe.d/` directory ending in .conf 
Example: `vi /etc/modprobe.d/squashfs.conf`
and add the following line:
install squashfs /bin/true
Run the following command to unload the `squashfs` module:
# rmmod squashfs
</t>
  </si>
  <si>
    <t>Disable the mounting of the squashfs filesystems. One method to achieve the recommended state is to edit or create a file in the `/etc/modprobe.d/` directory ending in .conf.
Example: `vi /etc/modprobe.d/squashfs.conf`
and add the following line:
install squashfs /bin/true
Run the following command to unload the `squashfs` module:
# rmmod squashfs.</t>
  </si>
  <si>
    <t>To close this finding, please provide a screenshot showing mounting of the squashfs filesystems has been disabled with the agency's CAP.</t>
  </si>
  <si>
    <t>DEB10-24</t>
  </si>
  <si>
    <t>Run the following commands and verify the output is as indicated:
# modprobe -n -v udf | grep -E '(udf|install)'
install /bin/true
# lsmod | grep udf</t>
  </si>
  <si>
    <t>1.1.1.6</t>
  </si>
  <si>
    <t>Edit or create a file in the `/etc/modprobe.d/` directory ending in .conf 
Example: `vi /etc/modprobe.d/udf.conf`
and add the following line:
install udf /bin/true
Run the following command to unload the `udf` module:
# rmmod udf.</t>
  </si>
  <si>
    <t>DEB10-25</t>
  </si>
  <si>
    <t xml:space="preserve">Run the following command and verify package repositories are configured correctly:
# apt-cache policy
</t>
  </si>
  <si>
    <t>DEB10-26</t>
  </si>
  <si>
    <t xml:space="preserve">Verify GPG keys are configured correctly for your package manager:
# apt-key list
</t>
  </si>
  <si>
    <t>DEB10-27</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</si>
  <si>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</si>
  <si>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</si>
  <si>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 xml:space="preserve">Run the following command and inspect the output to confirm that sudo is installed:
# dpkg -s sudo
OR
# dpkg -s sudo-ldap
</t>
  </si>
  <si>
    <t>Sudo is installed.  Output contains the following:    
Sudo</t>
  </si>
  <si>
    <t>Sudo has not been installed.</t>
  </si>
  <si>
    <t>HAC11</t>
  </si>
  <si>
    <t>HAC11: User access was not established with concept of least privilege</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</si>
  <si>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</si>
  <si>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Install sudo using the following command.
# apt install sudo
OR
# apt install sudo-ldap.</t>
  </si>
  <si>
    <t>Install sudo. One method to accomplish the recommendation is run the following command:
# dnf install sudo.</t>
  </si>
  <si>
    <t>To close this finding, please provide a screenshot showing sudo has been installed with the agency's CAP.</t>
  </si>
  <si>
    <t>DEB10-28</t>
  </si>
  <si>
    <t>Confirm sudo commands use pty</t>
  </si>
  <si>
    <t>sudo can be configured to run only from a psuedo-pty</t>
  </si>
  <si>
    <t xml:space="preserve">Verify that sudo can only run other commands from a psuedo-pty
Run the following command:
# grep -Ei '^\s*Defaults\s+([^#]+,\s*)?use_pty(,\s+\S+\s*)*(\s+#.*)?$' /etc/sudoers /etc/sudoers.d/*
</t>
  </si>
  <si>
    <t>sudo can only run other commands from a psuedo-pty.</t>
  </si>
  <si>
    <t>Sudo commands have not been configured to use psuedo-pty only.</t>
  </si>
  <si>
    <t>Attackers can run a malicious program using sudo, which would again fork a background process that remains even when the main program has finished executing.</t>
  </si>
  <si>
    <t>edit the file `/etc/sudoers` or a file in `/etc/sudoers.d/` with visudo -f 
and add the following line:
Defaults use_pty.</t>
  </si>
  <si>
    <t>Configure sudo command(s) to use pty. One method to achieve the recommended state is to edit the file `/etc/sudoers` or a file in `/etc/sudoers.d/` with visudo -f, and add the following line:
Defaults use_pty.</t>
  </si>
  <si>
    <t>To close this finding, please provide a screenshot showing sudo can only run other commands from a psuedo-pty with the agency's CAP.</t>
  </si>
  <si>
    <t>DEB10-29</t>
  </si>
  <si>
    <t xml:space="preserve"> AU-12</t>
  </si>
  <si>
    <t>Configure Sudo Custom Log File</t>
  </si>
  <si>
    <t>sudo can use a custom log file</t>
  </si>
  <si>
    <t xml:space="preserve">Run the following command to verify that sudo has a custom log file configured:
# grep -Ei '^\s*Defaults\s+logfile=\S+' /etc/sudoers /etc/sudoers.d/*
</t>
  </si>
  <si>
    <t>sudo custom log file has been configured.</t>
  </si>
  <si>
    <t>Sudo custom log file has not been configured.</t>
  </si>
  <si>
    <t>HAU17</t>
  </si>
  <si>
    <t>HAU17: Audit logs do not capture sufficient auditable events</t>
  </si>
  <si>
    <t>1.3.3</t>
  </si>
  <si>
    <t>A sudo log file simplifies auditing of sudo commands</t>
  </si>
  <si>
    <t>edit the file `/etc/sudoers` or a file in `/etc/sudoers.d/` with visudo -f 
and add the following line: and add the following line:
Defaults logfile="
"**Example**
Defaults logfile="/var/log/sudo.log".</t>
  </si>
  <si>
    <t>Configure sudo custom log file One method to achieve the recommended state is to edit the file `/etc/sudoers` or a file in `/etc/sudoers.d/` with visudo -f, and add the following line:
Defaults logfile=" "
**Example: Defaults logfile="/var/log/sudo.log".</t>
  </si>
  <si>
    <t>To close this finding, please provide a screenshot showing sudo custom log file has been configured with the agency's CAP.</t>
  </si>
  <si>
    <t>DEB10-30</t>
  </si>
  <si>
    <t xml:space="preserve">Verify AIDE is installed:
# dpkg -s aide
</t>
  </si>
  <si>
    <t>Install AIDE using the appropriate package manager or manual installation:
# apt install aide aide-common
Configure AIDE as appropriate for your environment. Consult the AIDE documentation for options.
Initialize AIDE:
# aideinit.</t>
  </si>
  <si>
    <t>DEB10-31</t>
  </si>
  <si>
    <t xml:space="preserve">Run the following commands to determine if there is a `cron` job scheduled to run the aide check.
# crontab -u root -l | grep aide
# grep -r aide /etc/cron.* /etc/crontab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
</t>
  </si>
  <si>
    <t xml:space="preserve">**If**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</si>
  <si>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DEB10-32</t>
  </si>
  <si>
    <t>The grub configuration file contains information on boot settings and passwords for unlocking boot options. 
 The grub configuration is usually `grub.cfg` stored in `/boot/grub/`.</t>
  </si>
  <si>
    <t xml:space="preserve">Run the following command and verify `Uid` and `Gid` are both `0/root` and `Access` does not grant permissions to `group` or `other` :
# stat /boot/grub/grub.cfg
Access: (0400/-r--------) Uid: ( 0/ root) Gid: ( 0/ root)
</t>
  </si>
  <si>
    <t>Configure proper ownership and permissions on the bootloader config file. One method to achieve the recommended state is to execute the following command(s) to set permissions on your grub configuration:
# chown root:root /boot/grub/grub.cfg
# chmod og-rwx /boot/grub/grub.cfg.</t>
  </si>
  <si>
    <t>DEB10-33</t>
  </si>
  <si>
    <t xml:space="preserve">Run the following commands and verify output matches:
# grep "^set superusers" /boot/grub/grub.cfg
set superusers=""
# grep "^password" /boot/grub/grub.cfg
password_pbkdf2  
</t>
  </si>
  <si>
    <t>Requiring a boot password upon execution of the boot loader will prevent an unauthorized user from entering boot parameters or changing the boot partition. This prevents users from weakening security (e.g. turning off AppArmor at boot time).</t>
  </si>
  <si>
    <t>Create an encrypted password with `grub-mkpasswd-pbkdf2`:
# grub-mkpasswd-pbkdf2
Enter password: 
Reenter password: 
PBKDF2 hash of your password is 
Add the following into a custom `/etc/grub.d` configuration file:
cat.</t>
  </si>
  <si>
    <t>Set the bootloader password to prevent an unauthorized user from entering boot parameters or changing the boot partition. One method to accomplish the recommendation is to create an encrypted password with `grub-mkpasswd-pbkdf2`:
# grub-mkpasswd-pbkdf2
Enter password: 
Reenter password: 
Your PBKDF2 is 
Add the following into `/etc/grub.d/00_header` or a custom `/etc/grub.d` configuration file:
cat.</t>
  </si>
  <si>
    <t>DEB10-34</t>
  </si>
  <si>
    <t>Perform the following to determine if a password is set for the `root` user:
# grep ^root:[*\!]: /etc/shadow
No results should be returned.</t>
  </si>
  <si>
    <t>DEB10-35</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</si>
  <si>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</si>
  <si>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The kernel is not using XD/NX support to prevent buffer overflow.</t>
  </si>
  <si>
    <t>1.6</t>
  </si>
  <si>
    <t>1.6.1</t>
  </si>
  <si>
    <t>DEB10-36</t>
  </si>
  <si>
    <t xml:space="preserve">Run the following commands and verify output matches:
# sysctl kernel.randomize_va_space
kernel.randomize_va_space = 2
# grep "kernel\.randomize_va_space" /etc/sysctl.conf /etc/sysctl.d/*
kernel.randomize_va_space = 2
</t>
  </si>
  <si>
    <t>1.6.2</t>
  </si>
  <si>
    <t>DEB10-37</t>
  </si>
  <si>
    <t>`prelink `is a program that modifies ELF shared libraries and ELF dynamically linked binaries in such a way that the time needed for the dynamic linker to perform relocations at startup significantly decreases.</t>
  </si>
  <si>
    <t xml:space="preserve">Verify `prelink` is not installed:
# dpkg -s prelink
</t>
  </si>
  <si>
    <t>The prelink package has not been removed.</t>
  </si>
  <si>
    <t>1.6.3</t>
  </si>
  <si>
    <t>Run the following command to restore binaries to normal:
# prelink -ua
Uninstall `prelink` using the appropriate package manager or manual installation:
# apt purge prelink.</t>
  </si>
  <si>
    <t>DEB10-38</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</si>
  <si>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`masked`, or `disabled` is returned systemd-coredump is installed</t>
  </si>
  <si>
    <t>1.6.4</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</si>
  <si>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</si>
  <si>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DEB10-39</t>
  </si>
  <si>
    <t>Install AppArmor</t>
  </si>
  <si>
    <t>AppArmor provides Mandatory Access Controls.</t>
  </si>
  <si>
    <t xml:space="preserve">Verify that AppArmor is installed:
# dpkg -s apparmor
# dpkg -s apparmor-utils
</t>
  </si>
  <si>
    <t xml:space="preserve">The AppArmor service is installed. </t>
  </si>
  <si>
    <t xml:space="preserve">The AppArmor mandatory access control service has not been installed. </t>
  </si>
  <si>
    <t>Without a Mandatory Access Control system installed only the default Discretionary Access Control system will be available.</t>
  </si>
  <si>
    <t>Install Apparmor.
# apt install apparmor
# apt install apparmor-utils.</t>
  </si>
  <si>
    <t>Install Apparmor. One method to achieve the recommended state is to execute the following command(s):
# apt install apparmor
# apt install apparmor-utils.</t>
  </si>
  <si>
    <t>To close this finding, please provide a screenshot showing AppArmor has been installed with the agency's CAP.</t>
  </si>
  <si>
    <t>DEB10-40</t>
  </si>
  <si>
    <t>Enable AppArmor in the bootloader configuration</t>
  </si>
  <si>
    <t>Configure AppArmor to be enabled at boot time and verify that it has not been overwritten by the bootloader boot parameters.</t>
  </si>
  <si>
    <t>AppArmor has been enabled in the bootloader configuration.</t>
  </si>
  <si>
    <t>AppArmor has not been enabled in the bootloader configuration.</t>
  </si>
  <si>
    <t>AppArmor must be enabled at boot time in your bootloader configuration to ensure that the controls it provides are not overridden.</t>
  </si>
  <si>
    <t>edit `/etc/default/grub` and add the appermor=1 and security=apparmor parameters to the GRUB_CMDLINE_LINUX= line
GRUB_CMDLINE_LINUX="apparmor=1 security=apparmor"
Run the following command to update the `grub2` configuration:
# update-grub.</t>
  </si>
  <si>
    <t>Enable AppArmor in the bootloader configuration. One method to achieve the recommended state is to edit `/etc/default/grub` and add the appermor=1 and security=apparmor parameters to the GRUB_CMDLINE_LINUX= line
GRUB_CMDLINE_LINUX="apparmor=1 security=apparmor"
Run the following command to update the `grub2` configuration:
# update-grub.</t>
  </si>
  <si>
    <t>To close this finding, please provide a screenshot showing AppArmor  has been enabled in the bootloader configuration with the agency's CAP.</t>
  </si>
  <si>
    <t>DEB10-41</t>
  </si>
  <si>
    <t>Set all AppArmor Profiles are in enforce or complain mode</t>
  </si>
  <si>
    <t>AppArmor profiles define what resources applications are able to access.</t>
  </si>
  <si>
    <t xml:space="preserve">Run the following command and verify that profiles are loaded, profiles are in enforce or complain mode, and no processes are unconfined:
# apparmor_status | grep profiles
Review output and ensure that profiles are loaded, and in either enforce or complain mode
37 profiles are loaded.
35 profiles are in enforce mode.
2 profiles are in complain mode.
4 processes have profiles defined.
# apparmor_status | grep processes
Review the output and ensure no processes are unconfined
4 processes have profiles defined.
4 processes are in enforce mode.
0 processes are in complain mode.
0 processes are unconfined but have a profile defined.
</t>
  </si>
  <si>
    <t>All AppArmor Profiles have been set to enforce or complain mode.</t>
  </si>
  <si>
    <t>All AppArmor Profiles have not been set to enforce or complain mode.</t>
  </si>
  <si>
    <t>Security configuration requirements vary from site to site. Some sites may mandate a policy that is stricter than the default policy, which is perfectly acceptable. This item is intended to ensure that any policies that exist on the system are activated.</t>
  </si>
  <si>
    <t>Run the following command to set all profiles to enforce mode:
# aa-enforce /etc/apparmor.d/*
**OR**
Run the following command to set all profiles to complain mode:
# aa-complain /etc/apparmor.d/*
Any unconfined processes may need to have a profile created or activated for them and then be restarted.</t>
  </si>
  <si>
    <t>Configure all AppArmor Profiles to enforce or complain mode. One method for implementing the recommended state is to run the following command to set all profiles to enforce mode:
# aa-enforce /etc/apparmor.d/*.</t>
  </si>
  <si>
    <t>To close this finding, please provide a screenshot showing AppArmor Profiles are in enforce or complain mode with the agency's CAP.</t>
  </si>
  <si>
    <t>DEB10-42</t>
  </si>
  <si>
    <t xml:space="preserve">If GDM is installed on the system verify that `/etc/gdm3/greeter.dconf-defaults` file exists and contains the following:
[org/gnome/login-screen]
banner-message-enable=true
banner-message-text=''
</t>
  </si>
  <si>
    <t>1.8.2</t>
  </si>
  <si>
    <t>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</si>
  <si>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DEB10-43</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</si>
  <si>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</si>
  <si>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</si>
  <si>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</si>
  <si>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</si>
  <si>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</si>
  <si>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DEB10-44</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</si>
  <si>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</si>
  <si>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 xml:space="preserve">Run the following command and verify that the contents match site policy:
# cat /etc/issue
Run the following command and verify no results are returned:
# grep -E -i "(\\\v|\\\r|\\\m|\\\s|$(grep '^ID=' /etc/os-release | cut -d= -f2 | sed -e 's/"//g'))" /etc/issue
</t>
  </si>
  <si>
    <r>
      <rPr>
        <b/>
        <sz val="10"/>
        <rFont val="Arial"/>
        <family val="2"/>
      </rPr>
      <t>End of General Support:</t>
    </r>
    <r>
      <rPr>
        <sz val="10"/>
        <rFont val="Arial"/>
        <family val="2"/>
      </rPr>
      <t xml:space="preserve">
Debian10 01/30/2022</t>
    </r>
  </si>
  <si>
    <t>1.8.1.2</t>
  </si>
  <si>
    <t xml:space="preserve">Edit the `/etc/issue` file with the appropriate contents according to your site policy, remove any instances of `\m` , `\r` , `\s` , `\v` or references to the `OS platform`
# echo "Authorized uses only. All activity may be monitored and reported." &gt; /etc/issue
</t>
  </si>
  <si>
    <t>Configure the local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</si>
  <si>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DEB10-45</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</si>
  <si>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</si>
  <si>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</si>
  <si>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</si>
  <si>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</si>
  <si>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DEB10-46</t>
  </si>
  <si>
    <t xml:space="preserve">Run the following command and verify `Uid` and `Gid` are both `0/root` and `Access` is `644` :
# stat /etc/motd
Access: (0644/-rw-r--r--) Uid: ( 0/ root) Gid: ( 0/ root)
</t>
  </si>
  <si>
    <t>1.8.1.4</t>
  </si>
  <si>
    <t>Run the following commands to set permissions on `/etc/motd` :
# chown root:root /etc/motd
# chmod u-x,go-wx /etc/motd.</t>
  </si>
  <si>
    <t>DEB10-47</t>
  </si>
  <si>
    <t xml:space="preserve">Run the following command and verify `Uid` and `Gid` are both `0/root` and `Access` is `644` :
# stat /etc/issue
Access: (0644/-rw-r--r--) Uid: ( 0/ root) Gid: ( 0/ root)
</t>
  </si>
  <si>
    <t>1.8.1.5</t>
  </si>
  <si>
    <t>Run the following commands to set permissions on `/etc/issue` :
# chown root:root /etc/issue
# chmod u-x,go-wx /etc/issue.</t>
  </si>
  <si>
    <t>Configure appropriate permissions and ownership on the /etc/issue file. One method to accomplish the recommendation is to run  the following command(s) to set permissions on `/etc/issue`:
# chown root:root /etc/issue
# chmod 644 /etc/issue.</t>
  </si>
  <si>
    <t>DEB10-48</t>
  </si>
  <si>
    <t xml:space="preserve">Run the following command and verify `Uid` and `Gid` are both `0/root` and `Access` is `644` :
# stat /etc/issue.net
Access: (0644/-rw-r--r--) Uid: ( 0/ root) Gid: ( 0/ root)
</t>
  </si>
  <si>
    <t>1.8.1.6</t>
  </si>
  <si>
    <t>Run the following commands to set permissions on `/etc/issue.net` :
# chown root:root /etc/issue.net
# chmod u-x,go-wx /etc/issue.net.</t>
  </si>
  <si>
    <t>Configure appropriate permissions and ownership on the /etc/issue.net file. One method to achieve the recommended state is to execute the following command(s) to set permissions on `/etc/issue.net`:
# chown root:root /etc/issue.net
# chmod 644 /etc/issue.net.</t>
  </si>
  <si>
    <t>DEB10-49</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</si>
  <si>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</si>
  <si>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Run the following commands to remove `xinetd`:
# apt purge xinetd.</t>
  </si>
  <si>
    <t>DEB10-50</t>
  </si>
  <si>
    <t>Remove openbsd-inetd</t>
  </si>
  <si>
    <t>Run the following command to uninstall `openbsd-inetd`:
apt purge openbsd-inetd.</t>
  </si>
  <si>
    <t>DEB10-51</t>
  </si>
  <si>
    <t xml:space="preserve">Verify X Windows System is not installed:
dpkg -l xserver-xorg*
</t>
  </si>
  <si>
    <t>Remove the X Windows System packages:
apt purge xserver-xorg*.</t>
  </si>
  <si>
    <t>DEB10-52</t>
  </si>
  <si>
    <t>Run the following command to verify `avahi-daemon` is not enabled:
# systemctl is-enabled avahi-daemon
disabled
Verify result is not "enabled".</t>
  </si>
  <si>
    <t>Automatic discovery of network services is not normally required for system functionality. It is recommended to disable the service to reduce the potential attack surface.</t>
  </si>
  <si>
    <t>Run the following command to disable `avahi-daemon`:
# systemctl --now disable avahi-daemon.</t>
  </si>
  <si>
    <t>DEB10-53</t>
  </si>
  <si>
    <t>Run the following command to verify `cups` is not enabled:
# systemctl is-enabled cups
disabled
Verify result is not "enabled".</t>
  </si>
  <si>
    <t>Run one of the following commands to disable `cups` :
# systemctl --now disable cups.</t>
  </si>
  <si>
    <t>DEB10-54</t>
  </si>
  <si>
    <t>Run the following commands to verify `dhcpd` is not enabled:
# systemctl is-enabled isc-dhcp-server
disabled
# systemctl is-enabled isc-dhcp-server6
disabled
Verify results are not `enabled`.</t>
  </si>
  <si>
    <t>Unless a system is specifically set up to act as a DHCP server, it is recommended that this service be deleted to reduce the potential attack surface.</t>
  </si>
  <si>
    <t>Run one of the following commands to disable `dhcpd`:
# systemctl --now disable isc-dhcp-server
# systemctl --now disable isc-dhcp-server6.</t>
  </si>
  <si>
    <t>DEB10-55</t>
  </si>
  <si>
    <t>Run the following command to verify `slapd` is not enabled:
# systemctl is-enabled slapd
disabled
Verify result is not "enabled".</t>
  </si>
  <si>
    <t>Run one of the following commands to disable `slapd`:
# systemctl --now disable slapd.</t>
  </si>
  <si>
    <t>DEB10-56</t>
  </si>
  <si>
    <t>Run the following command to verify `nfs` is not enabled:
# systemctl is-enabled nfs-server
disabled
Verify result is not "enabled".
Run the following command to verify `rpcbind` is not enabled:
# systemctl is-enabled rpcbind
disabled
Verify result is not "enabled".</t>
  </si>
  <si>
    <t>If the system does not export NFS shares or act as an NFS client, it is recommended that these services be disabled to reduce the remote attack surface.</t>
  </si>
  <si>
    <t>Run the following commands to disable `nfs` and `rpcbind`:
# systemctl --now disable nfs-server
# systemctl --now disable rpcbind.</t>
  </si>
  <si>
    <t>DEB10-57</t>
  </si>
  <si>
    <t>Run the following command to verify `DNS server` is not enabled:
# systemctl is-enabled bind9
disabled
Verify result is not "enabled".</t>
  </si>
  <si>
    <t>Run the following commands to disable `DNS server`:
# systemctl --now disable bind9.</t>
  </si>
  <si>
    <t>DEB10-58</t>
  </si>
  <si>
    <t>Run the following command to verify `vsftpd` is not enabled:
# systemctl is-enabled vsftpd
disabled
Verify result is not "enabled".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</si>
  <si>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</si>
  <si>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</si>
  <si>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DEB10-59</t>
  </si>
  <si>
    <t>Run the following command to verify `apache` is not enabled:
# systemctl is-enabled apache2
disabled
Verify result is not "enabled".</t>
  </si>
  <si>
    <t>Run the following command to disable `apache`:
# systemctl --now disable apache2.</t>
  </si>
  <si>
    <t>DEB10-60</t>
  </si>
  <si>
    <t xml:space="preserve">Disable email services </t>
  </si>
  <si>
    <t>`dovecot` is an open source mail submission and transport server for Linux based systems.</t>
  </si>
  <si>
    <t>Run one of the following commands to verify `dovecot` is not enabled:
# systemctl is-enabled dovecot
disabled
Verify result is not "enabled".</t>
  </si>
  <si>
    <t>Ensure email services has been disabled.</t>
  </si>
  <si>
    <t>Ensure email services has not been disabled.</t>
  </si>
  <si>
    <t>Unless mail transport services are to be provided by this system, it is recommended that the service be disabled or deleted to reduce the potential attack surface.</t>
  </si>
  <si>
    <t>Run one of the following commands to disable `dovecot` :
# systemctl --now disable dovecot.</t>
  </si>
  <si>
    <t>Disable email services. One method to accomplish the recommendation is to run one of the following command(s):
# systemctl --now disable dovecot</t>
  </si>
  <si>
    <t>To close this finding, please provide a screenshot showing mail services has been disabled with the agency's CAP.</t>
  </si>
  <si>
    <t>DEB10-61</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</si>
  <si>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</si>
  <si>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enabled:
# systemctl is-enabled smbd
disabled
Verify result is not "enabled".</t>
  </si>
  <si>
    <t>Run the following command to disable `Samba`:
# systemctl --now disable smbd.</t>
  </si>
  <si>
    <t>DEB10-62</t>
  </si>
  <si>
    <t>Run the following command to disable `squid`:
# systemctl --now disable squid.</t>
  </si>
  <si>
    <t>DEB10-63</t>
  </si>
  <si>
    <t>Run the following command to verify `snmpd` is not enabled:
# systemctl is-enabled snmpd
disabled
Verify result is not "enabled".</t>
  </si>
  <si>
    <t>Run the following command to disable `snmpd`:
# systemctl --now disable snmpd.</t>
  </si>
  <si>
    <t>DEB10-64</t>
  </si>
  <si>
    <t xml:space="preserve">Run the following command to verify that the MTA is not listening on any non-loopback address ( `127.0.0.1` or `::1` )
Nothing should be returned
# ss -lntu | grep -E ':25\s' | grep -E -v '\s(127.0.0.1|::1):25\s'
</t>
  </si>
  <si>
    <t>DEB10-65</t>
  </si>
  <si>
    <t>The `rsync` service can be used to synchronize files between systems over network links.</t>
  </si>
  <si>
    <t>Run the following command to verify `rsync` is not enabled:
# systemctl is-enabled rsync
disabled
Verify result is not "enabled".</t>
  </si>
  <si>
    <t>The `rsync` service presents a security risk as it uses unencrypted protocols for communication.</t>
  </si>
  <si>
    <t>Run the following command to disable `rsync`:
# systemctl --now disable rsync.</t>
  </si>
  <si>
    <t>DEB10-66</t>
  </si>
  <si>
    <t>Run the following command to verify `nis` is not enabled:
# systemctl is-enabled nis
disabled
Verify result is not "enabled".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</si>
  <si>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</si>
  <si>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`nis`:
# systemctl --now disable nis.</t>
  </si>
  <si>
    <t>DEB10-67</t>
  </si>
  <si>
    <t>On physical systems or virtual systems where host based time synchronization is not available verify that timesyncd, chrony, or NTP is installed. Use one of the following commands to determine the needed information:
If systemd-timesyncd is used:
# systemctl is-enabled systemd-timesyncd
If chrony is used:
# dpkg -s chrony
If ntp is used:
# dpkg -s ntp
On virtual systems where host based time synchronization is available consult your virtualization software documentation and verify that host based synchronization is in use.</t>
  </si>
  <si>
    <t>On systems where host based time synchronization is not available, configure systemd-timesyncd. If "full featured" and/or encrypted time synchronization is required, install chrony or NTP.
To install chrony:
# atp install chrony
To install ntp:
# apt install ntp
On virtual systems where host based time synchronization is available consult your virtualization software documentation and setup host based synchronization.</t>
  </si>
  <si>
    <t>DEB10-68</t>
  </si>
  <si>
    <t xml:space="preserve">Configure systemd-timesyncd </t>
  </si>
  <si>
    <t>systemd-timesyncd is a daemon that has been added for synchronizing the system clock across the network. It implements an SNTP client. In contrast to NTP implementations such as chrony or the NTP reference server this only implements a client side, and does not bother with the full NTP complexity, focusing only on querying time from one remote server and synchronizing the local clock to it. The daemon runs with minimal privileges, and has been hooked up with networkd to only operate when network connectivity is available. The daemon saves the current clock to disk every time a new NTP sync has been acquired, and uses this to possibly correct the system clock early at bootup, in order to accommodate for systems that lack an RTC such as the Raspberry Pi and embedded devices, and make sure that time monotonically progresses on these systems, even if it is not always correct. To make use of this daemon a new system user and group "systemd-timesync" needs to be created on installation of systemd.
**Note:** The systemd-timesyncd service specifically implements only SNTP. This minimalistic service will set the system clock for large offsets or slowly adjust it for smaller deltas. More complex use cases are not covered by systemd-timesyncd.
This recommendation only applies if timesyncd is in use on the system.</t>
  </si>
  <si>
    <t xml:space="preserve">Ensure that timesyncd is enabled and started
Run the following commands:
# systemctl is-enabled systemd-timesyncd.service
This should return: 
enabled
Review `/etc/systemd/timesyncd.conf` and ensure that the NTP servers, NTP FallbackNTP servers, and RootDistanceMaxSec listed are in accordance with local policy
Run the following command
# timedatectl status
This should return something similar to:
 Local time: Tue 2019-06-04 15:40:45 EDT
 Universal time: Tue 2019-06-04 19:40:45 UTC
 RTC time: Tue 2019-06-04 19:40:45
 Time zone: America/New_York (EDT, -0400)
 NTP enabled: yes
NTP synchronized: yes
 RTC in local TZ: no
 DST active: yes
 Last DST change: DST began at
 Sun 2019-03-10 01:59:59 EST
 Sun 2019-03-10 03:00:00 EDT
 Next DST change: DST ends (the clock jumps one hour backwards) at
 Sun 2019-11-03 01:59:59 EDT
 Sun 2019-11-03 01:00:00 EST
</t>
  </si>
  <si>
    <t>systemd-timesyncd has been configured.</t>
  </si>
  <si>
    <t>systemd-timesyncd has not been configured.</t>
  </si>
  <si>
    <t>Proper configuration is vital to ensuring time synchronization is working properly.</t>
  </si>
  <si>
    <t>DEB10-69</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</si>
  <si>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</si>
  <si>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</si>
  <si>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Add or edit server or pool lines to `/etc/chrony.conf` as appropriate:
server 
Configure `chrony` to run as the `chrony` user by configuring the appropriate startup script for your distribution. Startup scripts are typically stored in `/etc/init.d` or `/etc/systemd`.</t>
  </si>
  <si>
    <t>DEB10-70</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</si>
  <si>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Multiple servers may be configured.
Verify that `ntp` is configured to run as the `ntp` user by running the following command and verifying output matches:
# grep "RUNASUSER=ntp" /etc/init.d/ntp
RUNASUSER=ntp
Additional options may be present.
# grep "RUNASUSER=ntp" /etc/init.d/ntp
RUNASUSER=ntp
</t>
  </si>
  <si>
    <t>2.2.1.4</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</si>
  <si>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</si>
  <si>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DEB10-71</t>
  </si>
  <si>
    <t>The Network Information Service (NIS), formerly known as Yellow Pages, is a client-server directory service protocol used to distribute system configuration files. The NIS client was used to bind a machine to an NIS server and receive the distributed configuration files.</t>
  </si>
  <si>
    <t xml:space="preserve">Verify `nis` is not installed. Use the following command to provide the needed information:
dpkg -s nis
</t>
  </si>
  <si>
    <t>Uninstall `nis`:
apt purge nis.</t>
  </si>
  <si>
    <t>DEB10-72</t>
  </si>
  <si>
    <t>The `rsh-client` package contains the client commands for the rsh services.</t>
  </si>
  <si>
    <t xml:space="preserve">Verify `rsh-client` is not installed. Use the following command to provide the needed information:
dpkg -s rsh-client
</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</si>
  <si>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</si>
  <si>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Uninstall `rsh`:
apt purge rsh-client.</t>
  </si>
  <si>
    <t>DEB10-73</t>
  </si>
  <si>
    <t xml:space="preserve">Verify `talk` is not installed. The following command may provide the needed information:
dpkg -s talk
</t>
  </si>
  <si>
    <t>Uninstall `talk`:
apt purge talk.</t>
  </si>
  <si>
    <t>DEB10-74</t>
  </si>
  <si>
    <t xml:space="preserve">Verify `telnet` is not installed. Use the following command to provide the needed information:
# dpkg -s telnet
</t>
  </si>
  <si>
    <t>Uninstall `telnet`:
# apt purge telnet.</t>
  </si>
  <si>
    <t>DEB10-75</t>
  </si>
  <si>
    <t xml:space="preserve">Verify that `ldap-utils` is not installed. Use the following command to provide the needed information:
# dpkg -s ldap-utils
</t>
  </si>
  <si>
    <t>Uninstall `ldap-utils`:
# apt purge ldap-utils.</t>
  </si>
  <si>
    <t>DEB10-76</t>
  </si>
  <si>
    <t xml:space="preserve">Run the following command to verify no wireless interfaces are active on the system:
# nmcli radio all
Output should be similar to:
WIFI-HW WIFI WWAN-HW WWAN
enabled disabled enabled disabled
</t>
  </si>
  <si>
    <t>Run the following command to disable any wireless interfaces:
# nmcli radio all off.</t>
  </si>
  <si>
    <t>DEB10-77</t>
  </si>
  <si>
    <t>Disable packet redirect sending</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</si>
  <si>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</si>
  <si>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DEB10-78</t>
  </si>
  <si>
    <t>Run the following command to restore the default parameter and set the active kernel parameter:
# grep -Els "^\s*net\.ipv4\.ip_forward\s*=\s*1" /etc/sysctl.conf /etc/sysctl.d/*.conf /usr/lib/sysctl.d/*.conf /run/sysctl.d/*.conf | while read filename; do sed -ri "s/^\s*(net\.ipv4\.ip_forward\s*)(=)(\s*\S+\b).*$/# *REMOVED* \1/" $filename; done; sysctl -w net.ipv4.ip_forward=0; sysctl -w net.ipv4.route.flush=1
**IF** IPv6 is enabled:
Run the following command to restore the default parameter and set the active kernel parameter:
# grep -Els "^\s*net\.ipv6\.conf\.all\.forwarding\s*=\s*1" /etc/sysctl.conf /etc/sysctl.d/*.conf /usr/lib/sysctl.d/*.conf /run/sysctl.d/*.conf | while read filename; do sed -ri "s/^\s*(net\.ipv6\.conf\.all\.forwarding\s*)(=)(\s*\S+\b).*$/# *REMOVED* \1/" $filename; done; sysctl -w net.ipv6.conf.all.forwarding=0; sysctl -w net.ipv6.route.flush=1.</t>
  </si>
  <si>
    <t>DEB10-79</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</si>
  <si>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enabled: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</si>
  <si>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DEB10-80</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</si>
  <si>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enabled: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</si>
  <si>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DEB10-81</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</si>
  <si>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</si>
  <si>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</si>
  <si>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</si>
  <si>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DEB10-82</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</si>
  <si>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</si>
  <si>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DEB10-83</t>
  </si>
  <si>
    <t xml:space="preserve">Run the following commands and verify output matches:
# sysctl net.ipv4.icmp_echo_ignore_broadcasts
net.ipv4.icmp_echo_ignore_broadcasts = 1
# grep "net\.ipv4\.icmp_echo_ignore_broadcasts" /etc/sysctl.conf /etc/sysctl.d/*
net.ipv4.icmp_echo_ignore_broadcasts = 1
</t>
  </si>
  <si>
    <t>DEB10-84</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</si>
  <si>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</si>
  <si>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3.3.6</t>
  </si>
  <si>
    <t>DEB10-85</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</si>
  <si>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</si>
  <si>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3.3.7</t>
  </si>
  <si>
    <t>DEB10-86</t>
  </si>
  <si>
    <t xml:space="preserve">Run the following commands and verify output matches:
# sysctl net.ipv4.tcp_syncookies
net.ipv4.tcp_syncookies = 1
# grep "net\.ipv4\.tcp_syncookies" /etc/sysctl.conf /etc/sysctl.d/*
net.ipv4.tcp_syncookies = 1
</t>
  </si>
  <si>
    <t>3.3.8</t>
  </si>
  <si>
    <t>Set the following parameters in `/etc/sysctl.conf` or a `/etc/sysctl.d/*` file:
net.ipv4.tcp_syncookies = 1
Run the following commands to set the active kernel parameters:
# sysctl -w net.ipv4.tcp_syncookies=1
# sysctl -w net.ipv4.route.flush=1.</t>
  </si>
  <si>
    <t>DEB10-87</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</si>
  <si>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</si>
  <si>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</si>
  <si>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</si>
  <si>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DEB10-88</t>
  </si>
  <si>
    <t xml:space="preserve">Install Firewall package </t>
  </si>
  <si>
    <t>A Firewall package should be selected. Most firewall configuration utilities operate as a front end to nftables or iptables.</t>
  </si>
  <si>
    <t xml:space="preserve">Run **one** of the following commands to verify that a Firewall package is installed that follows local site policy:
To verify that `Uncomplicated Firewall` (`UFW`) is installed, run the following command:
# dpkg -s ufw | grep -i status
Status: install ok installed
To verify that `nftables` is installed, run the following command:
# dpkg -s nftables | grep -i status
Status: install ok installed
To verify that `iptables` is installed, run the following command:
# dpkg -s iptables | grep -i status
Status: install ok installed
</t>
  </si>
  <si>
    <t>Firewall package has been installed.</t>
  </si>
  <si>
    <t>Firewall package has not been installed.</t>
  </si>
  <si>
    <t>A Firewall package is required for firewall management and configuration.</t>
  </si>
  <si>
    <t>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</si>
  <si>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Install firewall packages. One method to accomplish the recommendation is to 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</si>
  <si>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To close this finding, please provide a screenshot showing firewall package has been installed with the agency's CAP.</t>
  </si>
  <si>
    <t>DEB10-89</t>
  </si>
  <si>
    <t>Enable ufw service</t>
  </si>
  <si>
    <t>UncomplicatedFirewall (ufw) is a frontend for iptables. ufw provides a framework for managing netfilter, as well as a command-line and available graphical user interface for manipulating the firewall.
Ensure that the ufw service is enabled to protect your system.</t>
  </si>
  <si>
    <t xml:space="preserve">Run the following command to verify that ufw is enabled:
# systemctl is-enabled ufw
enabled
Run the following command to verify that ufw is running:
# ufw status | grep Status
Status: active
</t>
  </si>
  <si>
    <t>ufw service has been enabled.</t>
  </si>
  <si>
    <t>ufw service has not been enabled.</t>
  </si>
  <si>
    <t>The ufw service must be enabled and running in order for ufw to protect the system</t>
  </si>
  <si>
    <t>Run the following command to enable ufw:
# ufw enable.</t>
  </si>
  <si>
    <t>Enable the ufw service. One method to achieve the recommended state is to execute the following command(s):
# ufw enable.</t>
  </si>
  <si>
    <t>To close this finding, please provide a screenshot showing ufw service has been enabled with the agency's CAP.</t>
  </si>
  <si>
    <t>DEB10-90</t>
  </si>
  <si>
    <t>Confirm default deny firewall policy</t>
  </si>
  <si>
    <t>A default deny policy on connections ensures that any unconfigured network usage will be rejected.</t>
  </si>
  <si>
    <t xml:space="preserve">Run the following command and verify that the default policy for **incoming** , **outgoing** , and **routed** directions is **deny** or **reject**:
# ufw status verbose
</t>
  </si>
  <si>
    <t>Base chains contain a policy has been set to drop.</t>
  </si>
  <si>
    <t>Base chains contain a policy has been set to accept.</t>
  </si>
  <si>
    <t>Run the following commands to implement a default *deny* policy:
# ufw default deny incoming
# ufw default deny outgoing
# ufw default deny routed.</t>
  </si>
  <si>
    <t>Configure the ufw default deny firewall policy. One method to achieve the recommended state is to execute the following command(s) to implement a default *deny* policy:
# ufw default deny incoming
# ufw default deny outgoing
# ufw default deny routed</t>
  </si>
  <si>
    <t>DEB10-91</t>
  </si>
  <si>
    <t>Configure the loopback interface to accept traffic. Configure all other interfaces to deny traffic to the loopback network (127.0.0.0/8 for IPv4 and ::1/128 for IPv6).</t>
  </si>
  <si>
    <t xml:space="preserve">Run the following commands and verify output includes the listed rules in order:
# sudo ufw status verbose
To Action From
-- ------ ----
Anywhere on lo ALLOW IN Anywhere 
Anywhere DENY IN 127.0.0.0/8 
Anywhere (v6) on lo ALLOW IN Anywhere (v6) 
Anywhere (v6) DENY IN ::1 
Anywhere ALLOW OUT Anywhere on lo 
Anywhere (v6) ALLOW OUT Anywhere (v6) on lo
</t>
  </si>
  <si>
    <t>loopback traffic has been configured.</t>
  </si>
  <si>
    <t>Loopback traffic has not been correctly configured.</t>
  </si>
  <si>
    <t>Loopback traffic is generated between processes on machine and is typically critical to operation of the system. The loopback interface is the only place that loopback network (127.0.0.0/8 for IPv4 and ::1/128 for IPv6) traffic should be seen, all other interfaces should ignore traffic on this network as an anti-spoofing measure.</t>
  </si>
  <si>
    <t>Run the following commands to implement the loopback rules:
# ufw allow in on lo
# ufw allow out from lo
# sudo ufw deny in from 127.0.0.0/8
# sudo ufw deny in from ::1.</t>
  </si>
  <si>
    <t>Configure the loopback interface to accept traffic and configure all other interfaces to deny traffic to the loopback network (127.0.0.0/8 for IPv4 and ::1/128 for IPv6). One method to achieve the recommended state is to execute the following command(s) to implement the loopback rules:
# ufw allow in on lo
# ufw allow out from lo
# sudo ufw deny in from 127.0.0.0/8
# sudo ufw deny in from ::1.</t>
  </si>
  <si>
    <t>To close this finding, please provide a screenshot showing loopback traffic has been configured with the agency's CAP.</t>
  </si>
  <si>
    <t>DEB10-92</t>
  </si>
  <si>
    <t>Configure the firewall rules for new outbound connections.</t>
  </si>
  <si>
    <t xml:space="preserve">Run the following command and verify all rules for new outbound connections match site policy:
# ufw status numbered
</t>
  </si>
  <si>
    <t>outbound and established connections have been configured.</t>
  </si>
  <si>
    <t>Outbound and established connections have not been configured.</t>
  </si>
  <si>
    <t>If rules are not in place for new outbound connections all packets will be dropped by the default policy preventing network usage.</t>
  </si>
  <si>
    <t>Configure ufw in accordance with site policy. The following commands will implement a policy to allow all outbound connections on all interfaces:
# ufw allow out on all.</t>
  </si>
  <si>
    <t>Configure rules for all new outbound and established connections. One method to accomplish the recommendation is to configure ufw in accordance with site policy. The following command(s) will implement a policy to allow all outbound connections on all interfaces:
# ufw allow out on all.</t>
  </si>
  <si>
    <t>To close this finding, please provide a screenshot showing outbound connection has been established with the agency's CAP.</t>
  </si>
  <si>
    <t>DEB10-93</t>
  </si>
  <si>
    <t>Run the following command to determine open ports:
# ss -4tuln
Netid State Recv-Q Send-Q Local Address:Port Peer Address:Port 
udp UNCONN 0 0 127.0.0.53%lo:53 0.0.0.0:* 
udp UNCONN 0 0 10.105.106.117%enp1s0:68 0.0.0.0:* 
tcp LISTEN 0 128 127.0.0.53%lo:53 0.0.0.0:* 
tcp LISTEN 0 128 0.0.0.0:22 0.0.0.0:*
Run the following command to determine firewall rules:
# ufw status
Status: active
 To Action From
 -- ------ ----
[ 1] Anywhere on lo ALLOW IN Anywhere 
[ 2] Anywhere ALLOW OUT Anywhere on lo (out)
[ 3] Anywhere DENY IN 127.0.0.0/8 
[ 4] 22/tcp ALLOW IN Anywhere 
[ 5] Anywhere ALLOW OUT Anywhere on enp1s0 (out)
[ 6] Anywhere ALLOW OUT Anywhere on all (out)
[ 7] Anywhere (v6) on lo ALLOW IN Anywhere (v6) 
[ 8] Anywhere (v6) ALLOW OUT Anywhere (v6) on lo (out)
[ 9] Anywhere (v6) DENY IN ::1 
[10] 22/tcp (v6) ALLOW IN Anywhere (v6) 
[11] Anywhere (v6) ALLOW OUT Anywhere (v6) on all (out)
Verify all open ports listening on non-localhost addresses have at least one firewall rule.
Lines identified by indexes 4 and 10 are firewall rules for new connections on tcp port 22.</t>
  </si>
  <si>
    <t>3.5.2.5</t>
  </si>
  <si>
    <t xml:space="preserve">For each port identified in the audit which does not have a firewall rule establish a proper rule for accepting inbound connections:
# ufw allow in.
</t>
  </si>
  <si>
    <t>Configure firewall rules for all open ports. One method to accomplish the recommendation is for each port identified in the audit which does not have a firewall rule establish a proper rule for accepting inbound connections:
# ufw allow in.</t>
  </si>
  <si>
    <t>To close this finding, please provide a screenshot of the iptables open port rules with the agency's CAP.</t>
  </si>
  <si>
    <t>DEB10-94</t>
  </si>
  <si>
    <t>Flush iptables</t>
  </si>
  <si>
    <t>nftables is a replacement for iptables, ip6tables, ebtables and arptables</t>
  </si>
  <si>
    <t>iptables, ip6tables, ebtables and arptables has been replaced with nftables.</t>
  </si>
  <si>
    <t>iptables, ip6tables, ebtables and arptables has not been replaced with nftables.</t>
  </si>
  <si>
    <t>3.5.3.1</t>
  </si>
  <si>
    <t>It is possible to mix iptables and nftables. However, this increases complexity and also the chance to introduce errors. For simplicity flush out all iptables rules, and ensure it is not loaded</t>
  </si>
  <si>
    <t>Run the following commands to flush iptables:
For iptables:
# iptables -F
For ip6tables
# ip6tables -F.</t>
  </si>
  <si>
    <t>Flush iptables. One method to achieve the recommended state is to execute the following command(s) to flush iptables:
For iptables:
# iptables -F
For ip6tables
# ip6tables -F</t>
  </si>
  <si>
    <t>To close this finding, please provide a screenshot showing iptables rules does not exist with the agency's CAP.</t>
  </si>
  <si>
    <t>DEB10-95</t>
  </si>
  <si>
    <t>Create a table in nftables</t>
  </si>
  <si>
    <t>Tables hold chains. Each table only has one address family and only applies to packets of this family. Tables can have one of five families.</t>
  </si>
  <si>
    <t xml:space="preserve">Run the following command to verify that a nftables table exists:
# nft list tables
Return should include a list of nftables:
example:
table inet filter
</t>
  </si>
  <si>
    <t>nftables table has been created.</t>
  </si>
  <si>
    <t>nftables table has not been created.</t>
  </si>
  <si>
    <t>3.5.3.2</t>
  </si>
  <si>
    <t>nftables doesn't have any default tables. Without a table being build, nftables will not filter network traffic.</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</si>
  <si>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</si>
  <si>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</si>
  <si>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To close this finding, please provide a screenshot showing nftables table exists with the agency's CAP.</t>
  </si>
  <si>
    <t>DEB10-96</t>
  </si>
  <si>
    <t>Confirm base chains exist for `INPUT`, `FORWARD`, and `OUTPUT`</t>
  </si>
  <si>
    <t>Chains are containers for rules. They exist in two kinds, base chains and regular chains. A base chain is an entry point for packets from the networking stack, a regular chain may be used as jump target and is used for better rule organization.</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</si>
  <si>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</si>
  <si>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</si>
  <si>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</si>
  <si>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3.5.3.3</t>
  </si>
  <si>
    <t>If a base chain doesn't exist with a hook for input, forward, and delete, packets that would flow through those chains will not be touched by nftables.</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</si>
  <si>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</si>
  <si>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accomplish the recommendation is to run the following command to create the base chains:
# nft create chain inet 
{ type filter hook  priority 0 \; }.
</t>
  </si>
  <si>
    <t>To close this finding, please provide a screenshot showing base chains exist with the agency's CAP.</t>
  </si>
  <si>
    <t>DEB10-97</t>
  </si>
  <si>
    <t>Configure the loopback interface</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</si>
  <si>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</si>
  <si>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**IF** IPv6 is enabled on the system, run the following command to verify that the IPv6 loopback interface is configured
# nft list ruleset | awk '/hook input/,/}/' | grep 'ip6 saddr'
ip6 saddr ::1 counter packets 0 bytes 0 drop
</t>
  </si>
  <si>
    <t>Loopback interface has excessive permissions granted.</t>
  </si>
  <si>
    <t>3.5.3.4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</si>
  <si>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</si>
  <si>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</si>
  <si>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Configure loopback traffic. One method to achieve the recommended state is to execute the following command(s) to implement the loopback rules:
# nft add rule inet filter input iif lo accept
# nft create rule inet filter input ip saddr 127.0.0.0/8 counter drop
# nft add rule inet filter input ip6 saddr ::1 counter drop.</t>
  </si>
  <si>
    <t>DEB10-98</t>
  </si>
  <si>
    <t>Configure the firewall rules for new outbound, and established connections</t>
  </si>
  <si>
    <t>3.5.3.5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</si>
  <si>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</si>
  <si>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policies for all outbound and established connections. One method to accomplish the recommendation is to configure nftables in accordance with site policy.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</si>
  <si>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DEB10-99</t>
  </si>
  <si>
    <t>Base chain policy is the default verdict that will be applied to packets reaching the end of the chain.</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</si>
  <si>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</si>
  <si>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3.5.3.6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</si>
  <si>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</si>
  <si>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</si>
  <si>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One method to accomplish the recommendation is to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</si>
  <si>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DEB10-100</t>
  </si>
  <si>
    <t>Enable nftables service</t>
  </si>
  <si>
    <t>The nftables service allows for the loading of nftables rulesets during boot, or starting on the nftables service</t>
  </si>
  <si>
    <t xml:space="preserve">Run the following command and verify that the nftables service is enabled:
# systemctl is-enabled nftables
enabled
</t>
  </si>
  <si>
    <t>nftables service has been set to enabled.</t>
  </si>
  <si>
    <t>nftables service has not been set to enabled.</t>
  </si>
  <si>
    <t>3.5.3.7</t>
  </si>
  <si>
    <t>Run the following command to enable the nftables service:
# systemctl enable nftables.</t>
  </si>
  <si>
    <t>Enable nftables service. One method to achieve the recommended state is to execute the following command(s):
# systemctl --now enable nftables.</t>
  </si>
  <si>
    <t>To close this finding, please provide a screenshot showing nftables service has been enabled with the agency's CAP.</t>
  </si>
  <si>
    <t>DEB10-101</t>
  </si>
  <si>
    <t>Confirm nftables rules are permanent</t>
  </si>
  <si>
    <t>nftables is a subsystem of the Linux kernel providing filtering and classification of network packets/datagrams/frames.
The nftables service reads the `/etc/nftables.conf`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</si>
  <si>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</si>
  <si>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</si>
  <si>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</si>
  <si>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3.5.3.8</t>
  </si>
  <si>
    <t>Changes made to nftables ruleset only affect the live system, you will also need to configure the nftables ruleset to apply on boot</t>
  </si>
  <si>
    <t>Edit the `/etc/nftables.conf` file and un-comment or add a line with `include ` for each nftables file you want included in the nftables ruleset on boot
example:
# vi /etc/nftables.conf
Add the line:
include "/etc/nftables.rules".</t>
  </si>
  <si>
    <t>To close this finding, please provide a screenshot showing nftables rules has been applied and  permanent with the agency's CAP.</t>
  </si>
  <si>
    <t>DEB10-102</t>
  </si>
  <si>
    <t>Set default deny all policy on connections  to reject unconfigured package.</t>
  </si>
  <si>
    <t xml:space="preserve">Run the following command and verify that the policy for the `INPUT` , `OUTPUT` , and `FORWARD` chains is `DROP` or `REJECT` :
# iptables -L
Chain INPUT (policy DROP)
Chain FORWARD (policy DROP)
Chain OUTPUT (policy DROP)
</t>
  </si>
  <si>
    <t>3.5.4.1</t>
  </si>
  <si>
    <t>3.5.4.1.1</t>
  </si>
  <si>
    <t>Set default deny all policy on connections to reject unconfigured packages. One method to achieve the recommended state is to execute the following command(s) to implement a default DROP policy:
# iptables -P INPUT DROP
# iptables -P OUTPUT DROP
# iptables -P FORWARD DROP.</t>
  </si>
  <si>
    <t>To close this finding, please provide a screenshot showing the outcome of Iptables -L commands with the agency's CAP.</t>
  </si>
  <si>
    <t>DEB10-103</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</si>
  <si>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</si>
  <si>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3.5.4.1.2</t>
  </si>
  <si>
    <t>Configure loopback traffic. One method to achieve the recommended state is to execute the following command(s) to implement the loopback rules:
# iptables -A INPUT -i lo -j ACCEPT
# iptables -A OUTPUT -o lo -j ACCEPT
# iptables -A INPUT -s 127.0.0.0/8 -j DROP.</t>
  </si>
  <si>
    <t>DEB10-104</t>
  </si>
  <si>
    <t xml:space="preserve">Run the following command and verify all rules for new outbound, and established connections match site policy:
# iptables -L -v -n
</t>
  </si>
  <si>
    <t>3.5.4.1.3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</si>
  <si>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</si>
  <si>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DEB10-105</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</si>
  <si>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</si>
  <si>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3.5.4.1.4</t>
  </si>
  <si>
    <t>For each port identified in the audit which does not have a firewall rule establish a proper rule for accepting inbound connections:
# iptables -A INPUT -p 
 --dport 
 -m state --state NEW -j ACCEPT.</t>
  </si>
  <si>
    <t>Configure firewall rules for all open ports. One method to accomplish the recommendation is for each port identified in the audit which does not have a firewall rule establish a proper rule for accepting inbound connections:
# iptables -A INPUT -p 
 --dport 
 -m state --state NEW -j ACCEPT.</t>
  </si>
  <si>
    <t>DEB10-106</t>
  </si>
  <si>
    <t>3.5.4.2</t>
  </si>
  <si>
    <t>3.5.4.2.1</t>
  </si>
  <si>
    <t>Configure the default deny firewall policy. One method to achieve the recommended state is to execute the following command(s) to implement a default DROP policy:
# ip6tables -P INPUT DROP
# ip6tables -P OUTPUT DROP
# ip6tables -P FORWARD DROP.</t>
  </si>
  <si>
    <t>DEB10-107</t>
  </si>
  <si>
    <t>3.5.4.2.2</t>
  </si>
  <si>
    <t>DEB10-108</t>
  </si>
  <si>
    <t>3.5.4.2.3</t>
  </si>
  <si>
    <t>DEB10-109</t>
  </si>
  <si>
    <t>3.5.4.2.4</t>
  </si>
  <si>
    <t>For each port identified in the audit which does not have a firewall rule establish a proper rule for accepting inbound connections:
# ip6tables -A INPUT -p 
 --dport 
 -m state --state NEW -j ACCEPT.</t>
  </si>
  <si>
    <t>DEB10-110</t>
  </si>
  <si>
    <t>The system includes the capability of rotating log files regularly to avoid filling up the system with logs or making the logs unmanageably large. The file `/etc/logrotate.d/rsyslog` is the configuration file used to rotate log files created by `rsyslog`.</t>
  </si>
  <si>
    <t>Review `/etc/logrotate.conf` and `/etc/logrotate.d/rsyslog` and verify logs are rotated according to site policy.</t>
  </si>
  <si>
    <t>Edit `/etc/logrotate.conf` and `/etc/logrotate.d/rsyslog` to ensure logs are rotated according to site policy.</t>
  </si>
  <si>
    <t>DEB10-111</t>
  </si>
  <si>
    <t>Assign logrotate the appropriate permissions</t>
  </si>
  <si>
    <t>Log files contain logged information from many services on the system, or on log hosts others as well.</t>
  </si>
  <si>
    <t>Runt the following command:
# grep -E "^\s*create\s+\S+" /etc/logrotate.conf | grep -E -v "\s(0)?[0-6][04]0\s"
Nothing should be returned</t>
  </si>
  <si>
    <t>logrotate has been assigned the appropriate permissions.</t>
  </si>
  <si>
    <t>logrotate has not been assigned the appropriate permissions.</t>
  </si>
  <si>
    <t>4.4</t>
  </si>
  <si>
    <t>Edit `/etc/logrotate.conf` and update the `create` line to read 0640 or more restrictive, following local site policy
**Example**
 create 0640 root utmp.</t>
  </si>
  <si>
    <t>Assign logrotate the appropriate permissions. One method to achieve the recommended state is to edit `/etc/logrotate.conf` and update the `create` line to read 0640 or more restrictive, following local site policy
**Example**
 create 0640 root utmp.</t>
  </si>
  <si>
    <t>To close this finding, please provide a screenshot showing logrotate has assigned appropriate permissions with the agency's CAP.</t>
  </si>
  <si>
    <t>DEB10-112</t>
  </si>
  <si>
    <t xml:space="preserve">Run the following command and verify that other has no permissions on any files and group does not have write or execute permissions on any files:
# find /var/log -type f -ls
</t>
  </si>
  <si>
    <t>Run the following commands to set permissions on all existing log files:
find /var/log -type f -exec chmod g-wx,o-rwx "{}" + -o -type d -exec chmod g-w,o-rwx "{}" +.</t>
  </si>
  <si>
    <t>Configure appropriate permissions and ownership on all logfiles. One method to achieve the recommended state is to execute the following command(s) to set permissions on all existing log files:
find /var/log -type f -exec chmod g-wx,o-rwx "{}" + -o -type d -exec chmod g-w,o-rwx "{}" +.</t>
  </si>
  <si>
    <t>DEB10-113</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</si>
  <si>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</si>
  <si>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either rsyslog or syslog-ng is installed. Use the following command to provide the needed information:
# dpkg -s rsyslog
</t>
  </si>
  <si>
    <t xml:space="preserve">rsyslog or syslog-ng services are turned on.
</t>
  </si>
  <si>
    <t>The security enhancements of `rsyslog` such as connection-oriented (i.e. TCP) transmission of logs, the option to log to database formats, and the encryption of log data en route to a central logging server) justify installing and configuring the package.</t>
  </si>
  <si>
    <t>Install rsyslog:
# apt install rsyslog.</t>
  </si>
  <si>
    <t>Install rsyslog or syslog-ng. One method to accomplish the recommendation is to run the following command to install rsyslog:
# apt install rsyslog.</t>
  </si>
  <si>
    <t>To close this finding, please provide a screenshot showing  `rsyslog` or `syslog-ng` settings with the agency's CAP.</t>
  </si>
  <si>
    <t>DEB10-114</t>
  </si>
  <si>
    <t xml:space="preserve">Enable rsyslog Service </t>
  </si>
  <si>
    <t>Run one of the following commands to verify `rsyslog` is enabled:
# systemctl is-enabled rsyslog
Verify result is `enabled`.</t>
  </si>
  <si>
    <t>Run the following commands to enable `rsyslog`:
# systemctl --now enable rsyslog.</t>
  </si>
  <si>
    <t>DEB10-115</t>
  </si>
  <si>
    <t xml:space="preserve">Review the contents of the `/etc/rsyslog.conf` and `/etc/rsyslog.d/*.conf` files to ensure appropriate logging is set. In addition, run the following command and verify that the log files are logging information:
# ls -l /var/log/
</t>
  </si>
  <si>
    <t>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</si>
  <si>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DEB10-116</t>
  </si>
  <si>
    <t xml:space="preserve">Configure rsyslog default file permissions </t>
  </si>
  <si>
    <t xml:space="preserve">Run the following command and verify that `$FileCreateMode` is `0640` or more restrictive:
# grep ^\$FileCreateMode /etc/rsyslog.conf /etc/rsyslog.d/*.conf
</t>
  </si>
  <si>
    <t>Configure rsyslog default file permissions. One method for implementing the recommended state is to edit the `/etc/rsyslog.conf` and `/etc/rsyslog.d/*.conf` files and set `$FileCreateMode` to `0640` or more restrictive:
$FileCreateMode 0640.</t>
  </si>
  <si>
    <t>DEB10-117</t>
  </si>
  <si>
    <t>Configure rsyslog to send logs to a remote log host</t>
  </si>
  <si>
    <t>Review the `/etc/rsyslog.conf` and `/etc/rsyslog.d/*.conf` files and verify that logs are sent to a central host. 
# grep -E "^[^#](\s*\S+\s*)\s*action\(" /etc/rsyslog.conf /etc/rsyslog.d/*.conf | grep "target="
Output should include `target=`
**OR**
# grep -E "^[^#]\s*\S+\.\*\s+@"
Output should include either the FQDN or the IP of the remote loghost</t>
  </si>
  <si>
    <t>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</si>
  <si>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DEB10-118</t>
  </si>
  <si>
    <t>Configure remote rsyslog messages to only accepted on designated log hosts</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</si>
  <si>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</si>
  <si>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</si>
  <si>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</si>
  <si>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DEB10-119</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</si>
  <si>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</si>
  <si>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</si>
  <si>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 xml:space="preserve">Review `/etc/systemd/journald.conf` and verify that logs are forwarded to syslog
# grep -e ForwardToSyslog /etc/systemd/journald.conf
ForwardToSyslog=yes
</t>
  </si>
  <si>
    <t>Logs has been forwarded to syslog.</t>
  </si>
  <si>
    <t>Logs has not been forwarded to syslog.</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</si>
  <si>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</si>
  <si>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</si>
  <si>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edit the `/etc/systemd/journald.conf` file and add the following line:
ForwardToSyslog=yes.</t>
  </si>
  <si>
    <t>DEB10-120</t>
  </si>
  <si>
    <t>Configure journald to compress large log files</t>
  </si>
  <si>
    <t>The journald system includes the capability of compressing overly large files to avoid filling up the system with logs or making the logs unmanageably large.</t>
  </si>
  <si>
    <t xml:space="preserve">Review `/etc/systemd/journald.conf` and verify that large files will be compressed:
# grep -e Compress /etc/systemd/journald.conf
Compress=yes
</t>
  </si>
  <si>
    <t>Large files has not been compressed.</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</si>
  <si>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</si>
  <si>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</si>
  <si>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edit the `/etc/systemd/journald.conf` file and add the following line:
Compress=yes.</t>
  </si>
  <si>
    <t>DEB10-121</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</si>
  <si>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</si>
  <si>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</si>
  <si>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 xml:space="preserve">Review `/etc/systemd/journald.conf` and verify that logs are persisted to disk:
# grep -e Storage /etc/systemd/journald.conf
# Storage=persistent
</t>
  </si>
  <si>
    <t>Logs are persisted to disk.</t>
  </si>
  <si>
    <t>logs are not persisted to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</si>
  <si>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</si>
  <si>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</si>
  <si>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One method to achieve the recommended state is to edit the `/etc/systemd/journald.conf` file and add the following line:
Storage=persistent.</t>
  </si>
  <si>
    <t>DEB10-122</t>
  </si>
  <si>
    <t xml:space="preserve">Run the following command line:
# cat /etc/securetty
</t>
  </si>
  <si>
    <t>DEB10-123</t>
  </si>
  <si>
    <t xml:space="preserve">Restrict access to the su command. </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</si>
  <si>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a specific groups to execute `su`. This group should be empty to reinforce the use of `sudo` for privileged access.</t>
  </si>
  <si>
    <t>Run the following command and verify the output matches the line:
# grep pam_wheel.so /etc/pam.d/su
auth required pam_wheel.so use_uid group=
Run the following command and verify that the group specified in `` contains no users:
# grep  /etc/group
:x::
There should be no users listed after the Group ID field.</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</si>
  <si>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</si>
  <si>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</si>
  <si>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DEB10-124</t>
  </si>
  <si>
    <t>Based on your system configuration, run the appropriate one of the following commands to verify `cron` is enabled:
# systemctl is-enabled cron
enabled
Verify result is "enabled".</t>
  </si>
  <si>
    <t>Based on your system configuration, run the appropriate one of the following commands to enable `cron`:
# systemctl --now enable cron.</t>
  </si>
  <si>
    <t>DEB10-125</t>
  </si>
  <si>
    <t xml:space="preserve">Run the following command and verify `Uid` and `Gid` are both `0/root` and `Access` does not grant permissions to `group` or `other` :
# stat /etc/crontab
Access: (0600/-rw-------) Uid: ( 0/ root) Gid: ( 0/ root)
</t>
  </si>
  <si>
    <t>Run the following commands to set ownership and permissions on `/etc/crontab` :
# chown root:root /etc/crontab
# chmod og-rwx /etc/crontab.</t>
  </si>
  <si>
    <t>Configure appropriate permissions and ownership on the /etc/crontab file. One method to achieve the recommended state is to execute the following command(s) to set ownership and permissions on `/etc/crontab` :
# chown root:root /etc/crontab
# chmod og-rwx /etc/crontab.</t>
  </si>
  <si>
    <t>DEB10-126</t>
  </si>
  <si>
    <t xml:space="preserve">Run the following command and verify `Uid` and `Gid` are both `0/root` and `Access` does not grant permissions to `group` or `other` :
# stat /etc/cron.hourly
Access: (0700/drwx------) Uid: ( 0/ root) Gid: ( 0/ root)
</t>
  </si>
  <si>
    <t>Configure appropriate permissions and ownership on the /etc/cron.hourly file. One method to achieve the recommended state is to execute the following command(s):
# chown root:root /etc/cron.hourly
# chmod og-rwx /etc/cron.hourly.</t>
  </si>
  <si>
    <t>DEB10-127</t>
  </si>
  <si>
    <t xml:space="preserve">Run the following command and verify `Uid` and `Gid` are both `0/root` and `Access` does not grant permissions to `group` or `other` :
# stat /etc/cron.daily
Access: (0700/drwx------) Uid: ( 0/ root) Gid: ( 0/ root)
</t>
  </si>
  <si>
    <t>Run the following commands to set ownership and permissions on `/etc/cron.daily` :
# chown root:root /etc/cron.daily
# chmod og-rwx /etc/cron.daily.</t>
  </si>
  <si>
    <t>Configure appropriate permissions and ownership on the /etc/cron.daily file. One method to achieve the recommended state is to execute the following command(s):
# chown root:root /etc/cron.daily
# chmod og-rwx /etc/cron.daily.</t>
  </si>
  <si>
    <t>DEB10-128</t>
  </si>
  <si>
    <t>Configure appropriate permissions and ownership on the /etc/cron.weekly file. One method to achieve the recommended state is to execute the following command(s):
# chown root:root /etc/cron.weekly
# chmod og-rwx /etc/cron.weekly.</t>
  </si>
  <si>
    <t>DEB10-129</t>
  </si>
  <si>
    <t xml:space="preserve">Run the following command and verify `Uid` and `Gid` are both `0/root` and `Access` does not grant permissions to `group` or `other` :
# stat /etc/cron.monthly
Access: (0700/drwx------) Uid: ( 0/ root) Gid: ( 0/ root)
</t>
  </si>
  <si>
    <t>Configure appropriate permissions and ownership on the /etc/cron.monthly file. One method to achieve the recommended state is to execute the following command(s):
# chown root:root /etc/cron.monthly
# chmod og-rwx /etc/cron.monthly.</t>
  </si>
  <si>
    <t>DEB10-130</t>
  </si>
  <si>
    <t xml:space="preserve">Run the following command and verify `Uid` and `Gid` are both `0/root` and `Access` does not grant permissions to `group` or `other` :
# stat /etc/cron.d
Access: (0700/drwx------) Uid: ( 0/ root) Gid: ( 0/ root)
</t>
  </si>
  <si>
    <t>Configure appropriate permissions and ownership to be no less restrictive than 600 for the root user on the /etc/cron.d file. One method to achieve the recommended state is to execute the following command(s) to set ownership and permissions on `/etc/cron.d` :
# chown root:root /etc/cron.d
# chmod og-rwx /etc/cron.d.</t>
  </si>
  <si>
    <t>DEB10-131</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</si>
  <si>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</si>
  <si>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write or execute to group, and does not grant permissions to `other` on `/etc/cron.allow`:
# stat /etc/cron.allow
Access: (0640/-rw-r-----) Uid: ( 0/ root) Gid: ( 0/ root)
Run the following command to determine if `at` is installed on the system:
# dpkg -s at
**If** `at` is installed on the system, run the following command and verify `Uid` and `Gid` are both `0/root` and `Access`, does not grant write or execute to group, and does not grant permissions to `other` on `/etc/at.allow`
# stat /etc/at.allow
Access: (0640/-rw-r-----) Uid: ( 0/ root) Gid: ( 0/ root)
</t>
  </si>
  <si>
    <t>Run the following commands to remove `/etc/cron.deny`, create `/etc/cron.allow`, and set permissions and ownership for `/etc/cron.allow`:
# rm /etc/cron.deny
# touch /etc/cron.allow
# chown root:root /etc/cron.allow
# chmod g-wx,o-rwx /etc/cron.allow
**If** `at` is installed on the system:
Run the following commands to remove `/etc/at.deny`; create `/etc/at.allow, and set ownership and permissions on `/etc/at.allow`:
# rm /etc/at.deny
# touch /etc/at.allow
# chown root:root /etc/at.allow
# chmod g-wx,o-rwx /etc/at.allow.</t>
  </si>
  <si>
    <t>DEB10-132</t>
  </si>
  <si>
    <t xml:space="preserve">Run the following command and verify `Uid` and `Gid` are both `0/root` and `Access` does not grant permissions to `group` or `other`:
# stat /etc/ssh/sshd_config
Access: (0600/-rw-------) Uid: ( 0/ root) Gid: ( 0/ root)
</t>
  </si>
  <si>
    <t>Configure appropriate permissions and ownership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</si>
  <si>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DEB10-133</t>
  </si>
  <si>
    <t>DEB10-134</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</si>
  <si>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</si>
  <si>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Run the following commands to set permissions and ownership on the SSH host public key files
# find /etc/ssh -xdev -type f -name 'ssh_host_*_key.pub' -exec chmod go-wx {} \;
# find /etc/ssh -xdev -type f -name 'ssh_host_*_key.pub' -exec chown root:root {} \;.</t>
  </si>
  <si>
    <t>DEB10-135</t>
  </si>
  <si>
    <t>Run the following command:
# sshd -T | grep -Ei '^\s*protocol\s+(1|1\s*,\s*2|2\s*,\s*1)\s*'
Nothing should be returned</t>
  </si>
  <si>
    <t>DEB10-136</t>
  </si>
  <si>
    <t xml:space="preserve">Run the following command and verify that output matches:
# sshd -T | grep loglevel
LogLevel VERBOSE
OR
loglevel INFO
</t>
  </si>
  <si>
    <t>Edit the `/etc/ssh/sshd_config` file to set the parameter as follows:
LogLevel VERBOSE
OR
LogLevel INFO.</t>
  </si>
  <si>
    <t>DEB10-137</t>
  </si>
  <si>
    <t xml:space="preserve">Run the following command and verify that output `MaxAuthTries` is 3 or less:
# sshd -T | grep maxauthtries
MaxAuthTries 3
</t>
  </si>
  <si>
    <t>DEB10-138</t>
  </si>
  <si>
    <t xml:space="preserve">Run the following command and verify that output matches:
# sshd -T | grep ignorerhosts
IgnoreRhosts yes
</t>
  </si>
  <si>
    <t>DEB10-139</t>
  </si>
  <si>
    <t xml:space="preserve">Run the following command and verify that output matches:
# sshd -T | grep hostbasedauthentication
HostbasedAuthentication no
</t>
  </si>
  <si>
    <t>Edit the `/etc/ssh/sshd_config` file to set the parameter as follows:
HostbasedAuthentication no.</t>
  </si>
  <si>
    <t>DEB10-140</t>
  </si>
  <si>
    <t xml:space="preserve">Run the following command and verify that output matches:
# sshd -T | grep permitrootlogin
PermitRootLogin no
</t>
  </si>
  <si>
    <t>DEB10-141</t>
  </si>
  <si>
    <t xml:space="preserve">Run the following command and verify that output matches:
# sshd -T | grep permitemptypasswords
PermitEmptyPasswords no
</t>
  </si>
  <si>
    <t>Edit the `/etc/ssh/sshd_config` file to set the parameter as follows:
PermitEmptyPasswords no.</t>
  </si>
  <si>
    <t>DEB10-142</t>
  </si>
  <si>
    <t xml:space="preserve">Run the following command and verify that output matches:
# sshd -T | grep permituserenvironment
PermitUserEnvironment no
</t>
  </si>
  <si>
    <t>DEB10-143</t>
  </si>
  <si>
    <t xml:space="preserve">Run the following command and verify that output does not contain any of the listed weak ciphers
# sshd -T | grep ciphers
Weak Ciphers:
3des-cbc
aes128-cbc
aes192-cbc
aes256-cbc
arcfour
arcfour128
arcfour256
blowfish-cbc
cast128-cbc
rijndael-cbc@lysator.liu.se
</t>
  </si>
  <si>
    <t>DEB10-144</t>
  </si>
  <si>
    <t xml:space="preserve">Run the following command and verify that output does not contain any of the listed weak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
</t>
  </si>
  <si>
    <t>DEB10-145</t>
  </si>
  <si>
    <t>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</si>
  <si>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DEB10-146</t>
  </si>
  <si>
    <t>AC-12</t>
  </si>
  <si>
    <t>Session Termination</t>
  </si>
  <si>
    <t>DEB10-147</t>
  </si>
  <si>
    <t>SC-5</t>
  </si>
  <si>
    <t>Denial of Service Protection</t>
  </si>
  <si>
    <t xml:space="preserve">Run the following command and verify that output `LoginGraceTime` is between 1 and 60, or 1m:
# sshd -T | grep logingracetime
LoginGraceTime 60.
</t>
  </si>
  <si>
    <t>Edit the `/etc/ssh/sshd_config` file to set the parameter as follows:
LoginGraceTime 60.</t>
  </si>
  <si>
    <t>DEB10-148</t>
  </si>
  <si>
    <t xml:space="preserve">Run the following commands and verify that output matches for at least one:
# sshd -T | grep allowusers
AllowUsers 
# sshd -T | grep allowgroups
AllowGroups 
# sshd -T | grep denyusers
DenyUsers 
# sshd -T | grep denygroups
DenyGroups 
</t>
  </si>
  <si>
    <t>Edit the `/etc/ssh/sshd_config` file to set one or more of the parameter as follows:
AllowUsers 
AllowGroups 
DenyUsers 
DenyGroups.</t>
  </si>
  <si>
    <t>DEB10-149</t>
  </si>
  <si>
    <t>Run the following command and verify that output matches:
# sshd -T | grep banner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</si>
  <si>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is to execute the following command(s): Edit the `/etc/ssh/sshd_config` file to set the parameter as follows:
Banner /etc/issue.net.</t>
  </si>
  <si>
    <t>DEB10-150</t>
  </si>
  <si>
    <t>Enabled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</si>
  <si>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</si>
  <si>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 xml:space="preserve">Run the following command and verify that output matches:
# sshd -T | grep -i usepam
usepam yes
</t>
  </si>
  <si>
    <t>SSH PAM is enabled.</t>
  </si>
  <si>
    <t>SSH PAM is disabled.</t>
  </si>
  <si>
    <t>5.2.20</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</si>
  <si>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</si>
  <si>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</si>
  <si>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edit the `/etc/ssh/sshd_config` file to set the parameter as follows:
UsePAM yes.</t>
  </si>
  <si>
    <t>To close this finding, please provide a screenshot showing SSH PAM has been enabled with the agency's CAP.</t>
  </si>
  <si>
    <t>DEB10-151</t>
  </si>
  <si>
    <t xml:space="preserve">Concurrent Session Control </t>
  </si>
  <si>
    <t>Configure SSH MaxStartups</t>
  </si>
  <si>
    <t>The `MaxStartups` parameter specifies the maximum number of concurrent unauthenticated connections to the SSH daemon.</t>
  </si>
  <si>
    <t xml:space="preserve">Run the following command and verify that output `MaxStartups` is `10:30:60`:
# sshd -T | grep -i maxstartups
# maxstartups 10:30:60
</t>
  </si>
  <si>
    <t>MaxStartups has been set to 10:30:60.</t>
  </si>
  <si>
    <t>MaxStartups has not been set to 10:30:60.</t>
  </si>
  <si>
    <t>HSC21</t>
  </si>
  <si>
    <t>HSC21: Number of logon sessions are not managed appropriately</t>
  </si>
  <si>
    <t>5.2.22</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</si>
  <si>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</si>
  <si>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</si>
  <si>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to protect a system from denial of service due to a large number of pending authentication connection attempts, use the rate limiting function of MaxStartups to protect availability of sshd logins and prevent overwhelming the daemon. One method to achieve the recommended state is to edit the `/etc/ssh/sshd_config` file to set the parameter as follows:
maxstartups 10:30:60.</t>
  </si>
  <si>
    <t>DEB10-152</t>
  </si>
  <si>
    <t>Set SSH MaxSessions to 1</t>
  </si>
  <si>
    <t>The `MaxSessions` parameter specifies the maximum number of open sessions permitted from a given connection.</t>
  </si>
  <si>
    <t xml:space="preserve">Run the following command and verify that output `MaxSessions` is 1
# sshd -T | grep -i maxsessions
# maxsessions 1
</t>
  </si>
  <si>
    <t>SSH MaxSessions is set to 1
Output contains the following:
`MaxSessions` is 1</t>
  </si>
  <si>
    <t>SSH MaxSessions has not been set to 1.</t>
  </si>
  <si>
    <t>Changed the SSH MaxSessions from 4 to 1</t>
  </si>
  <si>
    <t>5.2.23</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</si>
  <si>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</si>
  <si>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1.</t>
  </si>
  <si>
    <t>Set SSH MaxSessions to 1 to protect a system from denial of service due to a large number of concurrent sessions, use the rate limiting function of MaxSessions to protect availability of sshd logins and prevent overwhelming the daemon. One method to achieve the recommended state is to edit the `/etc/ssh/sshd_config` file to set the parameter as follows:
MaxSessions 1.</t>
  </si>
  <si>
    <t>DEB10-153</t>
  </si>
  <si>
    <t xml:space="preserve">Configure the password creation requirements. </t>
  </si>
  <si>
    <t>DEB10-154</t>
  </si>
  <si>
    <t>Configure the lockout for failed password attempts</t>
  </si>
  <si>
    <t>Updated from 5 to 3
Updated Unlock time to 7200 (120 Minutes)</t>
  </si>
  <si>
    <t>DEB10-155</t>
  </si>
  <si>
    <t xml:space="preserve">Limit password reuse </t>
  </si>
  <si>
    <t>Run the following commands and ensure the `remember` option is '`24`' or more and included in all results:
# grep -E '^password\s+required\s+pam_pwhistory.so' /etc/pam.d/common-password
password required pam_pwhistory.so remember=24</t>
  </si>
  <si>
    <t>Forcing users not to reuse their past 24 passwords make it less likely that an attacker will be able to guess the password.
Note that these change only apply to accounts configured on the local system.</t>
  </si>
  <si>
    <t>DEB10-156</t>
  </si>
  <si>
    <t xml:space="preserve">Run the following commands and ensure the sha512 option is included in all results:
# grep -E '^\s*password\s+(\S+\s+)+pam_unix\.so\s+(\S+\s+)*sha512\s*(\S+\s*)*(\s+#.*)?$' /etc/pam.d/common-password
Output should be similar to:
password [success=1 default=ignore] pam_unix.so obscure sha512
</t>
  </si>
  <si>
    <t>Edit the `/etc/pam.d/common-password` file to include the `sha512` option for `pam_unix.so` as shown:
password [success=1 default=ignore] pam_unix.so sha512.</t>
  </si>
  <si>
    <t>DEB10-157</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</si>
  <si>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</si>
  <si>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</si>
  <si>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</si>
  <si>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</si>
  <si>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DEB10-158</t>
  </si>
  <si>
    <t xml:space="preserve">Run the following command and verify the result is `0` :
# grep "^root:" /etc/passwd | cut -f4 -d:
0
</t>
  </si>
  <si>
    <t>Using GID 0 for the `root` account helps prevent `root` -owned files from accidentally becoming accessible to non-privileged users.</t>
  </si>
  <si>
    <t>Run the following command to set the `root` user default group to GID `0` :
# usermod -g 0 root.</t>
  </si>
  <si>
    <t>DEB10-159</t>
  </si>
  <si>
    <t xml:space="preserve">Run the following commands and verify all umask lines returned are 027 or more restrictive.
# grep "umask" /etc/bash.bashrc
umask 027
# grep "umask" /etc/profile /etc/profile.d/*.sh
umask 027.
</t>
  </si>
  <si>
    <t>Edit the `/etc/bash.bashrc`, `/etc/profile` and `/etc/profile.d/*.sh` files (and the appropriate files for any other shell supported on your system) and add or edit any umask parameters as follows:
umask 027.</t>
  </si>
  <si>
    <t>DEB10-160</t>
  </si>
  <si>
    <t>Configure default user shell timeout to  900 seconds or less</t>
  </si>
  <si>
    <t>The default `TMOUT` determines the shell timeout for users. The TMOUT value is measured in seconds.</t>
  </si>
  <si>
    <t xml:space="preserve">Run the following commands and verify all TMOUT lines returned are 900 or less and at least one exists in each file.
# grep "^TMOUT" /etc/bash.bashrc
readonly TMOUT=900 ; export TMOUT
# grep "^TMOUT" /etc/profile /etc/profile.d/*.sh
readonly TMOUT=900 ; export TMOUT
</t>
  </si>
  <si>
    <t>HRM5</t>
  </si>
  <si>
    <t>HRM5: User sessions do not terminate after the Publication 1075 period of inactivity</t>
  </si>
  <si>
    <t>5.4.5</t>
  </si>
  <si>
    <t>Having no timeout value associated with a shell could allow an unauthorized user access to another user's shell session (e.g. user walks away from their computer and doesn't lock the screen). Setting a timeout value at least reduces the risk of this happening.</t>
  </si>
  <si>
    <t>DEB10-161</t>
  </si>
  <si>
    <t>DEB10-162</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</si>
  <si>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</si>
  <si>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Set the `PASS_MIN_DAYS` parameter to 1 in `/etc/login.defs` :
PASS_MIN_DAYS 1
Modify user parameters for all users with a password set to match:
# chage --mindays 1.</t>
  </si>
  <si>
    <t>DEB10-163</t>
  </si>
  <si>
    <t>Set the `PASS_WARN_AGE` parameter to 14 in `/etc/login.defs` :
PASS_WARN_AGE 14
Modify user parameters for all users with a password set to match:
# chage --warndays 14.</t>
  </si>
  <si>
    <t>DEB10-164</t>
  </si>
  <si>
    <t xml:space="preserve">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
</t>
  </si>
  <si>
    <t>Run the following command to set the default password inactivity period to 30 days:
# useradd -D -f 120
Modify user parameters for all users with a password set to match:
# chage --inactive 120.</t>
  </si>
  <si>
    <t>DEB10-165</t>
  </si>
  <si>
    <t xml:space="preserve">Run the following command and verify nothing is returned
# for usr in $(cut -d: -f1 /etc/shadow); do [[ $(chage --list $usr | grep '^Last password change' | cut -d: -f2) &gt; $(date) ]] &amp; done
</t>
  </si>
  <si>
    <t>DEB10-166</t>
  </si>
  <si>
    <t xml:space="preserve">Run the following command and verify `Uid` and `Gid` are both `0/root` and `Access` is `644`:
# stat /etc/passwd
Access: (0644/-rw-r--r--) Uid: ( 0/ root) Gid: ( 0/ root)
</t>
  </si>
  <si>
    <t>DEB10-167</t>
  </si>
  <si>
    <t>Run the one of the following chown commands as appropriate and the chmod to set permissions on `/etc/gshadow-` :
# chown root:root /etc/gshadow-
# chown root:shadow /etc/gshadow-
# chmod o-rwx,g-wx /etc/gshadow-.</t>
  </si>
  <si>
    <t>Configure appropriate permissions and ownership on the /etc/gshadow file. One method for implementing the recommended state is to run the following chown to set permissions on/etc/gshadow`:
# chown root:root /etc/gshadow
# chmod 000 /etc/gshadow.</t>
  </si>
  <si>
    <t>DEB10-168</t>
  </si>
  <si>
    <t>Run the one following commands to set permissions on `/etc/shadow`:
# chmod o-rwx,g-wx /etc/shadow
# chown root:shadow /etc/shadow.</t>
  </si>
  <si>
    <t>Configure appropriate permissions and ownership to be no less restrictive than 644 for the root user on the /etc/shadow file. One method to achieve the recommended state is to execute the following command(s) to set permissions on/etc/shadow`:
# chown root:root /etc/shadow
# chmod 000 /etc/shadow.</t>
  </si>
  <si>
    <t>DEB10-169</t>
  </si>
  <si>
    <t xml:space="preserve">Run the following command and verify `Uid` and `Gid` are both `0/root` and `Access` is `644` :
# stat /etc/group
Access: (0644/-rw-r--r--) Uid: ( 0/ root) Gid: ( 0/ root)
</t>
  </si>
  <si>
    <t>Run the following command to set permissions on `/etc/group` :
# chown root:root /etc/group
# chmod 644 /etc/group.</t>
  </si>
  <si>
    <t>Configure appropriate permissions and ownership to be no less restrictive than 644 for the root group on the /etc/group file. One method to achieve the recommended state is to execute the following command(s):
# chown root:root /etc/group
# chmod 644 /etc/group.</t>
  </si>
  <si>
    <t>DEB10-170</t>
  </si>
  <si>
    <t xml:space="preserve">Run the following command and verify `Uid` and `Gid` are both `0/root` and `Access` is `600` or more restrictive:
# stat /etc/passwd-
Access: (0600/-rw-------) Uid: ( 0/ root) Gid: ( 0/ root)
</t>
  </si>
  <si>
    <t>Run the following command to set permissions on `/etc/passwd-` :
# chown root:root /etc/passwd-
# chmod u-x,go-rwx /etc/passwd-.</t>
  </si>
  <si>
    <t>Configure appropriate permissions and ownership to be no less restrictive than 600 and user and group ownership to be root:root on the /etc/passwd- file. One method for implementing the recommended state is to run the following command to:
# chown root:root /etc/passwd-
# chmod u-x,go-wx /etc/passwd-.</t>
  </si>
  <si>
    <t>DEB10-171</t>
  </si>
  <si>
    <t>Run the following commands to set permissions on `/etc/shadow-`:
# chown root:shadow /etc/shadow-
# chmod u-x,go-rwx /etc/shadow-.</t>
  </si>
  <si>
    <t>Configure appropriate permissions and ownership to be no less restrictive than 600 on the root user and group owned /etc/shadow- file. One method to achieve the recommended state is to execute the following command(s):
# chown root:root /etc/shadow-
# chmod 000 /etc/shadow-.</t>
  </si>
  <si>
    <t>DEB10-172</t>
  </si>
  <si>
    <t xml:space="preserve">Run the following command and verify `Uid` and `Gid` are both `0/root` and `Access` is `600` or more restrictive:
# stat /etc/group-
Access: (0600/-rw-------) Uid: ( 0/ root) Gid: ( 0/ root)
</t>
  </si>
  <si>
    <t>Run the following command to set permissions on `/etc/group-` :
# chown root:root /etc/group-
# chmod u-x,go-rwx /etc/group-.</t>
  </si>
  <si>
    <t>Configure appropriate permissions and ownership no less restrictive 600 on the root user and group owned /etc/group- file. One method for implementing the recommended state is to run the following command:
# chown root:root /etc/group-
# chmod u-x,go-wx /etc/group-.</t>
  </si>
  <si>
    <t>DEB10-173</t>
  </si>
  <si>
    <t xml:space="preserve">Run the following command and verify `Uid` is `0/root,` `Gid` is `/shadow,` and `Access` is `640` or more restrictive:
# stat /etc/gshadow
Access: (0640/-rw-r-----) Uid: ( 0/ root) Gid: ( 42/ shadow)
</t>
  </si>
  <si>
    <t>Run the following commands to set permissions on `/etc/gshadow`:
# chown root:shadow /etc/gshadow
# chmod o-rwx,g-wx /etc/gshadow.</t>
  </si>
  <si>
    <t>Configure appropriate permissions and ownership on the /etc/gshadow- file. One method to achieve the recommended state is to execute the following command(s):
# chown root:root /etc/gshadow-
# chmod 000 /etc/gshadow-.</t>
  </si>
  <si>
    <t>DEB10-174</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</si>
  <si>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</si>
  <si>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Removing write access for the "other" category ( `chmod o-w ` ) is advisable, but always consult relevant vendor documentation to avoid breaking any application dependencies on a given file.</t>
  </si>
  <si>
    <t>DEB10-175</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</si>
  <si>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</si>
  <si>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DEB10-176</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</si>
  <si>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</si>
  <si>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DEB10-177</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</si>
  <si>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</si>
  <si>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DEB10-178</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</si>
  <si>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</si>
  <si>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DEB10-179</t>
  </si>
  <si>
    <t xml:space="preserve">Run the following command and verify that no output is returned:
# awk -F: '($2 == "" ) { print $1 " does not have a password "}' /etc/shadow
</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</si>
  <si>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</si>
  <si>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DEB10-180</t>
  </si>
  <si>
    <t xml:space="preserve">Run the following command and verify that no output is returned:
# grep '^\+:' /etc/passwd
</t>
  </si>
  <si>
    <t>DEB10-181</t>
  </si>
  <si>
    <t xml:space="preserve">Run the following script and verify no results are returned:
#!/bin/bash
grep -E -v '^(halt|sync|shutdown)' /etc/passwd | awk -F: '($7 != "'"$(which nologin)"'" &amp; do
 if [ ! -d "$dir" ]; then
 echo "The home directory ($dir) of user $user does not exist."
 fi
done
</t>
  </si>
  <si>
    <t>DEB10-182</t>
  </si>
  <si>
    <t xml:space="preserve">Run the following command and verify that no output is returned:
# grep '^\+:' /etc/shadow
</t>
  </si>
  <si>
    <t>DEB10-183</t>
  </si>
  <si>
    <t xml:space="preserve">Run the following command and verify that no output is returned:
# grep '^\+:' /etc/group
</t>
  </si>
  <si>
    <t>DEB10-184</t>
  </si>
  <si>
    <t xml:space="preserve">Run the following command and verify that only "root" is returned:
# awk -F: '($3 == 0) { print $1 }' /etc/passwd
root
</t>
  </si>
  <si>
    <t>This access must be limited to only the default `root` account and only from the system console. Administrative access must be through an unprivileged account using an approved mechanism as noted in Item 5.6 Ensure access to the su command is restricted.</t>
  </si>
  <si>
    <t>DEB10-185</t>
  </si>
  <si>
    <t xml:space="preserve">Run the following script and verify no results are returned:
#!/bin/bash
if echo $PATH | grep -q "::" ; then 
echo "Empty Directory in PATH (::)"
fi 
if echo $PATH | grep -q ":$" ; then 
 echo "Trailing : in PATH" 
fi 
for x in $(echo $PATH | tr ":" " ") ; do
 if [ -d "$x" ] ; then
 ls -ldH "$x" | awk '
$9 == "." {print "PATH contains current working directory (.)"}
$3 != "root" {print $9, "is not owned by root"}
substr($1,6,1) != "-" {print $9, "is group writable"}
substr($1,9,1) != "-" {print $9, "is world writable"}'
 else
 echo "$x is not a directory"
 fi
done
</t>
  </si>
  <si>
    <t>Including the current working directory (.) or other writable directory in `root` 's executable path makes it likely that an attacker can gain superuser access by forcing an administrator operating as `root` to execute a Trojan horse program.</t>
  </si>
  <si>
    <t>DEB10-186</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</si>
  <si>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</si>
  <si>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DEB10-187</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</si>
  <si>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</si>
  <si>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DEB10-188</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</si>
  <si>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</si>
  <si>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DEB10-189</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</si>
  <si>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</si>
  <si>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DEB10-190</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</si>
  <si>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</si>
  <si>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DEB10-191</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</si>
  <si>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</si>
  <si>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`.netrc `files may contain unencrypted passwords that may be used to attack other systems.</t>
  </si>
  <si>
    <t>DEB10-192</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</si>
  <si>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</si>
  <si>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</si>
  <si>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DEB10-193</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</si>
  <si>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</si>
  <si>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</si>
  <si>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DEB10-194</t>
  </si>
  <si>
    <t xml:space="preserve">Run the following script and verify no results are returned:
#!/bin/bash
cut -f3 -d":" /etc/passwd | sort -n | uniq -c | while read x ; do
 [ -z "$x" ] &amp; then
 users=$(awk -F: '($3 == n) { print $1 }' n=$2 /etc/passwd | xargs)
 echo "Duplicate UID ($2): $users"
 fi
done
</t>
  </si>
  <si>
    <t>DEB10-195</t>
  </si>
  <si>
    <t xml:space="preserve">Run the following script and verify no results are returned:
#!/bin/bash 
cut -d: -f3 /etc/group | sort | uniq -d | while read x ; do
echo "Duplicate GID ($x) in /etc/group"
done
</t>
  </si>
  <si>
    <t>DEB10-196</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</si>
  <si>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</si>
  <si>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DEB10-197</t>
  </si>
  <si>
    <t>If a group is assigned a duplicate group name, it will create and have access to files with the first GID for that group in `/etc/group` . Effectively, the GID is shared, which is a security problem.</t>
  </si>
  <si>
    <t>DEB10-198</t>
  </si>
  <si>
    <t>Change Log</t>
  </si>
  <si>
    <t>Version</t>
  </si>
  <si>
    <t>Date</t>
  </si>
  <si>
    <t>Description of Changes</t>
  </si>
  <si>
    <t>Author</t>
  </si>
  <si>
    <t>Booz Allen Hamilton</t>
  </si>
  <si>
    <t>Appendix</t>
  </si>
  <si>
    <t>SCSEM Sources:</t>
  </si>
  <si>
    <t>This SCSEM was created for the IRS Office of Safeguards based on the following resources.</t>
  </si>
  <si>
    <t>▪ CIS Debian Linux 9 Security Checklist Version 1.0.0</t>
  </si>
  <si>
    <t>▪ CIS Debian Linux 10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</si>
  <si>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</si>
  <si>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</si>
  <si>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</si>
  <si>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</si>
  <si>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</si>
  <si>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</si>
  <si>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</si>
  <si>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</si>
  <si>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</si>
  <si>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</si>
  <si>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</si>
  <si>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</si>
  <si>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</si>
  <si>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</si>
  <si>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</si>
  <si>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</si>
  <si>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</si>
  <si>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</si>
  <si>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</si>
  <si>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</si>
  <si>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</si>
  <si>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Issue Code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</si>
  <si>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</si>
  <si>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</si>
  <si>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</si>
  <si>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</si>
  <si>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</si>
  <si>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</si>
  <si>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</si>
  <si>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</si>
  <si>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</si>
  <si>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</si>
  <si>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</si>
  <si>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</si>
  <si>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</si>
  <si>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</si>
  <si>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</si>
  <si>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</si>
  <si>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</si>
  <si>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</si>
  <si>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</si>
  <si>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</si>
  <si>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</si>
  <si>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</si>
  <si>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</si>
  <si>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</si>
  <si>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</si>
  <si>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</si>
  <si>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</si>
  <si>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</si>
  <si>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</si>
  <si>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</si>
  <si>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</si>
  <si>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</si>
  <si>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</si>
  <si>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</si>
  <si>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</si>
  <si>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</si>
  <si>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</si>
  <si>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</si>
  <si>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</si>
  <si>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</si>
  <si>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</si>
  <si>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</si>
  <si>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</si>
  <si>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</si>
  <si>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</si>
  <si>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</si>
  <si>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</si>
  <si>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</si>
  <si>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</si>
  <si>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</si>
  <si>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</si>
  <si>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</si>
  <si>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</si>
  <si>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</si>
  <si>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</si>
  <si>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</si>
  <si>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</si>
  <si>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</si>
  <si>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</si>
  <si>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</si>
  <si>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</si>
  <si>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</si>
  <si>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</si>
  <si>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</si>
  <si>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</si>
  <si>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</si>
  <si>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</si>
  <si>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</si>
  <si>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</si>
  <si>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</si>
  <si>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</si>
  <si>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</si>
  <si>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</si>
  <si>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</si>
  <si>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</si>
  <si>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</si>
  <si>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</si>
  <si>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</si>
  <si>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</si>
  <si>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</si>
  <si>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</si>
  <si>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</si>
  <si>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</si>
  <si>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</si>
  <si>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</si>
  <si>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</si>
  <si>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</si>
  <si>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</si>
  <si>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</si>
  <si>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</si>
  <si>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</si>
  <si>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</si>
  <si>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</si>
  <si>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</si>
  <si>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</si>
  <si>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</si>
  <si>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</si>
  <si>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</si>
  <si>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</si>
  <si>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</si>
  <si>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</si>
  <si>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</si>
  <si>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</si>
  <si>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</si>
  <si>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</si>
  <si>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</si>
  <si>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</si>
  <si>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</si>
  <si>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</si>
  <si>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</si>
  <si>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</si>
  <si>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</si>
  <si>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</si>
  <si>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</si>
  <si>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</si>
  <si>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</si>
  <si>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</si>
  <si>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</si>
  <si>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</si>
  <si>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</si>
  <si>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</si>
  <si>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</si>
  <si>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</si>
  <si>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</si>
  <si>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</si>
  <si>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</si>
  <si>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</si>
  <si>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</si>
  <si>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</si>
  <si>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</si>
  <si>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</si>
  <si>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</si>
  <si>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</si>
  <si>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</si>
  <si>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</si>
  <si>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</si>
  <si>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</si>
  <si>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</si>
  <si>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</si>
  <si>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</si>
  <si>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</si>
  <si>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</si>
  <si>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</si>
  <si>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</si>
  <si>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</si>
  <si>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</si>
  <si>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</si>
  <si>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</si>
  <si>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</si>
  <si>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</si>
  <si>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</si>
  <si>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</si>
  <si>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</si>
  <si>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</si>
  <si>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</si>
  <si>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</si>
  <si>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</si>
  <si>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</si>
  <si>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</si>
  <si>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</si>
  <si>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</si>
  <si>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</si>
  <si>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</si>
  <si>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</si>
  <si>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</si>
  <si>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</si>
  <si>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</si>
  <si>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</si>
  <si>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</si>
  <si>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</si>
  <si>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</si>
  <si>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</si>
  <si>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</si>
  <si>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</si>
  <si>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</si>
  <si>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</si>
  <si>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</si>
  <si>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</si>
  <si>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</si>
  <si>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</si>
  <si>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</si>
  <si>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</si>
  <si>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</si>
  <si>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</si>
  <si>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</si>
  <si>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</si>
  <si>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</si>
  <si>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</si>
  <si>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</si>
  <si>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</si>
  <si>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</si>
  <si>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</si>
  <si>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</si>
  <si>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</si>
  <si>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</si>
  <si>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</si>
  <si>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</si>
  <si>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</si>
  <si>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</si>
  <si>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</si>
  <si>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</si>
  <si>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</si>
  <si>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</si>
  <si>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</si>
  <si>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</si>
  <si>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</si>
  <si>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</si>
  <si>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</si>
  <si>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</si>
  <si>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</si>
  <si>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</si>
  <si>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</si>
  <si>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</si>
  <si>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</si>
  <si>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</si>
  <si>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</si>
  <si>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</si>
  <si>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</si>
  <si>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</si>
  <si>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</si>
  <si>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</si>
  <si>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</si>
  <si>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</si>
  <si>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</si>
  <si>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</si>
  <si>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</si>
  <si>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</si>
  <si>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</si>
  <si>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</si>
  <si>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</si>
  <si>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</si>
  <si>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</si>
  <si>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</si>
  <si>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</si>
  <si>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</si>
  <si>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</si>
  <si>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</si>
  <si>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</si>
  <si>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</si>
  <si>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</si>
  <si>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</si>
  <si>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</si>
  <si>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</si>
  <si>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</si>
  <si>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</si>
  <si>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</si>
  <si>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</si>
  <si>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</si>
  <si>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</si>
  <si>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</si>
  <si>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</si>
  <si>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</si>
  <si>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</si>
  <si>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</si>
  <si>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</si>
  <si>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</si>
  <si>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</si>
  <si>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</si>
  <si>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</si>
  <si>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</si>
  <si>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</si>
  <si>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</si>
  <si>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</si>
  <si>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</si>
  <si>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</si>
  <si>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</si>
  <si>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</si>
  <si>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</si>
  <si>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</si>
  <si>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</si>
  <si>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</si>
  <si>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</si>
  <si>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</si>
  <si>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</si>
  <si>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</si>
  <si>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</si>
  <si>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</si>
  <si>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</si>
  <si>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</si>
  <si>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</si>
  <si>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</si>
  <si>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</si>
  <si>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</si>
  <si>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</si>
  <si>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</si>
  <si>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</si>
  <si>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</si>
  <si>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</si>
  <si>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</si>
  <si>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</si>
  <si>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</si>
  <si>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</si>
  <si>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</si>
  <si>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</si>
  <si>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</si>
  <si>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</si>
  <si>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</si>
  <si>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</si>
  <si>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</si>
  <si>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</si>
  <si>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</si>
  <si>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</si>
  <si>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</si>
  <si>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</si>
  <si>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</si>
  <si>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</si>
  <si>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</si>
  <si>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</si>
  <si>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</si>
  <si>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</si>
  <si>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</si>
  <si>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</si>
  <si>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</si>
  <si>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</si>
  <si>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</si>
  <si>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</si>
  <si>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</si>
  <si>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</si>
  <si>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</si>
  <si>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</si>
  <si>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</si>
  <si>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</si>
  <si>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</si>
  <si>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</si>
  <si>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</si>
  <si>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</si>
  <si>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</si>
  <si>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</si>
  <si>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</si>
  <si>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</si>
  <si>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</si>
  <si>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</si>
  <si>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</si>
  <si>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</si>
  <si>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</si>
  <si>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</si>
  <si>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</si>
  <si>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</si>
  <si>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</si>
  <si>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</si>
  <si>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</si>
  <si>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</si>
  <si>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</si>
  <si>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</si>
  <si>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</si>
  <si>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</si>
  <si>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</si>
  <si>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</si>
  <si>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</si>
  <si>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</si>
  <si>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</si>
  <si>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</si>
  <si>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</si>
  <si>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</si>
  <si>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</si>
  <si>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</si>
  <si>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</si>
  <si>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</si>
  <si>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</si>
  <si>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</si>
  <si>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</si>
  <si>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</si>
  <si>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</si>
  <si>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</si>
  <si>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</si>
  <si>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</si>
  <si>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</si>
  <si>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</si>
  <si>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</si>
  <si>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</si>
  <si>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</si>
  <si>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</si>
  <si>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</si>
  <si>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</si>
  <si>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</si>
  <si>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</si>
  <si>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</si>
  <si>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</si>
  <si>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</si>
  <si>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</si>
  <si>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</si>
  <si>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</si>
  <si>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</si>
  <si>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</si>
  <si>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</si>
  <si>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</si>
  <si>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</si>
  <si>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</si>
  <si>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</si>
  <si>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</si>
  <si>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</si>
  <si>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</si>
  <si>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</si>
  <si>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</si>
  <si>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</si>
  <si>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</si>
  <si>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</si>
  <si>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</si>
  <si>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</si>
  <si>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</si>
  <si>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</si>
  <si>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</si>
  <si>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</si>
  <si>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</si>
  <si>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</si>
  <si>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</si>
  <si>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</si>
  <si>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</si>
  <si>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</si>
  <si>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</si>
  <si>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</si>
  <si>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</si>
  <si>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</si>
  <si>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</si>
  <si>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</si>
  <si>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</si>
  <si>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</si>
  <si>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</si>
  <si>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</si>
  <si>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</si>
  <si>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</si>
  <si>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</si>
  <si>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</si>
  <si>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</si>
  <si>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</si>
  <si>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</si>
  <si>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</si>
  <si>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</si>
  <si>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</si>
  <si>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</si>
  <si>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</si>
  <si>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</si>
  <si>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</si>
  <si>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</si>
  <si>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</si>
  <si>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</si>
  <si>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</si>
  <si>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</si>
  <si>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</si>
  <si>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</si>
  <si>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</si>
  <si>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</si>
  <si>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</si>
  <si>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</si>
  <si>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</si>
  <si>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</si>
  <si>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</si>
  <si>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</si>
  <si>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</si>
  <si>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</si>
  <si>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</si>
  <si>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</si>
  <si>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</si>
  <si>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</si>
  <si>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</si>
  <si>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</si>
  <si>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</si>
  <si>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</si>
  <si>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</si>
  <si>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</si>
  <si>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</si>
  <si>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</si>
  <si>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</si>
  <si>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</si>
  <si>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</si>
  <si>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</si>
  <si>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</si>
  <si>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</si>
  <si>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</si>
  <si>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</si>
  <si>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</si>
  <si>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</si>
  <si>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</si>
  <si>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</si>
  <si>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</si>
  <si>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</si>
  <si>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</si>
  <si>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</si>
  <si>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</si>
  <si>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</si>
  <si>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</si>
  <si>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</si>
  <si>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</si>
  <si>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</si>
  <si>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</si>
  <si>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</si>
  <si>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</si>
  <si>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</si>
  <si>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</si>
  <si>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</si>
  <si>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</si>
  <si>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</si>
  <si>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</si>
  <si>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</si>
  <si>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</si>
  <si>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</si>
  <si>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</si>
  <si>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</si>
  <si>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</si>
  <si>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</si>
  <si>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</si>
  <si>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</si>
  <si>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</si>
  <si>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</si>
  <si>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</si>
  <si>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</si>
  <si>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</si>
  <si>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</si>
  <si>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</si>
  <si>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</si>
  <si>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</si>
  <si>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</si>
  <si>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</si>
  <si>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</si>
  <si>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</si>
  <si>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</si>
  <si>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</si>
  <si>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</si>
  <si>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</si>
  <si>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</si>
  <si>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</si>
  <si>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</si>
  <si>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</si>
  <si>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</si>
  <si>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</si>
  <si>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</si>
  <si>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</si>
  <si>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</si>
  <si>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</si>
  <si>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</si>
  <si>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</si>
  <si>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</si>
  <si>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</si>
  <si>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</si>
  <si>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</si>
  <si>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</si>
  <si>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</si>
  <si>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</si>
  <si>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</si>
  <si>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</si>
  <si>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</si>
  <si>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</si>
  <si>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</si>
  <si>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</si>
  <si>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</si>
  <si>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</si>
  <si>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</si>
  <si>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</si>
  <si>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</si>
  <si>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</si>
  <si>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</si>
  <si>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</si>
  <si>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</si>
  <si>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</si>
  <si>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</si>
  <si>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</si>
  <si>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</si>
  <si>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</si>
  <si>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</si>
  <si>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</si>
  <si>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</si>
  <si>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</si>
  <si>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</si>
  <si>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</si>
  <si>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</si>
  <si>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</si>
  <si>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</si>
  <si>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</si>
  <si>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</si>
  <si>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</si>
  <si>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</si>
  <si>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</si>
  <si>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</si>
  <si>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</si>
  <si>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</si>
  <si>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</si>
  <si>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</si>
  <si>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</si>
  <si>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</si>
  <si>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</si>
  <si>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</si>
  <si>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</si>
  <si>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</si>
  <si>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</si>
  <si>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</si>
  <si>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</si>
  <si>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</si>
  <si>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</si>
  <si>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</si>
  <si>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</si>
  <si>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</si>
  <si>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</si>
  <si>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</si>
  <si>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</si>
  <si>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</si>
  <si>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</si>
  <si>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</si>
  <si>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</si>
  <si>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</si>
  <si>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</si>
  <si>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</si>
  <si>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</si>
  <si>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</si>
  <si>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</si>
  <si>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</si>
  <si>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</si>
  <si>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</si>
  <si>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</si>
  <si>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</si>
  <si>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</si>
  <si>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</si>
  <si>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</si>
  <si>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</si>
  <si>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</si>
  <si>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</si>
  <si>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</si>
  <si>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</si>
  <si>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</si>
  <si>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</si>
  <si>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</si>
  <si>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</si>
  <si>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</si>
  <si>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</si>
  <si>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</si>
  <si>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</si>
  <si>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</si>
  <si>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</si>
  <si>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</si>
  <si>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</si>
  <si>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</si>
  <si>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</si>
  <si>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</si>
  <si>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</si>
  <si>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</si>
  <si>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</si>
  <si>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</si>
  <si>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</si>
  <si>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</si>
  <si>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</si>
  <si>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</si>
  <si>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</si>
  <si>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</si>
  <si>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</si>
  <si>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</si>
  <si>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</si>
  <si>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</si>
  <si>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</si>
  <si>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</si>
  <si>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</si>
  <si>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</si>
  <si>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</si>
  <si>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</si>
  <si>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</si>
  <si>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</si>
  <si>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</si>
  <si>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</si>
  <si>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</si>
  <si>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</si>
  <si>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</si>
  <si>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</si>
  <si>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</si>
  <si>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</si>
  <si>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</si>
  <si>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</si>
  <si>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</si>
  <si>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</si>
  <si>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</si>
  <si>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</si>
  <si>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</si>
  <si>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</si>
  <si>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</si>
  <si>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</si>
  <si>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</si>
  <si>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</si>
  <si>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</si>
  <si>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</si>
  <si>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</si>
  <si>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</si>
  <si>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</si>
  <si>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</si>
  <si>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</si>
  <si>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</si>
  <si>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</si>
  <si>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</si>
  <si>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</si>
  <si>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</si>
  <si>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</si>
  <si>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</si>
  <si>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</si>
  <si>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</si>
  <si>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</si>
  <si>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</si>
  <si>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</si>
  <si>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</si>
  <si>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</si>
  <si>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</si>
  <si>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</si>
  <si>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</si>
  <si>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</si>
  <si>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</si>
  <si>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</si>
  <si>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</si>
  <si>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</si>
  <si>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</si>
  <si>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</si>
  <si>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</si>
  <si>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</si>
  <si>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</si>
  <si>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</si>
  <si>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</si>
  <si>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</si>
  <si>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</si>
  <si>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</si>
  <si>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</si>
  <si>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</si>
  <si>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</si>
  <si>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</si>
  <si>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</si>
  <si>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</si>
  <si>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</si>
  <si>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</si>
  <si>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</si>
  <si>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</si>
  <si>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</si>
  <si>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</si>
  <si>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</si>
  <si>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</si>
  <si>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</si>
  <si>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</si>
  <si>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</si>
  <si>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</si>
  <si>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</si>
  <si>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</si>
  <si>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</si>
  <si>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</si>
  <si>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</si>
  <si>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</si>
  <si>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</si>
  <si>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</si>
  <si>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</si>
  <si>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</si>
  <si>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</si>
  <si>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</si>
  <si>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</si>
  <si>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</si>
  <si>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</si>
  <si>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</si>
  <si>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</si>
  <si>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</si>
  <si>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</si>
  <si>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</si>
  <si>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</si>
  <si>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</si>
  <si>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</si>
  <si>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</si>
  <si>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</si>
  <si>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</si>
  <si>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</si>
  <si>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</si>
  <si>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</si>
  <si>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</si>
  <si>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</si>
  <si>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</si>
  <si>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</si>
  <si>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</si>
  <si>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</si>
  <si>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</si>
  <si>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</si>
  <si>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</si>
  <si>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</si>
  <si>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</si>
  <si>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</si>
  <si>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</si>
  <si>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</si>
  <si>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</si>
  <si>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</si>
  <si>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</si>
  <si>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</si>
  <si>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</si>
  <si>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</si>
  <si>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</si>
  <si>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</si>
  <si>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</si>
  <si>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</si>
  <si>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</si>
  <si>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</si>
  <si>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</si>
  <si>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</si>
  <si>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</si>
  <si>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</si>
  <si>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</si>
  <si>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</si>
  <si>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</si>
  <si>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</si>
  <si>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</si>
  <si>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</si>
  <si>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</si>
  <si>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</si>
  <si>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</si>
  <si>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</si>
  <si>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</si>
  <si>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</si>
  <si>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</si>
  <si>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</si>
  <si>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</si>
  <si>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</si>
  <si>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</si>
  <si>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</si>
  <si>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</si>
  <si>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</si>
  <si>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</si>
  <si>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</si>
  <si>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</si>
  <si>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</si>
  <si>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</si>
  <si>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</si>
  <si>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</si>
  <si>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</si>
  <si>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</si>
  <si>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</si>
  <si>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</si>
  <si>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</si>
  <si>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</si>
  <si>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</si>
  <si>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</si>
  <si>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</si>
  <si>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</si>
  <si>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</si>
  <si>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</si>
  <si>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</si>
  <si>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</si>
  <si>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</si>
  <si>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</si>
  <si>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</si>
  <si>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</si>
  <si>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</si>
  <si>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</si>
  <si>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</si>
  <si>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</si>
  <si>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</si>
  <si>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</si>
  <si>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</si>
  <si>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</si>
  <si>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</si>
  <si>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</si>
  <si>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</si>
  <si>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</si>
  <si>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</si>
  <si>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</si>
  <si>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</si>
  <si>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</si>
  <si>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</si>
  <si>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</si>
  <si>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</si>
  <si>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</si>
  <si>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</si>
  <si>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</si>
  <si>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</si>
  <si>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</si>
  <si>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</si>
  <si>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</si>
  <si>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</si>
  <si>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</si>
  <si>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</si>
  <si>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</si>
  <si>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</si>
  <si>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</si>
  <si>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</si>
  <si>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</si>
  <si>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</si>
  <si>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</si>
  <si>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</si>
  <si>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</si>
  <si>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</si>
  <si>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</si>
  <si>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</si>
  <si>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</si>
  <si>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</si>
  <si>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</si>
  <si>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</si>
  <si>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</si>
  <si>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</si>
  <si>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</si>
  <si>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</si>
  <si>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</si>
  <si>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</si>
  <si>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</si>
  <si>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</si>
  <si>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</si>
  <si>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</si>
  <si>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</si>
  <si>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</si>
  <si>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</si>
  <si>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</si>
  <si>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</si>
  <si>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</si>
  <si>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</si>
  <si>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</si>
  <si>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</si>
  <si>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</si>
  <si>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</si>
  <si>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</si>
  <si>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</si>
  <si>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</si>
  <si>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</si>
  <si>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</si>
  <si>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</si>
  <si>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</si>
  <si>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</si>
  <si>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</si>
  <si>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</si>
  <si>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</si>
  <si>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</si>
  <si>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</si>
  <si>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</si>
  <si>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</si>
  <si>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</si>
  <si>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</si>
  <si>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</si>
  <si>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</si>
  <si>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</si>
  <si>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</si>
  <si>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</si>
  <si>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</si>
  <si>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</si>
  <si>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</si>
  <si>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</si>
  <si>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</si>
  <si>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</si>
  <si>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</si>
  <si>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</si>
  <si>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</si>
  <si>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</si>
  <si>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</si>
  <si>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</si>
  <si>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</si>
  <si>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</si>
  <si>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</si>
  <si>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</si>
  <si>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</si>
  <si>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</si>
  <si>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</si>
  <si>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</si>
  <si>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</si>
  <si>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</si>
  <si>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</si>
  <si>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</si>
  <si>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</si>
  <si>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</si>
  <si>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Obtain and apply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</si>
  <si>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 mount -o remount,noexec /var/tmp.</t>
  </si>
  <si>
    <t xml:space="preserve">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</si>
  <si>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Enable systemd /tmp mounting. One method to achieve the recommended state is to execute the following command(s):
systemctl unmask tmp.mount
systemctl enable tmp.mount
Edit `/etc/systemd/system/local-fs.target.wants/tmp.mount` to configure the `/tmp` mount:
[Mount]
What=tmpfs
Where=/tmp
Type=tmpfs
Options=mode=1777,strictatime,noexec,nodev,nosuid.</t>
  </si>
  <si>
    <t>To close this finding, please provide a screenshot of the updated Debian 10 version and its patch level with the agency's CAP.</t>
  </si>
  <si>
    <t>To close this finding, please provide a screenshot showing nodev option settings on  all removable media partitions with the agency's CAP.</t>
  </si>
  <si>
    <t>To close this finding, please provide a screenshot showing nosuid settings on  all removable media partitions with the agency's CAP.</t>
  </si>
  <si>
    <t>To close this finding, please provide a screenshot showing the noexec option has been applied on  all removable media partitions with the agency's CAP.</t>
  </si>
  <si>
    <t>The `hfs filesystem type is a hierarchical filesystem that allows you to mount Mac OS filesystems.</t>
  </si>
  <si>
    <t xml:space="preserve">Edit or create a file in the `/etc/modprobe.d/` directory ending in .conf 
Example: `vi /etc/modprobe.d/hfs.conf`
and add the following line:
install hfs /bin/true
Run the following command to unload the `hfs module:
# rmmod hfs
</t>
  </si>
  <si>
    <t>Remove support of unneeded filesystem types by disallowing the mounting of the hfs filesystems. One method for implementing the recommended state is to edit or create a file in the `/etc/modprobe.d/` directory ending in .conf.
Example: `vim /etc/modprobe.d/hfs.conf`
and add the following line:
install hfs /bin/true
Run the following command to unload the `hfs module:
# rmmod hfs.</t>
  </si>
  <si>
    <t>The `hfsplus` filesystem type is a hierarchical filesystem designed to replace `hfs that allows you to mount Mac OS filesystems.</t>
  </si>
  <si>
    <t>To close this finding, please provide a screenshot showing AIDE installed settings with the agency's CAP.</t>
  </si>
  <si>
    <t xml:space="preserve">Run the following commands to verify that all Linux lines have the `apparmor=1` and `security=apparmor` parameters set:
# grep "^\s*Linux" /boot/grub/grub.cfg | grep -v "apparmor=1"
Nothing should be returned
# grep "^\s*Linux" /boot/grub/grub.cfg | grep -v "security=apparmor"
Nothing should be returned
</t>
  </si>
  <si>
    <t>To close this finding, please provide a screenshot of the  disabled Network File System (NFS) and RPC settings with the agency's CAP.</t>
  </si>
  <si>
    <t>Edit `/etc/exim4/update-exim4.conf.conf` and  or modify following lines 
to look like the lines below:
dc_eximconfig_configtype='local'
dc_local_interfaces='127.0.0.1 ; ::1'
dc_readhost=''
dc_relay_domains=''
dc_minimaldns='false'
dc_relay_nets=''
dc_smarthost=''
dc_use_split_config='false'
dc_hide_mailname=''
dc_mailname_in_oh='true'
dc_localdelivery='mail_spool'
Restart exim4:
# systemctl restart exim4.</t>
  </si>
  <si>
    <t>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</si>
  <si>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Configure systemd-timesyncd. One method to accomplish the recommendation is to 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</si>
  <si>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Network Time Protocol (NTP) has not been synchronized to an authorities time server.</t>
  </si>
  <si>
    <t xml:space="preserve">Run the following command and verify output matches:
# sysctl net.ipv4.ip_forward
net.ipv4.ip_forward = 0
# grep -E -s "^\s*net\.ipv4\.ip_forward\s*=\s*1" /etc/sysctl.conf /etc/sysctl.d/*.conf /usr/lib/sysctl.d/*.conf /run/sysctl.d/*.conf
No value should be returned
**IF** 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command and verify no lines should be returned.
# grep "^\s*Linux" /boot/grub/grub.cfg | grep -v "ipv6.disable=1"
</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</si>
  <si>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**OR**
Verify that IPv6 is disabled:
Run the following command and verify no lines should be returned.
# grep "^\s*Linux" /boot/grub/grub.cfg | grep -v "ipv6.disable=1"
</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</si>
  <si>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**IF** IPv6 is enabled:
Run the following commands and verify output matches: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
**OR**
Verify that IPv6 is disabled:
Run the following command and verify no lines should be returned.
# grep "^\s*Linux" /boot/grub/grub.cfg | grep -v "ipv6.disable=1"
</t>
  </si>
  <si>
    <t xml:space="preserve">**IF** IPv6 is enabled:
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**OR**
Verify that IPv6 is disabled:
Run the following command and verify no lines should be returned.
# grep "^\s*Linux" /boot/grub/grub.cfg | grep -v "ipv6.disable=1"
</t>
  </si>
  <si>
    <t>Services listening on the server do not have access control applied.</t>
  </si>
  <si>
    <t>Run the following commands to ensure no iptables rules exist
For iptables:
# iptables -L
No rules should be returned
For ip6tables:
# ip6tables -L
No rules should be returned</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</si>
  <si>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</si>
  <si>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The nftables service restores the nftables rules from the rules files referenced in the `/etc/nftables.conf` file during boot or the starting of the nftables service</t>
  </si>
  <si>
    <t>Configure nftable rules tp be permanent / persist upon reboot. One method to achieve the recommended state is to edit the `/etc/sysconfig/nftables.conf` file and un-comment or add a line with `include ` for each nftables file you want included in the nftables ruleset on boot:
example:
# vi /etc/sysconfig/nftables.conf
Add the line
include "/etc/nftables/nftables.rules".</t>
  </si>
  <si>
    <t xml:space="preserve">Run the following command and verify that the policy for the INPUT, OUTPUT, and FORWARD chains is DROP or REJECT:
# ip6tables -L
Chain INPUT (policy DROP)
Chain FORWARD (policy DROP)
Chain OUTPUT (policy DROP)
OR
If IPv6 is disabled:
Run the following command and verify that no lines are returned.
# grep "^\s*Linux" /boot/grub/grub.cfg | grep -v ipv6.disable=1
</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</si>
  <si>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If IPv6 is disabled:
Run the following command and verify that no lines are returned.
# grep "^\s*Linux" /boot/grub/grub.cfg | grep -v ipv6.disable=1
</t>
  </si>
  <si>
    <t xml:space="preserve">Run the following command and verify all rules for new outbound, and established connections match site policy:
# ip6tables -L -v -n
OR
If IPv6 is disabled:
Run the following command and verify that no lines are returned.
# grep "^\s*Linux" /boot/grub/grub.cfg | grep -v ipv6.disable=1
</t>
  </si>
  <si>
    <t xml:space="preserve">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If IPv6 is disabled:
Run the following command and verify that no lines are returned.
# grep "^\s*Linux" /boot/grub/grub.cfg | grep -v ipv6.disable=1
</t>
  </si>
  <si>
    <t>Large files has been compressed.</t>
  </si>
  <si>
    <t>Restrict root login to the system console. One method to accomplish the recommendation is to remove entries for any consoles that are not in a physically secure location.</t>
  </si>
  <si>
    <t>To close this finding, please provide a screenshot of users with the su privilege with the agency's CAP.</t>
  </si>
  <si>
    <t>To close this finding, please provide a screenshot of the allowed SSH Protocols in the /etc/ssh/sshd_config' file with the agency's CAP.</t>
  </si>
  <si>
    <t>To close this finding, please provide a screenshot of the Set MaxAuthTries setting in the /etc/ssh/sshd_config file with the agency's CAP.</t>
  </si>
  <si>
    <t>To close this finding, please provide a screenshot of the  PermitRootLogin option in the /etc/ssh/sshd_config file with the agency's CAP.</t>
  </si>
  <si>
    <t>To close this finding, please provide a screenshot of the  PermitUserEnvironment.option in the /etc/ssh/sshd_config file with the agency's CAP.</t>
  </si>
  <si>
    <t>To close this finding, please provide a screenshot of the  approved MAC algorithms defined in the /etc/ssh/sshd_config file with the agency's CAP.</t>
  </si>
  <si>
    <t>Limit password reuse to 24 iterations. One method for implementing the recommended state is to edit the/etc/pam.d/password-auth` and/etc/pam.d/system-auth` files to include the remember` option and conform to site policy as shown:
password sufficient pam_unix.so remember=24.</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</si>
  <si>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</si>
  <si>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Set minimum days between password changes to 1 or more days. One method to achieve the recommended state is to execute the following command(s):
Set the PASS_MIN_DAYS parameter to 1 in/etc/login.defs:
PASS_MIN_DAYS 1
Modify user parameters for all users with a password set to match:
# chage --mindays 1.</t>
  </si>
  <si>
    <t>Set password expiration warning days to 14 or more days. One method to achieve the recommended state is to execute the following command(s):
Set the PASS_WARN_AGE` parameter to 14 in/etc/login.defs`:
PASS_WARN_AGE 14
Modify user parameters for all users with a password set to match:
# chage --warndays 14.</t>
  </si>
  <si>
    <t>Configure appropriate permissions and ownership to be no less restrictive than 644 for the root user on the /etc/passwd file. One method for implementing the recommended state is to run the following command to set permissions on/etc/passwd`:
# chown root:root /etc/passwd
# chmod 644 /etc/passwd.</t>
  </si>
  <si>
    <t xml:space="preserve">Run the following command and verify  `Uid` is `0/root,` `Gid` is `0/root` or `/shadow,` and `Access` is `640` or more restrictive:
# stat /etc/gshadow-
Access: (0640/-rw-r-----) Uid: ( 0/ root) Gid: ( 0/ root)
</t>
  </si>
  <si>
    <t xml:space="preserve">Run the following command and verify  `Uid` is `0/root,` `Gid` is `/shadow,` and `Access` is `640` or more restrictive:
# stat /etc/shadow
Access: (0640/-rw-r-----) Uid: ( 0/ root) Gid: ( 42/ shadow)
</t>
  </si>
  <si>
    <t xml:space="preserve">Run the following command and verify  `Uid` is `0/root,` `Gid` is `0/root` or `/shadow,` and `Access` is `640` or more restrictive:
# stat /etc/shadow-
Access: (0600/-rw-------) Uid: ( 0/ root) Gid: ( 42/ shadow)
</t>
  </si>
  <si>
    <t>To close this finding, please provide a screenshot showing `/etc/group 'file settings with the agency's CAP.</t>
  </si>
  <si>
    <t>Set root to be the only UID 0 account since it must be limited to only the default `root` account and only from the system console. Remove any users other than `root` with UID `0` or assign them a new UID if appropriate.</t>
  </si>
  <si>
    <t>To close this finding, please provide screenshot of the  users' home directories permissions settings with the agency's CAP.</t>
  </si>
  <si>
    <t>To close this finding, please provide a screenshot of the no users have. Rhosts files with the agency's CAP.</t>
  </si>
  <si>
    <t>Delete all duplicate names in the /etc/group file.</t>
  </si>
  <si>
    <t>Test Procedures</t>
  </si>
  <si>
    <t>NIST Control Name</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</si>
  <si>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</si>
  <si>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To close this finding, please provide a screenshot of the updated Debian 9 version and its patch level with the agency's CAP.</t>
  </si>
  <si>
    <t>Edit or create a file in the `/etc/modprobe.d/` directory ending in .conf 
Example: `vim /etc/modprobe.d/hfs.conf`
and add the following line:
install hfs /bin/true
Run the following command to unload the `hfs module:
# rmmod hfs.</t>
  </si>
  <si>
    <t>Set the bootloader password to prevent an unauthorized user from entering boot parameters or changing the boot partition. This prevents users from weakening security (e.g. turning off SELinux at boot time). One method to accomplish the recommendation is to create an encrypted password with `grub-mkpasswd-pbkdf2`:
# grub-mkpasswd-pbkdf2
Enter password: 
Reenter password: 
Your PBKDF2 is 
Add the following into `/etc/grub.d/00_header` or a custom `/etc/grub.d` configuration file:
cat.</t>
  </si>
  <si>
    <t>To close this finding, please provide a screenshot of the /etc/hosts.deny blacklist settings with the agency's CAP.</t>
  </si>
  <si>
    <t>`iptables` allows configuration of the IPv4 tables in the Linux kernel and the rules stored within them. Most firewall configuration utilities operate as a front end to `iptables`.</t>
  </si>
  <si>
    <t xml:space="preserve">Run the following command and verify that the policy for the INPUT, OUTPUT, and FORWARD chains is DROP or REJECT:
# ip6tables -L
Chain INPUT (policy DROP)
Chain FORWARD (policy DROP)
Chain OUTPUT (policy DROP)
OR
Run the following command and verify that all Linux lines have the ipv6.disable=1 parameter set:
# grep "^\s*Linux" /boot/grub/grub.cfg
</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</si>
  <si>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Run the following command and verify that all Linux lines have the ipv6.disable=1 parameter set:
# grep "^\s*Linux" /boot/grub/grub.cfg</t>
  </si>
  <si>
    <t>Run the following command and verify all rules for new outbound, and established connections match site policy:
# ip6tables -L -v -n
OR
Run the following command and verify that all Linux lines have the ipv6.disable=1 parameter set:
# grep "^\s*Linux" /boot/grub/grub.cfg</t>
  </si>
  <si>
    <t>Run the following command to determine open ports:
# netstat -ln
Active Internet connections (only servers)
Proto Recv-Q Send-Q Local Address Foreign Address State
tcp6 0 0 :::22 :::* LISTEN
Run the following command to determine firewall rules:
# ip6tables -L INPUT -v -n
Chain INPUT (policy DROP 0 packets, 0 bytes)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Run the following command and verify that all Linux lines have the ipv6.disable=1 parameter set:
# grep "^\s*Linux" /boot/grub/grub.cfg</t>
  </si>
  <si>
    <t>To close this finding, please provide a screenshot of the  syslog-ng file permissions with the agency's CAP.</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</si>
  <si>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</si>
  <si>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 Command and login-shell restrictions via packet data that provides a crafted callback address</t>
  </si>
  <si>
    <t>Configure permissions to be no less restrictive than 644 for the root user on the /etc/passwd file. One method for implementing the recommended state is to run the following command to set permissions on/etc/passwd`:
# chown root:root /etc/passwd
# chmod 644 /etc/passwd.</t>
  </si>
  <si>
    <t xml:space="preserve">Run the following command and verify  `Uid` is `0/root`, `Gid` is `/shadow`, and `Access` is `640` or more restrictive:
# stat /etc/gshadow
Access: (0640/-rw-r-----) Uid: ( 0/ root) Gid: ( 42/ shadow)
</t>
  </si>
  <si>
    <t>Configure permissions to be no less restrictive than 644 for the root user on the /etc/passwd file. One method for implementing the recommended state is to run the following command:
# chown root:root /etc/passwd-
# chmod u-x,go-wx /etc/passwd-.</t>
  </si>
  <si>
    <t xml:space="preserve">Run the following command and verify  `Uid` is `0/root,` `Gid` is `/shadow,` and `Access` is `640` or more restrictive:
# stat /etc/shadow-
Access: (0640/-rw-r-----) Uid: ( 0/ root) Gid: ( 42/ shadow)
</t>
  </si>
  <si>
    <t xml:space="preserve">Run the following command and verify  `Uid` is `0/root,` `Gid` is `/shadow,` and `Access` is `640` or more restrictive:
# stat /etc/gshadow-
Access: (0640/-rw-r-----) Uid: ( 0/ root) Gid: ( 42/ shadow)
</t>
  </si>
  <si>
    <t>Including the current working directory (.) or other writable directory in `root's executable path makes it likely that an attacker can gain superuser access by forcing an administrator operating as `root` to execute a Trojan horse program.</t>
  </si>
  <si>
    <t>The `PASS_WARN_AGE` parameter in `/etc/login.defs` allows an administrator to notify users that their password will expire in a defined number of days. It is recommended that the `PASS_WARN_AGE` parameter be set to 14 or more days.</t>
  </si>
  <si>
    <t xml:space="preserve">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
</t>
  </si>
  <si>
    <t>Run the following command and verify `PASS_WARN_AGE` is 14 or more:
# grep PASS_WARN_AGE /etc/login.defs
PASS_WARN_AGE 14
Verify all users with a password have their number of days of warning before password expires set to 14 or more:
# egrep ^[^:]+:[^\!*] /etc/shadow | cut -d: -f1
* 
# chage --list 
Number of days of warning before password expires : 14</t>
  </si>
  <si>
    <t>Finding Statement (Internal Use Only)</t>
  </si>
  <si>
    <t>CAP Request Statement (Internal Use Only)</t>
  </si>
  <si>
    <t xml:space="preserve">Remediation Statement (Internal Use Only)         </t>
  </si>
  <si>
    <t>HAC2:  User sessions do not lock after the Publication 1075 required timeframe</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</si>
  <si>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</si>
  <si>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 xml:space="preserve"> ▪ SCSEM Release Date: September 30, 2021</t>
  </si>
  <si>
    <t>Verify that the `nodev` option is set if a `/tmp` partition exists
Run the following command and verify that nothing is returned:
# mount | grep -E '\s/tmp\s' | grep -v nodev</t>
  </si>
  <si>
    <t>Verify that the `nosuid` option is set if a `/tmp` partition exists
Run the following command and verify that nothing is returned:
# mount | grep -E '\s/tmp\s' | grep -v nosuid</t>
  </si>
  <si>
    <t>Verify that the `noexec` option is set if a `/var/tmp` partition exists.
Run the following command and verify that nothing is returned:
# mount | grep -E '\s/var/tmp\s' | grep -v noexec</t>
  </si>
  <si>
    <t>Verify that the `nodev` option is set if a `/home` partition exists.
Run the following command and verify that nothing is returned:
# mount | grep -E '\s/home\s' | grep -v nodev</t>
  </si>
  <si>
    <t>Verify that the `nodev` option is set if a `/dev/shm` partition exists.
Run the following command and verify that nothing is returned:
# mount | grep -E '\s/dev/shm\s' | grep -v nodev</t>
  </si>
  <si>
    <t>Verify that the `nosuid` option is set if a `/dev/shm` partition exists.
Run the following command and verify that nothing is returned:
# mount | grep -E '\s/dev/shm\s' | grep -v nosuid</t>
  </si>
  <si>
    <t>Verify that the `noexec` option is set if a `/dev/shm` partition exists.
Run the following command and verify that nothing is returned:
# mount | grep -E '\s/dev/shm\s' | grep -v noexec</t>
  </si>
  <si>
    <t>Run the following command and verify that the `nosuid` option is set on all removable media partitions.
# mount</t>
  </si>
  <si>
    <t>Run the following command and verify that the `noexec` option is set on all removable media partitions.
# mount</t>
  </si>
  <si>
    <t>Run the following command to verify `autofs` is not enabled:
# systemctl is-enabled autofs
disabled
Verify result is not "enabled".
Or Run the following command to verify that `autofs` is not installed
# dpkg -s autofs
Output should include:
package `autofs` is not installed</t>
  </si>
  <si>
    <t>Run the following commands and verify the output is as indicated:
# modprobe -n -v usb-storage
install /bin/true
# lsmod | grep usb-storage</t>
  </si>
  <si>
    <t>Run the following commands and verify the output is as indicated:
# modprobe -n -v jffs2 | grep -E '(jffs2|install)'
install /bin/true
# lsmod | grep jffs2</t>
  </si>
  <si>
    <t>Run the following commands and verify the output is as indicated:
# modprobe -n -v squashfs | grep -E '(squashfs|install)'
install /bin/true
# lsmod | grep squashfs</t>
  </si>
  <si>
    <t>Run the following script and verify no results are returned:
#!/bin/bash
cut -d: -f1 /etc/group | sort | uniq -d | while read x
do echo "Duplicate group name ${x} in /etc/group"
done</t>
  </si>
  <si>
    <t>Run the following script and verify no results are returned:
#!/bin/bash
cut -d: -f1 /etc/passwd | sort | uniq -d | while read x
do echo "Duplicate login name ${x} in /etc/passwd"
done</t>
  </si>
  <si>
    <t>Change the password minimum length of 8 to 14 characters to comply with the new publication</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</si>
  <si>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</si>
  <si>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</si>
  <si>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</si>
  <si>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Configure the password creation standards to meet IRS requirements for length and complexity. One method to achieve the recommended state is to edit the file `/etc/security/pwquality.conf` and add or modify the following line for password length to conform to site policy:
minlen = 14
Edit the file `/etc/security/pwquality.conf` and add or modify the following line for password complexity to conform to site policy
minclass = 4.</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</si>
  <si>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</si>
  <si>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</si>
  <si>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</si>
  <si>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Set password expiration to 90 days.  One method for implementing the recommended state is to set  the PASS_MAX_DAYS parameter to conform to site policy in/etc/login.defs:
PASS_MAX_DAYS 90 
Modify user parameters for all users with a password set to match:
# chage --maxdays 90.</t>
  </si>
  <si>
    <t>Set the PASS_MAX_DAYS parameter to conform to site policy in/etc/login.defs:
PASS_MAX_DAYS 90 
Modify user parameters for all users with a password set to match:
# chage --maxdays 90.or 60 for admins.</t>
  </si>
  <si>
    <t>Updated Passwords are required to be changed every 90 days all user accounts .</t>
  </si>
  <si>
    <t>Password expiration has been set to 90 days or less for admin and non admin users.</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</si>
  <si>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</si>
  <si>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The `PASS_MAX_DAYS` parameter in `/etc/login.defs` allows an administrator to force passwords to expire once they reach a defined age. It is recommended that the `PASS_MAX_DAYS` parameter be set to less than or equal to 90 days.</t>
  </si>
  <si>
    <t>Set password expiration to 90 days or less for admin and non-admin userd.</t>
  </si>
  <si>
    <t>Set password expiration to 90 days or less for admin and  non-admin users</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</si>
  <si>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</si>
  <si>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Password expiration has been set to 90 days or less for admin and non admin users</t>
  </si>
  <si>
    <t xml:space="preserve">Updated Passwords are required to be changed every 90 days all user accounts </t>
  </si>
  <si>
    <t>Set the PASS_MAX_DAYS parameter to conform to site policy in/etc/login.defs:
PASS_MAX_DAYS 90
Modify user parameters for all users with a password set to match:
# chage --maxdays 90</t>
  </si>
  <si>
    <t>Set password expiration to 90 days or less. One method for implementing the recommended state is to set  the PASS_MAX_DAYS parameter to conform to site policy in/etc/login.defs:
PASS_MAX_DAYS 90
Modify user parameters for all users with a password set to match:
# chage --maxdays 90</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</si>
  <si>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</si>
  <si>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</si>
  <si>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</si>
  <si>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</si>
  <si>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</si>
  <si>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</si>
  <si>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</si>
  <si>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</si>
  <si>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</si>
  <si>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</si>
  <si>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</si>
  <si>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</si>
  <si>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</si>
  <si>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</si>
  <si>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</si>
  <si>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</si>
  <si>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</si>
  <si>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</si>
  <si>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</si>
  <si>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</si>
  <si>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</si>
  <si>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HSC42:  Encryption capabilities do not meet the latest FIPS 140 requirements</t>
  </si>
  <si>
    <t>HSC42</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</si>
  <si>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</si>
  <si>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</si>
  <si>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</si>
  <si>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</si>
  <si>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</si>
  <si>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</si>
  <si>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</si>
  <si>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</si>
  <si>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</si>
  <si>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</si>
  <si>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</si>
  <si>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</si>
  <si>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</si>
  <si>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</si>
  <si>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</si>
  <si>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</si>
  <si>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</si>
  <si>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IA-2</t>
  </si>
  <si>
    <t>Identification and Authentication (Organizational Users)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</si>
  <si>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</si>
  <si>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</si>
  <si>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</si>
  <si>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HAC64: Multi-factor authentication is not required for internal privileged and non-privileged access
HAC65: Multi-factor authentication is not required for internal privileged access
HAC66: Multi-factor authentication is not required for internal non-privileged access</t>
  </si>
  <si>
    <t>SC-28</t>
  </si>
  <si>
    <t>Protection of Information at Rest</t>
  </si>
  <si>
    <t>HSC42: Encryption capabilities do not meet the latest FIPS 140 requirements</t>
  </si>
  <si>
    <t>DebGen-09</t>
  </si>
  <si>
    <t>DebGen-10</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</si>
  <si>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</si>
  <si>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</si>
  <si>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</si>
  <si>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Updated based on IRS Publication 1075 (November 2021) Internal updates and Issue Code Table updates</t>
  </si>
  <si>
    <t>HAC64
HAC65
HAC66</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</si>
  <si>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</si>
  <si>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</si>
  <si>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</si>
  <si>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</si>
  <si>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</si>
  <si>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</si>
  <si>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</si>
  <si>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</si>
  <si>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</si>
  <si>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</si>
  <si>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Run the following commands and verify `ClientAliveInterval` is 900 `ClientAliveCountMax` is 3 or less:
# sshd -T | grep clientaliveinterval
ClientAliveInterval 1800
# sshd -T | grep clientalivecountmax
ClientAliveCountMax 0
</t>
  </si>
  <si>
    <t>HRM5:User sessions do not terminate after the Publication 1075 period of inactivity</t>
  </si>
  <si>
    <t>Configure SSH Idle Timeout Intervals. One method for implementing the recommended state is to edit the/etc/ssh/sshd_config` file to set the parameters according to site policy:
ClientAliveInterval 1800
ClientAliveCountMax 0.</t>
  </si>
  <si>
    <t>Edit the `/etc/ssh/sshd_config` file to set the parameters according to site policy:
ClientAliveInterval 1800
ClientAliveCountMax 0.</t>
  </si>
  <si>
    <t xml:space="preserve">Run the following command and verify that output does not contain any of the listed weak Key Exchange algorithms
# sshd -T | grep kexalgorithms
Weak Key Exchange Algorithms:
diffie-hellman-group1-sha1
diffie-hellman-group14-sha1
diffie-hellman-group-exchange-sha1
</t>
  </si>
  <si>
    <t>Idle Timeout has been set to 30 minutes or 1800 seconds. 
Output contains the following:
ClientAliveInterval 1800
ClientAliveCountMax 0</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</si>
  <si>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</si>
  <si>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900 seconds and the `ClientAliveCountMax` is set to 0, the client `ssh` session will be terminated after 1800 seconds of idle time.</t>
  </si>
  <si>
    <t>Default user shell timeout  is set to 1800 seconds or less.
Output contains the following:
readonly TMOUT=1800 ; export TMOUT</t>
  </si>
  <si>
    <t>Default user shell timeout  is not set to 1800 seconds or less.</t>
  </si>
  <si>
    <t xml:space="preserve">Edit the `/etc/bash.bashrc`, `/etc/profile` and `/etc/profile.d/*.sh` files (and the appropriate files for any other shell supported on your system) and add or edit any TMOUT parameters in accordance with site policy:
readonly TMOUT=1800 ; export TMOUT.
</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</si>
  <si>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edit the `/etc/bashrc`, `/etc/profile` and `/etc/profile.d/*.sh` files (and the appropriate files for any other shell supported on your system) and add or edit any umask parameters as follows:
readonly TMOUT=1800 ; export TMOUT.</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</si>
  <si>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CIS Debian 9 Server L1 v1.0.0
CIS Debian 10 Server L1 v1.0.0
</t>
  </si>
  <si>
    <t>Section title conveys the intent of the recommendation.</t>
  </si>
  <si>
    <t>The Rationale section conveys the security benefits of the recommended configuration. This section also details where the risks, threats, and vulnerabilities associated with a configuration posture.</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</si>
  <si>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</si>
  <si>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Set the disable IMAP and POP3 to reduce the potential attack surface.  One method to accomplish the recommendation is to run the following commands to remove `exim`:
# apt-get remove exim4
# apt-get purge exim4.</t>
  </si>
  <si>
    <t>Limit SSH access. One method for implementing the recommended state is to edit the /etc/ssh/sshd_config file to set one or more of the parameters as follows:
AllowUsers 
AllowGroups 
DenyUsers 
DenyGroups.</t>
  </si>
  <si>
    <t>Configure appropriate permissions and ownership on the /etc/motd file. One method to achieve the recommended state is to execute the following command(s) to set permissions on `/etc/motd`:
# chown root:root /etc/motd
# chmod 644 /etc/motd.</t>
  </si>
  <si>
    <t>Configure permissions on the /etc/motd file.</t>
  </si>
  <si>
    <t>Configure permissions on the /etc/motd file to prevent it from modification by unauthorized users with incorrect or misleading information. One method to achieve the recommended state is to execute the following command(s) to set permissions on `/etc/motd`:
# chown root:root /etc/motd
# chmod 644 /etc/motd.</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</si>
  <si>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</si>
  <si>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</si>
  <si>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1.2</t>
  </si>
  <si>
    <t>Internal changes &amp; updates</t>
  </si>
  <si>
    <t>First release Debian 9  v1.0.0 and 10 v1.0.0 Linux Benchmark and Updated issue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</si>
</sst>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7"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0"/>
      <name val="Arial"/>
      <family val="2"/>
    </font>
    <font>
      <sz val="12"/>
      <color theme="1"/>
      <name val="Calibri"/>
      <family val="2"/>
      <scheme val="minor"/>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b/>
      <sz val="11"/>
      <color theme="1"/>
      <name val="Calibri"/>
      <family val="2"/>
      <scheme val="minor"/>
    </font>
    <font>
      <sz val="10"/>
      <color theme="1" tint="4.9989318521683403E-2"/>
      <name val="Arial"/>
      <family val="2"/>
    </font>
    <font>
      <sz val="11"/>
      <color indexed="8"/>
      <name val="Calibri"/>
      <family val="2"/>
    </font>
    <font>
      <sz val="10"/>
      <color indexed="8"/>
      <name val="Calibri"/>
      <family val="2"/>
    </font>
    <font>
      <sz val="8"/>
      <name val="Calibri"/>
      <family val="2"/>
    </font>
  </fonts>
  <fills count="1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theme="2" tint="-9.9978637043366805E-2"/>
        <bgColor indexed="64"/>
      </patternFill>
    </fill>
    <fill>
      <patternFill patternType="solid">
        <fgColor rgb="FFFFFFFF"/>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s>
  <cellStyleXfs count="16">
    <xf numFmtId="0" fontId="0" fillId="0" borderId="0" applyFill="0" applyProtection="0"/>
    <xf numFmtId="0" fontId="14" fillId="0" borderId="0" applyNumberFormat="0" applyFill="0" applyBorder="0" applyAlignment="0" applyProtection="0"/>
    <xf numFmtId="0" fontId="4" fillId="0" borderId="0"/>
    <xf numFmtId="0" fontId="4" fillId="0" borderId="0"/>
    <xf numFmtId="0" fontId="15" fillId="0" borderId="0"/>
    <xf numFmtId="0" fontId="4" fillId="0" borderId="0"/>
    <xf numFmtId="0" fontId="2" fillId="0" borderId="0" applyFill="0" applyProtection="0"/>
    <xf numFmtId="0" fontId="4" fillId="0" borderId="0"/>
    <xf numFmtId="0" fontId="4" fillId="0" borderId="0"/>
    <xf numFmtId="0" fontId="2" fillId="0" borderId="0" applyFill="0" applyProtection="0"/>
    <xf numFmtId="0" fontId="2" fillId="0" borderId="0" applyFill="0" applyProtection="0"/>
    <xf numFmtId="0" fontId="12" fillId="0" borderId="0"/>
    <xf numFmtId="0" fontId="4" fillId="0" borderId="0"/>
    <xf numFmtId="0" fontId="6" fillId="0" borderId="0"/>
    <xf numFmtId="0" fontId="24" fillId="0" borderId="0" applyFill="0" applyProtection="0"/>
    <xf numFmtId="0" fontId="1" fillId="0" borderId="0"/>
  </cellStyleXfs>
  <cellXfs count="367">
    <xf numFmtId="0" fontId="0" fillId="0" borderId="0" xfId="0" applyFill="1" applyProtection="1"/>
    <xf numFmtId="0" fontId="0" fillId="0" borderId="0" xfId="0" applyProtection="1"/>
    <xf numFmtId="0" fontId="3" fillId="2" borderId="2" xfId="0" applyFont="1" applyFill="1" applyBorder="1" applyAlignment="1" applyProtection="1"/>
    <xf numFmtId="0" fontId="4" fillId="2" borderId="3" xfId="0" applyFont="1" applyFill="1" applyBorder="1" applyProtection="1"/>
    <xf numFmtId="0" fontId="4" fillId="2" borderId="4" xfId="0" applyFont="1" applyFill="1" applyBorder="1" applyProtection="1"/>
    <xf numFmtId="0" fontId="3" fillId="2" borderId="5" xfId="0" applyFont="1" applyFill="1" applyBorder="1" applyAlignment="1" applyProtection="1"/>
    <xf numFmtId="0" fontId="5" fillId="2" borderId="0" xfId="0" applyFont="1" applyFill="1" applyBorder="1" applyAlignment="1" applyProtection="1"/>
    <xf numFmtId="0" fontId="5" fillId="2" borderId="6" xfId="0" applyFont="1" applyFill="1" applyBorder="1" applyAlignment="1" applyProtection="1"/>
    <xf numFmtId="0" fontId="4" fillId="2" borderId="0" xfId="0" applyFont="1" applyFill="1" applyBorder="1" applyProtection="1"/>
    <xf numFmtId="0" fontId="4" fillId="2" borderId="6" xfId="0" applyFont="1" applyFill="1" applyBorder="1" applyProtection="1"/>
    <xf numFmtId="0" fontId="4" fillId="2" borderId="0" xfId="0" applyFont="1" applyFill="1" applyBorder="1" applyAlignment="1" applyProtection="1"/>
    <xf numFmtId="0" fontId="4" fillId="2" borderId="6" xfId="0" applyFont="1" applyFill="1" applyBorder="1" applyAlignment="1" applyProtection="1"/>
    <xf numFmtId="0" fontId="0" fillId="2" borderId="7" xfId="0" applyFill="1" applyBorder="1" applyProtection="1"/>
    <xf numFmtId="0" fontId="4" fillId="2" borderId="8" xfId="0" applyFont="1" applyFill="1" applyBorder="1" applyProtection="1"/>
    <xf numFmtId="0" fontId="4" fillId="2" borderId="9" xfId="0" applyFont="1" applyFill="1" applyBorder="1" applyProtection="1"/>
    <xf numFmtId="0" fontId="7" fillId="3" borderId="2" xfId="0" applyFont="1" applyFill="1" applyBorder="1" applyAlignment="1" applyProtection="1">
      <alignment vertical="center"/>
    </xf>
    <xf numFmtId="0" fontId="7" fillId="3" borderId="3" xfId="0" applyFont="1" applyFill="1" applyBorder="1" applyAlignment="1" applyProtection="1">
      <alignment vertical="center"/>
    </xf>
    <xf numFmtId="0" fontId="7" fillId="3" borderId="4" xfId="0" applyFont="1" applyFill="1" applyBorder="1" applyAlignment="1" applyProtection="1">
      <alignment vertical="center"/>
    </xf>
    <xf numFmtId="0" fontId="4"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7" fillId="4" borderId="10" xfId="0" applyFont="1" applyFill="1" applyBorder="1" applyAlignment="1" applyProtection="1">
      <alignment vertical="center"/>
    </xf>
    <xf numFmtId="0" fontId="7" fillId="4" borderId="11" xfId="0" applyFont="1" applyFill="1" applyBorder="1" applyAlignment="1" applyProtection="1">
      <alignment vertical="center"/>
    </xf>
    <xf numFmtId="0" fontId="7" fillId="4" borderId="12" xfId="0" applyFont="1" applyFill="1" applyBorder="1" applyAlignment="1" applyProtection="1">
      <alignment vertical="center"/>
    </xf>
    <xf numFmtId="0" fontId="7" fillId="0" borderId="10" xfId="0" applyFont="1" applyBorder="1" applyAlignment="1" applyProtection="1">
      <alignment vertical="center"/>
    </xf>
    <xf numFmtId="0" fontId="7"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0" fillId="0" borderId="0" xfId="0"/>
    <xf numFmtId="0" fontId="0" fillId="5" borderId="13" xfId="0" applyFill="1" applyBorder="1" applyAlignment="1">
      <alignment vertical="center"/>
    </xf>
    <xf numFmtId="0" fontId="0" fillId="0" borderId="0" xfId="0" applyAlignment="1"/>
    <xf numFmtId="0" fontId="7" fillId="4" borderId="10" xfId="0" applyFont="1" applyFill="1" applyBorder="1" applyAlignment="1" applyProtection="1"/>
    <xf numFmtId="0" fontId="7" fillId="4" borderId="11" xfId="0" applyFont="1" applyFill="1" applyBorder="1" applyAlignment="1" applyProtection="1"/>
    <xf numFmtId="0" fontId="7" fillId="4" borderId="13" xfId="0" applyFont="1" applyFill="1" applyBorder="1" applyAlignment="1" applyProtection="1"/>
    <xf numFmtId="0" fontId="7" fillId="5" borderId="10" xfId="0" applyFont="1" applyFill="1" applyBorder="1" applyAlignment="1" applyProtection="1">
      <alignment vertical="center"/>
    </xf>
    <xf numFmtId="0" fontId="7" fillId="5" borderId="11" xfId="0" applyFont="1" applyFill="1" applyBorder="1" applyAlignment="1" applyProtection="1">
      <alignment vertical="center"/>
    </xf>
    <xf numFmtId="0" fontId="7" fillId="5" borderId="13" xfId="0" applyFont="1" applyFill="1" applyBorder="1" applyAlignment="1" applyProtection="1">
      <alignment vertical="center"/>
    </xf>
    <xf numFmtId="0" fontId="7" fillId="6" borderId="2" xfId="0" applyFont="1" applyFill="1" applyBorder="1" applyAlignment="1" applyProtection="1">
      <alignment vertical="top"/>
    </xf>
    <xf numFmtId="0" fontId="7" fillId="6" borderId="3" xfId="0" applyFont="1" applyFill="1" applyBorder="1" applyAlignment="1" applyProtection="1">
      <alignment vertical="top"/>
    </xf>
    <xf numFmtId="0" fontId="7" fillId="6" borderId="14" xfId="0" applyFont="1" applyFill="1" applyBorder="1" applyAlignment="1" applyProtection="1">
      <alignment vertical="top"/>
    </xf>
    <xf numFmtId="0" fontId="7" fillId="6" borderId="7" xfId="0" applyFont="1" applyFill="1" applyBorder="1" applyAlignment="1" applyProtection="1">
      <alignment vertical="top"/>
    </xf>
    <xf numFmtId="0" fontId="7" fillId="6" borderId="8" xfId="0" applyFont="1" applyFill="1" applyBorder="1" applyAlignment="1" applyProtection="1">
      <alignment vertical="top"/>
    </xf>
    <xf numFmtId="0" fontId="7" fillId="6" borderId="15" xfId="0" applyFont="1" applyFill="1" applyBorder="1" applyAlignment="1" applyProtection="1">
      <alignment vertical="top"/>
    </xf>
    <xf numFmtId="0" fontId="7" fillId="6" borderId="10" xfId="0" applyFont="1" applyFill="1" applyBorder="1" applyAlignment="1" applyProtection="1">
      <alignment vertical="top"/>
    </xf>
    <xf numFmtId="0" fontId="7" fillId="6" borderId="11" xfId="0" applyFont="1" applyFill="1" applyBorder="1" applyAlignment="1" applyProtection="1">
      <alignment vertical="top"/>
    </xf>
    <xf numFmtId="0" fontId="7" fillId="6" borderId="13" xfId="0" applyFont="1" applyFill="1" applyBorder="1" applyAlignment="1" applyProtection="1">
      <alignment vertical="top"/>
    </xf>
    <xf numFmtId="0" fontId="7" fillId="6" borderId="5" xfId="0" applyFont="1" applyFill="1" applyBorder="1" applyAlignment="1" applyProtection="1">
      <alignment vertical="top"/>
    </xf>
    <xf numFmtId="0" fontId="7" fillId="6" borderId="0" xfId="0" applyFont="1" applyFill="1" applyBorder="1" applyAlignment="1" applyProtection="1">
      <alignment vertical="top"/>
    </xf>
    <xf numFmtId="0" fontId="7" fillId="6" borderId="16" xfId="0" applyFont="1" applyFill="1" applyBorder="1" applyAlignment="1" applyProtection="1">
      <alignment vertical="top"/>
    </xf>
    <xf numFmtId="0" fontId="7" fillId="5" borderId="11" xfId="0" applyFont="1" applyFill="1" applyBorder="1" applyAlignment="1">
      <alignment vertical="center"/>
    </xf>
    <xf numFmtId="0" fontId="7" fillId="5" borderId="2" xfId="0" applyFont="1" applyFill="1" applyBorder="1" applyAlignment="1">
      <alignment vertical="center"/>
    </xf>
    <xf numFmtId="0" fontId="7" fillId="5" borderId="3" xfId="0" applyFont="1" applyFill="1" applyBorder="1" applyAlignment="1">
      <alignment vertical="center"/>
    </xf>
    <xf numFmtId="0" fontId="4" fillId="5" borderId="7" xfId="0" applyFont="1" applyFill="1" applyBorder="1" applyAlignment="1">
      <alignment vertical="center"/>
    </xf>
    <xf numFmtId="0" fontId="4" fillId="5" borderId="8" xfId="0" applyFont="1" applyFill="1" applyBorder="1" applyAlignment="1">
      <alignment vertical="center"/>
    </xf>
    <xf numFmtId="0" fontId="7" fillId="5" borderId="17" xfId="0" applyFont="1" applyFill="1" applyBorder="1" applyAlignment="1" applyProtection="1">
      <alignment vertical="top" wrapText="1"/>
    </xf>
    <xf numFmtId="0" fontId="10" fillId="0" borderId="0" xfId="0" applyFont="1" applyFill="1" applyProtection="1"/>
    <xf numFmtId="0" fontId="7" fillId="5" borderId="1" xfId="0" applyFont="1" applyFill="1" applyBorder="1" applyAlignment="1" applyProtection="1">
      <alignment vertical="top" wrapText="1"/>
    </xf>
    <xf numFmtId="0" fontId="4" fillId="0" borderId="18" xfId="0" applyFont="1" applyFill="1" applyBorder="1" applyAlignment="1">
      <alignment horizontal="left" vertical="top" wrapText="1"/>
    </xf>
    <xf numFmtId="0" fontId="4" fillId="0" borderId="18" xfId="0" applyFont="1" applyFill="1" applyBorder="1" applyAlignment="1">
      <alignment vertical="top" wrapText="1"/>
    </xf>
    <xf numFmtId="0" fontId="4" fillId="0" borderId="18" xfId="0" quotePrefix="1" applyFont="1" applyFill="1" applyBorder="1" applyAlignment="1">
      <alignment horizontal="left" vertical="top" wrapText="1"/>
    </xf>
    <xf numFmtId="0" fontId="4" fillId="0" borderId="18" xfId="2" applyFont="1" applyFill="1" applyBorder="1" applyAlignment="1">
      <alignment horizontal="left" vertical="top" wrapText="1"/>
    </xf>
    <xf numFmtId="0" fontId="6" fillId="0" borderId="18" xfId="0" applyFont="1" applyFill="1" applyBorder="1" applyAlignment="1" applyProtection="1">
      <alignment horizontal="left" vertical="top" wrapText="1"/>
    </xf>
    <xf numFmtId="0" fontId="7" fillId="7" borderId="17" xfId="0" applyFont="1" applyFill="1" applyBorder="1" applyAlignment="1" applyProtection="1">
      <alignment vertical="top" wrapText="1"/>
    </xf>
    <xf numFmtId="10" fontId="7" fillId="5" borderId="17" xfId="0" applyNumberFormat="1" applyFont="1" applyFill="1" applyBorder="1" applyAlignment="1" applyProtection="1">
      <alignment vertical="top" wrapText="1"/>
    </xf>
    <xf numFmtId="10" fontId="10" fillId="0" borderId="0" xfId="0" applyNumberFormat="1" applyFont="1" applyFill="1" applyAlignment="1" applyProtection="1">
      <alignment wrapText="1"/>
    </xf>
    <xf numFmtId="0" fontId="4" fillId="0" borderId="1" xfId="0" applyFont="1" applyFill="1" applyBorder="1" applyAlignment="1" applyProtection="1">
      <alignment vertical="top" wrapText="1"/>
      <protection locked="0"/>
    </xf>
    <xf numFmtId="0" fontId="6" fillId="0" borderId="0" xfId="0" applyFont="1" applyProtection="1"/>
    <xf numFmtId="0" fontId="4" fillId="0" borderId="13" xfId="0" applyFont="1" applyFill="1" applyBorder="1" applyAlignment="1" applyProtection="1">
      <alignment horizontal="left" vertical="top" wrapText="1"/>
      <protection locked="0"/>
    </xf>
    <xf numFmtId="0" fontId="7" fillId="5" borderId="2" xfId="0" applyFont="1" applyFill="1" applyBorder="1" applyAlignment="1" applyProtection="1">
      <alignment vertical="center"/>
    </xf>
    <xf numFmtId="0" fontId="7" fillId="5" borderId="3" xfId="0" applyFont="1" applyFill="1" applyBorder="1" applyAlignment="1" applyProtection="1">
      <alignment vertical="center"/>
    </xf>
    <xf numFmtId="0" fontId="7" fillId="5" borderId="14" xfId="0" applyFont="1" applyFill="1" applyBorder="1" applyAlignment="1" applyProtection="1">
      <alignment vertical="center"/>
    </xf>
    <xf numFmtId="0" fontId="6" fillId="0" borderId="18" xfId="0" applyFont="1" applyFill="1" applyBorder="1" applyProtection="1"/>
    <xf numFmtId="0" fontId="0" fillId="8" borderId="0" xfId="0" applyFill="1" applyProtection="1"/>
    <xf numFmtId="0" fontId="4" fillId="0" borderId="18" xfId="0" applyFont="1" applyFill="1" applyBorder="1" applyAlignment="1" applyProtection="1">
      <alignment horizontal="left" vertical="top" wrapText="1"/>
    </xf>
    <xf numFmtId="0" fontId="0" fillId="8" borderId="0" xfId="0" applyFill="1"/>
    <xf numFmtId="0" fontId="4" fillId="8" borderId="5" xfId="0" applyFont="1" applyFill="1" applyBorder="1" applyAlignment="1">
      <alignment vertical="top"/>
    </xf>
    <xf numFmtId="0" fontId="4" fillId="8" borderId="0" xfId="0" applyFont="1" applyFill="1" applyBorder="1" applyAlignment="1">
      <alignment vertical="top"/>
    </xf>
    <xf numFmtId="0" fontId="4" fillId="8" borderId="7" xfId="0" applyFont="1" applyFill="1" applyBorder="1" applyAlignment="1">
      <alignment vertical="top"/>
    </xf>
    <xf numFmtId="0" fontId="4" fillId="8" borderId="8" xfId="0" applyFont="1" applyFill="1" applyBorder="1" applyAlignment="1">
      <alignment vertical="top"/>
    </xf>
    <xf numFmtId="0" fontId="0" fillId="8" borderId="19" xfId="0" applyFill="1" applyBorder="1"/>
    <xf numFmtId="0" fontId="0" fillId="8" borderId="20" xfId="0" applyFill="1" applyBorder="1"/>
    <xf numFmtId="0" fontId="0" fillId="8" borderId="0" xfId="0" applyFill="1" applyBorder="1"/>
    <xf numFmtId="0" fontId="0" fillId="8" borderId="21" xfId="0" applyFill="1" applyBorder="1"/>
    <xf numFmtId="0" fontId="8" fillId="8" borderId="21" xfId="0" applyFont="1" applyFill="1" applyBorder="1" applyAlignment="1">
      <alignment vertical="top"/>
    </xf>
    <xf numFmtId="0" fontId="8" fillId="8" borderId="0" xfId="0" applyFont="1" applyFill="1" applyBorder="1" applyAlignment="1">
      <alignment vertical="top"/>
    </xf>
    <xf numFmtId="0" fontId="8" fillId="8" borderId="0" xfId="0" applyFont="1" applyFill="1" applyBorder="1" applyAlignment="1">
      <alignment vertical="top" wrapText="1"/>
    </xf>
    <xf numFmtId="0" fontId="0" fillId="8" borderId="22" xfId="0" applyFill="1" applyBorder="1"/>
    <xf numFmtId="0" fontId="0" fillId="8" borderId="23" xfId="0" applyFill="1" applyBorder="1"/>
    <xf numFmtId="0" fontId="7" fillId="8" borderId="21" xfId="0" applyFont="1" applyFill="1" applyBorder="1" applyAlignment="1"/>
    <xf numFmtId="0" fontId="7" fillId="5" borderId="19" xfId="0" applyFont="1" applyFill="1" applyBorder="1" applyAlignment="1"/>
    <xf numFmtId="0" fontId="7" fillId="5" borderId="20" xfId="0" applyFont="1" applyFill="1" applyBorder="1" applyAlignment="1"/>
    <xf numFmtId="0" fontId="7" fillId="5" borderId="24" xfId="0" applyFont="1" applyFill="1" applyBorder="1" applyAlignment="1"/>
    <xf numFmtId="0" fontId="8" fillId="5" borderId="22" xfId="0" applyFont="1" applyFill="1" applyBorder="1" applyAlignment="1"/>
    <xf numFmtId="0" fontId="7" fillId="5" borderId="23" xfId="0" applyFont="1" applyFill="1" applyBorder="1" applyAlignment="1"/>
    <xf numFmtId="0" fontId="7" fillId="5" borderId="25" xfId="0" applyFont="1" applyFill="1" applyBorder="1" applyAlignment="1"/>
    <xf numFmtId="0" fontId="0" fillId="9" borderId="23" xfId="0" applyFill="1" applyBorder="1"/>
    <xf numFmtId="0" fontId="0" fillId="9" borderId="25" xfId="0" applyFill="1" applyBorder="1"/>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4" fillId="5" borderId="29" xfId="0" applyFont="1" applyFill="1" applyBorder="1" applyAlignment="1">
      <alignment vertical="center"/>
    </xf>
    <xf numFmtId="0" fontId="9" fillId="5" borderId="1" xfId="0" applyFont="1" applyFill="1" applyBorder="1" applyAlignment="1">
      <alignment horizontal="center" vertical="center"/>
    </xf>
    <xf numFmtId="0" fontId="9" fillId="5" borderId="30" xfId="0" applyFont="1" applyFill="1" applyBorder="1" applyAlignment="1">
      <alignment horizontal="center" vertical="center"/>
    </xf>
    <xf numFmtId="0" fontId="7" fillId="8" borderId="31" xfId="0" applyFont="1" applyFill="1" applyBorder="1" applyAlignment="1">
      <alignment vertical="center"/>
    </xf>
    <xf numFmtId="0" fontId="7" fillId="8" borderId="32" xfId="0" applyFont="1" applyFill="1" applyBorder="1" applyAlignment="1">
      <alignment vertical="center"/>
    </xf>
    <xf numFmtId="0" fontId="7" fillId="8" borderId="0" xfId="0" applyFont="1" applyFill="1" applyBorder="1"/>
    <xf numFmtId="0" fontId="9" fillId="5" borderId="35" xfId="0" applyFont="1" applyFill="1" applyBorder="1" applyAlignment="1">
      <alignment horizontal="center" vertical="center"/>
    </xf>
    <xf numFmtId="0" fontId="9" fillId="8" borderId="0" xfId="0" applyFont="1" applyFill="1" applyBorder="1" applyAlignment="1">
      <alignment horizontal="center" vertical="center"/>
    </xf>
    <xf numFmtId="0" fontId="4" fillId="0" borderId="18" xfId="0" applyFont="1" applyBorder="1" applyAlignment="1">
      <alignment horizontal="center" vertical="center"/>
    </xf>
    <xf numFmtId="0" fontId="8" fillId="8" borderId="23" xfId="0" applyFont="1" applyFill="1" applyBorder="1" applyAlignment="1">
      <alignment vertical="top" wrapText="1"/>
    </xf>
    <xf numFmtId="0" fontId="7" fillId="4" borderId="33" xfId="0" applyFont="1" applyFill="1" applyBorder="1" applyAlignment="1"/>
    <xf numFmtId="0" fontId="7" fillId="4" borderId="34" xfId="0" applyFont="1" applyFill="1" applyBorder="1" applyAlignment="1"/>
    <xf numFmtId="0" fontId="17" fillId="6" borderId="19" xfId="0" applyFont="1" applyFill="1" applyBorder="1" applyAlignment="1" applyProtection="1">
      <alignment vertical="top"/>
    </xf>
    <xf numFmtId="0" fontId="7" fillId="6" borderId="20" xfId="0" applyFont="1" applyFill="1" applyBorder="1" applyAlignment="1" applyProtection="1">
      <alignment vertical="top"/>
    </xf>
    <xf numFmtId="0" fontId="7" fillId="6" borderId="24" xfId="0" applyFont="1" applyFill="1" applyBorder="1" applyAlignment="1" applyProtection="1">
      <alignment vertical="top"/>
    </xf>
    <xf numFmtId="0" fontId="7" fillId="6" borderId="21" xfId="0" applyFont="1" applyFill="1" applyBorder="1" applyAlignment="1" applyProtection="1">
      <alignment vertical="top"/>
    </xf>
    <xf numFmtId="0" fontId="7" fillId="6" borderId="6" xfId="0" applyFont="1" applyFill="1" applyBorder="1" applyAlignment="1" applyProtection="1">
      <alignment vertical="top"/>
    </xf>
    <xf numFmtId="0" fontId="7" fillId="5" borderId="36" xfId="0" applyFont="1" applyFill="1" applyBorder="1" applyAlignment="1" applyProtection="1">
      <alignment vertical="top" wrapText="1"/>
      <protection locked="0"/>
    </xf>
    <xf numFmtId="0" fontId="7" fillId="5" borderId="18" xfId="0" applyFont="1" applyFill="1" applyBorder="1" applyAlignment="1" applyProtection="1">
      <alignment vertical="top" wrapText="1"/>
      <protection locked="0"/>
    </xf>
    <xf numFmtId="0" fontId="0" fillId="0" borderId="0" xfId="0" applyProtection="1">
      <protection locked="0"/>
    </xf>
    <xf numFmtId="0" fontId="4" fillId="0" borderId="37"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6" fillId="3" borderId="0" xfId="0" applyFont="1" applyFill="1" applyBorder="1" applyProtection="1">
      <protection locked="0"/>
    </xf>
    <xf numFmtId="0" fontId="6"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6" xfId="0" applyFill="1" applyBorder="1" applyProtection="1"/>
    <xf numFmtId="0" fontId="7" fillId="8" borderId="10" xfId="0" applyFont="1" applyFill="1" applyBorder="1" applyAlignment="1" applyProtection="1">
      <alignment vertical="center"/>
    </xf>
    <xf numFmtId="0" fontId="16" fillId="8" borderId="12" xfId="0" applyFont="1" applyFill="1" applyBorder="1" applyAlignment="1" applyProtection="1">
      <alignment vertical="center" wrapText="1"/>
    </xf>
    <xf numFmtId="165" fontId="16" fillId="8" borderId="12" xfId="0" applyNumberFormat="1" applyFont="1" applyFill="1" applyBorder="1" applyAlignment="1" applyProtection="1">
      <alignment vertical="center" wrapText="1"/>
    </xf>
    <xf numFmtId="0" fontId="4" fillId="8" borderId="0" xfId="0" applyFont="1" applyFill="1" applyAlignment="1">
      <alignment vertical="center"/>
    </xf>
    <xf numFmtId="0" fontId="4" fillId="8" borderId="8" xfId="0" applyFont="1" applyFill="1" applyBorder="1" applyAlignment="1" applyProtection="1">
      <alignment horizontal="center" vertical="top"/>
    </xf>
    <xf numFmtId="0" fontId="4" fillId="8" borderId="0" xfId="0" applyFont="1" applyFill="1" applyAlignment="1" applyProtection="1"/>
    <xf numFmtId="0" fontId="0" fillId="8" borderId="0" xfId="0" applyFill="1" applyAlignment="1" applyProtection="1"/>
    <xf numFmtId="0" fontId="4" fillId="8" borderId="2" xfId="0" applyFont="1" applyFill="1" applyBorder="1" applyAlignment="1" applyProtection="1">
      <alignment vertical="top"/>
    </xf>
    <xf numFmtId="0" fontId="4" fillId="8" borderId="3" xfId="0" applyFont="1" applyFill="1" applyBorder="1" applyAlignment="1" applyProtection="1">
      <alignment vertical="top"/>
    </xf>
    <xf numFmtId="0" fontId="4" fillId="8" borderId="14" xfId="0" applyFont="1" applyFill="1" applyBorder="1" applyAlignment="1" applyProtection="1">
      <alignment vertical="top"/>
    </xf>
    <xf numFmtId="0" fontId="4" fillId="8" borderId="7" xfId="0" applyFont="1" applyFill="1" applyBorder="1" applyAlignment="1" applyProtection="1">
      <alignment vertical="top"/>
    </xf>
    <xf numFmtId="0" fontId="4" fillId="8" borderId="8" xfId="0" applyFont="1" applyFill="1" applyBorder="1" applyAlignment="1" applyProtection="1">
      <alignment vertical="top"/>
    </xf>
    <xf numFmtId="0" fontId="4" fillId="8" borderId="15" xfId="0" applyFont="1" applyFill="1" applyBorder="1" applyAlignment="1" applyProtection="1">
      <alignment vertical="top"/>
    </xf>
    <xf numFmtId="0" fontId="4" fillId="8" borderId="10" xfId="0" applyFont="1" applyFill="1" applyBorder="1" applyAlignment="1" applyProtection="1">
      <alignment vertical="top"/>
    </xf>
    <xf numFmtId="0" fontId="4" fillId="8" borderId="11" xfId="0" applyFont="1" applyFill="1" applyBorder="1" applyAlignment="1" applyProtection="1">
      <alignment vertical="top"/>
    </xf>
    <xf numFmtId="0" fontId="4" fillId="8" borderId="13" xfId="0" applyFont="1" applyFill="1" applyBorder="1" applyAlignment="1" applyProtection="1">
      <alignment vertical="top"/>
    </xf>
    <xf numFmtId="0" fontId="4" fillId="8" borderId="5" xfId="0" applyFont="1" applyFill="1" applyBorder="1" applyAlignment="1" applyProtection="1">
      <alignment vertical="top"/>
    </xf>
    <xf numFmtId="0" fontId="4" fillId="8" borderId="0" xfId="0" applyFont="1" applyFill="1" applyBorder="1" applyAlignment="1" applyProtection="1">
      <alignment vertical="top"/>
    </xf>
    <xf numFmtId="0" fontId="4" fillId="8" borderId="16" xfId="0" applyFont="1" applyFill="1" applyBorder="1" applyAlignment="1" applyProtection="1">
      <alignment vertical="top"/>
    </xf>
    <xf numFmtId="0" fontId="8" fillId="0" borderId="18" xfId="0" applyFont="1" applyFill="1" applyBorder="1" applyAlignment="1">
      <alignment horizontal="center" vertical="center" wrapText="1"/>
    </xf>
    <xf numFmtId="0" fontId="4" fillId="8" borderId="33" xfId="0" applyFont="1" applyFill="1" applyBorder="1" applyAlignment="1"/>
    <xf numFmtId="0" fontId="4" fillId="8" borderId="34" xfId="0" applyFont="1" applyFill="1" applyBorder="1"/>
    <xf numFmtId="0" fontId="4" fillId="8" borderId="2" xfId="0" applyFont="1" applyFill="1" applyBorder="1" applyAlignment="1">
      <alignment vertical="top"/>
    </xf>
    <xf numFmtId="0" fontId="4" fillId="8" borderId="3" xfId="0" applyFont="1" applyFill="1" applyBorder="1" applyAlignment="1">
      <alignment vertical="top"/>
    </xf>
    <xf numFmtId="0" fontId="0" fillId="8" borderId="0" xfId="0" applyFill="1" applyAlignment="1"/>
    <xf numFmtId="0" fontId="4" fillId="0" borderId="18" xfId="2" applyNumberFormat="1" applyBorder="1" applyAlignment="1" applyProtection="1">
      <alignment horizontal="center" vertical="top"/>
    </xf>
    <xf numFmtId="0" fontId="0" fillId="9" borderId="0" xfId="0" applyFill="1" applyProtection="1"/>
    <xf numFmtId="0" fontId="7" fillId="6" borderId="33" xfId="0" applyFont="1" applyFill="1" applyBorder="1" applyAlignment="1" applyProtection="1">
      <alignment vertical="top"/>
    </xf>
    <xf numFmtId="0" fontId="7" fillId="6" borderId="34" xfId="0" applyFont="1" applyFill="1" applyBorder="1" applyAlignment="1" applyProtection="1">
      <alignment vertical="top"/>
    </xf>
    <xf numFmtId="0" fontId="7" fillId="6" borderId="39" xfId="0" applyFont="1" applyFill="1" applyBorder="1" applyAlignment="1" applyProtection="1">
      <alignment vertical="top"/>
    </xf>
    <xf numFmtId="0" fontId="4" fillId="8" borderId="40" xfId="0" applyFont="1" applyFill="1" applyBorder="1" applyAlignment="1" applyProtection="1">
      <alignment horizontal="left" vertical="top"/>
    </xf>
    <xf numFmtId="0" fontId="4" fillId="8" borderId="34" xfId="0" applyFont="1" applyFill="1" applyBorder="1" applyAlignment="1" applyProtection="1">
      <alignment horizontal="left" vertical="top"/>
    </xf>
    <xf numFmtId="0" fontId="4" fillId="8" borderId="36" xfId="0" applyFont="1" applyFill="1" applyBorder="1" applyAlignment="1" applyProtection="1">
      <alignment horizontal="left" vertical="top"/>
    </xf>
    <xf numFmtId="0" fontId="17" fillId="6" borderId="33" xfId="0" applyFont="1" applyFill="1" applyBorder="1" applyAlignment="1" applyProtection="1">
      <alignment vertical="top"/>
    </xf>
    <xf numFmtId="0" fontId="7" fillId="6" borderId="36" xfId="0" applyFont="1" applyFill="1" applyBorder="1" applyAlignment="1" applyProtection="1">
      <alignment vertical="top"/>
    </xf>
    <xf numFmtId="0" fontId="7" fillId="8" borderId="13" xfId="0" applyFont="1" applyFill="1" applyBorder="1" applyAlignment="1" applyProtection="1">
      <alignment vertical="center"/>
    </xf>
    <xf numFmtId="0" fontId="7" fillId="0" borderId="10" xfId="0" applyFont="1" applyBorder="1" applyAlignment="1" applyProtection="1">
      <alignment horizontal="left" vertical="center"/>
    </xf>
    <xf numFmtId="0" fontId="2" fillId="8" borderId="0" xfId="0" applyFont="1" applyFill="1" applyProtection="1"/>
    <xf numFmtId="0" fontId="11" fillId="0" borderId="18" xfId="0" applyFont="1" applyBorder="1" applyAlignment="1">
      <alignment horizontal="center" vertical="center"/>
    </xf>
    <xf numFmtId="0" fontId="7" fillId="6" borderId="22" xfId="0" applyFont="1" applyFill="1" applyBorder="1" applyAlignment="1" applyProtection="1">
      <alignment vertical="top"/>
    </xf>
    <xf numFmtId="0" fontId="7" fillId="6" borderId="23" xfId="0" applyFont="1" applyFill="1" applyBorder="1" applyAlignment="1" applyProtection="1">
      <alignment vertical="top"/>
    </xf>
    <xf numFmtId="0" fontId="7" fillId="6" borderId="25"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7" fillId="4" borderId="36" xfId="0" applyFont="1" applyFill="1" applyBorder="1" applyAlignment="1" applyProtection="1">
      <protection locked="0"/>
    </xf>
    <xf numFmtId="0" fontId="7" fillId="4" borderId="0" xfId="0" applyFont="1" applyFill="1" applyBorder="1" applyAlignment="1" applyProtection="1">
      <protection locked="0"/>
    </xf>
    <xf numFmtId="0" fontId="7" fillId="0" borderId="0" xfId="0" applyFont="1" applyFill="1" applyBorder="1" applyAlignment="1" applyProtection="1">
      <protection locked="0"/>
    </xf>
    <xf numFmtId="166" fontId="4" fillId="0" borderId="18" xfId="2" applyNumberFormat="1" applyBorder="1" applyAlignment="1">
      <alignment horizontal="left" vertical="top" wrapText="1"/>
    </xf>
    <xf numFmtId="14" fontId="4" fillId="0" borderId="18" xfId="2" applyNumberFormat="1" applyBorder="1" applyAlignment="1">
      <alignment horizontal="left" vertical="top" wrapText="1"/>
    </xf>
    <xf numFmtId="49" fontId="4" fillId="0" borderId="18" xfId="2" applyNumberFormat="1" applyBorder="1" applyAlignment="1">
      <alignment horizontal="left" vertical="top" wrapText="1"/>
    </xf>
    <xf numFmtId="0" fontId="4" fillId="0" borderId="18" xfId="0" applyFont="1" applyBorder="1" applyAlignment="1">
      <alignment horizontal="left" vertical="top"/>
    </xf>
    <xf numFmtId="0" fontId="7" fillId="4" borderId="18" xfId="0" applyFont="1" applyFill="1" applyBorder="1" applyAlignment="1">
      <alignment vertical="top"/>
    </xf>
    <xf numFmtId="49" fontId="7" fillId="4" borderId="18" xfId="0" applyNumberFormat="1" applyFont="1" applyFill="1" applyBorder="1" applyAlignment="1">
      <alignment vertical="top"/>
    </xf>
    <xf numFmtId="0" fontId="7" fillId="5" borderId="18" xfId="0" applyFont="1" applyFill="1" applyBorder="1" applyAlignment="1">
      <alignment horizontal="left" vertical="top" wrapText="1"/>
    </xf>
    <xf numFmtId="49" fontId="7" fillId="5" borderId="18" xfId="0" applyNumberFormat="1" applyFont="1" applyFill="1" applyBorder="1" applyAlignment="1">
      <alignment horizontal="left" vertical="top" wrapText="1"/>
    </xf>
    <xf numFmtId="0" fontId="4" fillId="0" borderId="18" xfId="2" applyFont="1" applyBorder="1" applyAlignment="1">
      <alignment vertical="top" wrapText="1"/>
    </xf>
    <xf numFmtId="0" fontId="4" fillId="0" borderId="18" xfId="2" applyFont="1" applyBorder="1" applyAlignment="1">
      <alignment horizontal="left" vertical="top"/>
    </xf>
    <xf numFmtId="0" fontId="7" fillId="4" borderId="41" xfId="0" applyFont="1" applyFill="1" applyBorder="1" applyAlignment="1"/>
    <xf numFmtId="0" fontId="7" fillId="4" borderId="42" xfId="0" applyFont="1" applyFill="1" applyBorder="1" applyAlignment="1"/>
    <xf numFmtId="0" fontId="7" fillId="4" borderId="43" xfId="0" applyFont="1" applyFill="1" applyBorder="1" applyAlignment="1"/>
    <xf numFmtId="0" fontId="7" fillId="5" borderId="29" xfId="0" applyFont="1" applyFill="1" applyBorder="1" applyAlignment="1">
      <alignment vertical="center"/>
    </xf>
    <xf numFmtId="0" fontId="7" fillId="5" borderId="12" xfId="0" applyFont="1" applyFill="1" applyBorder="1" applyAlignment="1">
      <alignment vertical="center"/>
    </xf>
    <xf numFmtId="0" fontId="4" fillId="8" borderId="4" xfId="0" applyFont="1" applyFill="1" applyBorder="1" applyAlignment="1">
      <alignment vertical="top"/>
    </xf>
    <xf numFmtId="0" fontId="4" fillId="8" borderId="21" xfId="0" applyFont="1" applyFill="1" applyBorder="1" applyAlignment="1">
      <alignment vertical="top"/>
    </xf>
    <xf numFmtId="0" fontId="4" fillId="8" borderId="6" xfId="0" applyFont="1" applyFill="1" applyBorder="1" applyAlignment="1">
      <alignment vertical="top"/>
    </xf>
    <xf numFmtId="0" fontId="4" fillId="8" borderId="22" xfId="0" applyFont="1" applyFill="1" applyBorder="1" applyAlignment="1">
      <alignment vertical="top"/>
    </xf>
    <xf numFmtId="0" fontId="4" fillId="8" borderId="23" xfId="0" applyFont="1" applyFill="1" applyBorder="1" applyAlignment="1">
      <alignment vertical="top"/>
    </xf>
    <xf numFmtId="0" fontId="6" fillId="9" borderId="0" xfId="0" applyFont="1" applyFill="1" applyBorder="1" applyAlignment="1" applyProtection="1">
      <alignment vertical="top"/>
    </xf>
    <xf numFmtId="0" fontId="18" fillId="10" borderId="18" xfId="0" applyFont="1" applyFill="1" applyBorder="1" applyAlignment="1" applyProtection="1">
      <alignment horizontal="left" wrapText="1"/>
    </xf>
    <xf numFmtId="0" fontId="18" fillId="11" borderId="18" xfId="0" applyFont="1" applyFill="1" applyBorder="1" applyAlignment="1" applyProtection="1">
      <alignment horizontal="left" wrapText="1"/>
    </xf>
    <xf numFmtId="0" fontId="18" fillId="12" borderId="18" xfId="0" applyFont="1" applyFill="1" applyBorder="1" applyAlignment="1" applyProtection="1">
      <alignment horizontal="left" wrapText="1"/>
    </xf>
    <xf numFmtId="0" fontId="18" fillId="13" borderId="18" xfId="0" applyFont="1" applyFill="1" applyBorder="1" applyAlignment="1" applyProtection="1">
      <alignment horizontal="left" wrapText="1"/>
    </xf>
    <xf numFmtId="0" fontId="18" fillId="14" borderId="18" xfId="0" applyFont="1" applyFill="1" applyBorder="1" applyAlignment="1" applyProtection="1">
      <alignment horizontal="left" wrapText="1"/>
    </xf>
    <xf numFmtId="0" fontId="18" fillId="15" borderId="18" xfId="0" applyFont="1" applyFill="1" applyBorder="1" applyAlignment="1" applyProtection="1">
      <alignment horizontal="left" wrapText="1"/>
    </xf>
    <xf numFmtId="0" fontId="7" fillId="5" borderId="4" xfId="0" applyFont="1" applyFill="1" applyBorder="1" applyAlignment="1">
      <alignment vertical="center"/>
    </xf>
    <xf numFmtId="0" fontId="4" fillId="5" borderId="9" xfId="0" applyFont="1" applyFill="1" applyBorder="1" applyAlignment="1">
      <alignment vertical="center"/>
    </xf>
    <xf numFmtId="0" fontId="4" fillId="8" borderId="9" xfId="0" applyFont="1" applyFill="1" applyBorder="1" applyAlignment="1">
      <alignment vertical="top"/>
    </xf>
    <xf numFmtId="0" fontId="6" fillId="0" borderId="18" xfId="0" applyFont="1" applyBorder="1" applyAlignment="1" applyProtection="1">
      <alignment vertical="top"/>
      <protection locked="0"/>
    </xf>
    <xf numFmtId="0" fontId="6" fillId="0" borderId="18"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0" fontId="4" fillId="0" borderId="18" xfId="0" applyFont="1" applyBorder="1" applyAlignment="1" applyProtection="1">
      <alignment horizontal="left" vertical="top" wrapText="1"/>
      <protection locked="0"/>
    </xf>
    <xf numFmtId="0" fontId="4" fillId="0" borderId="18" xfId="5" applyFont="1" applyFill="1" applyBorder="1" applyAlignment="1">
      <alignment horizontal="left" vertical="top" wrapText="1"/>
    </xf>
    <xf numFmtId="0" fontId="4" fillId="0" borderId="18" xfId="0" applyFont="1" applyFill="1" applyBorder="1" applyAlignment="1" applyProtection="1">
      <alignment horizontal="left" vertical="top" wrapText="1"/>
      <protection locked="0"/>
    </xf>
    <xf numFmtId="0" fontId="4" fillId="0" borderId="18" xfId="4" applyFont="1" applyBorder="1" applyAlignment="1">
      <alignment vertical="top" wrapText="1"/>
    </xf>
    <xf numFmtId="0" fontId="7" fillId="4" borderId="0" xfId="0" applyFont="1" applyFill="1" applyBorder="1" applyAlignment="1" applyProtection="1">
      <alignment wrapText="1"/>
      <protection locked="0"/>
    </xf>
    <xf numFmtId="0" fontId="6" fillId="9" borderId="0" xfId="0" applyFont="1" applyFill="1" applyAlignment="1" applyProtection="1">
      <alignment wrapText="1"/>
      <protection locked="0"/>
    </xf>
    <xf numFmtId="0" fontId="6" fillId="0" borderId="0" xfId="0" applyFont="1" applyAlignment="1" applyProtection="1">
      <alignment wrapText="1"/>
      <protection locked="0"/>
    </xf>
    <xf numFmtId="0" fontId="4" fillId="0" borderId="18" xfId="5" applyNumberFormat="1" applyFont="1" applyFill="1" applyBorder="1" applyAlignment="1" applyProtection="1">
      <alignment vertical="top" wrapText="1"/>
      <protection locked="0"/>
    </xf>
    <xf numFmtId="166" fontId="6" fillId="0" borderId="18" xfId="0" applyNumberFormat="1" applyFont="1" applyBorder="1" applyAlignment="1">
      <alignment horizontal="left" vertical="top"/>
    </xf>
    <xf numFmtId="14" fontId="6" fillId="0" borderId="18" xfId="0" applyNumberFormat="1" applyFont="1" applyBorder="1" applyAlignment="1">
      <alignment horizontal="left" vertical="top"/>
    </xf>
    <xf numFmtId="0" fontId="4" fillId="0" borderId="18" xfId="0" applyFont="1" applyBorder="1" applyAlignment="1">
      <alignment horizontal="left" vertical="top" wrapText="1"/>
    </xf>
    <xf numFmtId="0" fontId="0" fillId="8" borderId="25" xfId="0" applyFill="1" applyBorder="1"/>
    <xf numFmtId="0" fontId="11" fillId="8" borderId="18" xfId="0" applyFont="1" applyFill="1" applyBorder="1" applyAlignment="1">
      <alignment horizontal="center" vertical="center"/>
    </xf>
    <xf numFmtId="9" fontId="11" fillId="8" borderId="18" xfId="0" applyNumberFormat="1" applyFont="1" applyFill="1" applyBorder="1" applyAlignment="1">
      <alignment horizontal="center" vertical="center"/>
    </xf>
    <xf numFmtId="0" fontId="4" fillId="8" borderId="38" xfId="0" applyNumberFormat="1" applyFont="1" applyFill="1" applyBorder="1" applyAlignment="1">
      <alignment horizontal="center" vertical="center"/>
    </xf>
    <xf numFmtId="0" fontId="4" fillId="8" borderId="45" xfId="0" applyNumberFormat="1" applyFont="1" applyFill="1" applyBorder="1" applyAlignment="1">
      <alignment horizontal="center" vertical="center"/>
    </xf>
    <xf numFmtId="0" fontId="8" fillId="8" borderId="18" xfId="0" applyFont="1" applyFill="1" applyBorder="1" applyAlignment="1">
      <alignment horizontal="center" vertical="center"/>
    </xf>
    <xf numFmtId="0" fontId="4" fillId="8" borderId="18" xfId="0" applyFont="1" applyFill="1" applyBorder="1" applyAlignment="1">
      <alignment horizontal="center" vertical="center" wrapText="1"/>
    </xf>
    <xf numFmtId="2" fontId="7" fillId="8" borderId="36" xfId="0" applyNumberFormat="1" applyFont="1" applyFill="1" applyBorder="1" applyAlignment="1">
      <alignment horizontal="center" vertical="center"/>
    </xf>
    <xf numFmtId="0" fontId="4" fillId="8" borderId="18" xfId="0" applyFont="1" applyFill="1" applyBorder="1" applyAlignment="1">
      <alignment horizontal="center" vertical="center"/>
    </xf>
    <xf numFmtId="0" fontId="8" fillId="8" borderId="18" xfId="0" applyFont="1" applyFill="1" applyBorder="1" applyAlignment="1">
      <alignment horizontal="center" vertical="center" wrapText="1"/>
    </xf>
    <xf numFmtId="0" fontId="7" fillId="8" borderId="19" xfId="0" applyFont="1" applyFill="1" applyBorder="1" applyAlignment="1">
      <alignment vertical="center"/>
    </xf>
    <xf numFmtId="0" fontId="7" fillId="8" borderId="20" xfId="0" applyFont="1" applyFill="1" applyBorder="1" applyAlignment="1">
      <alignment vertical="center"/>
    </xf>
    <xf numFmtId="0" fontId="0" fillId="8" borderId="24" xfId="0" applyFill="1" applyBorder="1"/>
    <xf numFmtId="0" fontId="0" fillId="8" borderId="6" xfId="0" applyFill="1" applyBorder="1"/>
    <xf numFmtId="0" fontId="7" fillId="4" borderId="36" xfId="0" applyFont="1" applyFill="1" applyBorder="1" applyAlignment="1"/>
    <xf numFmtId="0" fontId="20" fillId="8" borderId="0" xfId="0" applyFont="1" applyFill="1" applyBorder="1"/>
    <xf numFmtId="0" fontId="21" fillId="8" borderId="0" xfId="0" applyFont="1" applyFill="1" applyBorder="1"/>
    <xf numFmtId="0" fontId="0" fillId="8" borderId="0" xfId="0" applyFill="1" applyBorder="1" applyAlignment="1">
      <alignment vertical="center"/>
    </xf>
    <xf numFmtId="0" fontId="7" fillId="9" borderId="23" xfId="0" applyFont="1" applyFill="1" applyBorder="1" applyAlignment="1"/>
    <xf numFmtId="0" fontId="7" fillId="9" borderId="34" xfId="0" applyFont="1" applyFill="1" applyBorder="1" applyAlignment="1"/>
    <xf numFmtId="0" fontId="7" fillId="9" borderId="36" xfId="0" applyFont="1" applyFill="1" applyBorder="1" applyAlignment="1"/>
    <xf numFmtId="0" fontId="7" fillId="9" borderId="41" xfId="0" applyFont="1" applyFill="1" applyBorder="1" applyAlignment="1"/>
    <xf numFmtId="0" fontId="7" fillId="9" borderId="42" xfId="0" applyFont="1" applyFill="1" applyBorder="1" applyAlignment="1"/>
    <xf numFmtId="0" fontId="7" fillId="9" borderId="43" xfId="0" applyFont="1" applyFill="1" applyBorder="1" applyAlignment="1"/>
    <xf numFmtId="0" fontId="7" fillId="9" borderId="22" xfId="0" applyFont="1" applyFill="1" applyBorder="1" applyAlignment="1"/>
    <xf numFmtId="0" fontId="7" fillId="9" borderId="33" xfId="0" applyFont="1" applyFill="1" applyBorder="1" applyAlignment="1"/>
    <xf numFmtId="0" fontId="6" fillId="3" borderId="14" xfId="0" applyFont="1" applyFill="1" applyBorder="1" applyAlignment="1" applyProtection="1">
      <alignment vertical="center"/>
    </xf>
    <xf numFmtId="49" fontId="0" fillId="8" borderId="0" xfId="0" applyNumberFormat="1" applyFill="1"/>
    <xf numFmtId="0" fontId="0" fillId="8" borderId="0" xfId="0" applyFill="1" applyBorder="1" applyAlignment="1"/>
    <xf numFmtId="0" fontId="4" fillId="0" borderId="38" xfId="0" applyFont="1" applyFill="1" applyBorder="1" applyAlignment="1" applyProtection="1">
      <alignment horizontal="left" vertical="top" wrapText="1"/>
      <protection locked="0"/>
    </xf>
    <xf numFmtId="0" fontId="6" fillId="0" borderId="18" xfId="0" applyFont="1" applyFill="1" applyBorder="1" applyAlignment="1" applyProtection="1">
      <alignment vertical="top" wrapText="1"/>
      <protection locked="0"/>
    </xf>
    <xf numFmtId="0" fontId="10" fillId="8" borderId="0" xfId="0" applyFont="1" applyFill="1" applyProtection="1"/>
    <xf numFmtId="0" fontId="7" fillId="7" borderId="18" xfId="0" applyFont="1" applyFill="1" applyBorder="1" applyAlignment="1" applyProtection="1">
      <alignment horizontal="left" vertical="top" wrapText="1"/>
    </xf>
    <xf numFmtId="0" fontId="7" fillId="7" borderId="18" xfId="11"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protection locked="0"/>
    </xf>
    <xf numFmtId="0" fontId="16" fillId="2" borderId="5" xfId="0" applyFont="1" applyFill="1" applyBorder="1" applyAlignment="1" applyProtection="1"/>
    <xf numFmtId="10" fontId="4" fillId="0" borderId="18" xfId="13" applyNumberFormat="1" applyFont="1" applyFill="1" applyBorder="1" applyAlignment="1">
      <alignment horizontal="left" vertical="top" wrapText="1"/>
    </xf>
    <xf numFmtId="0" fontId="4" fillId="0" borderId="18" xfId="10" applyFont="1" applyFill="1" applyBorder="1" applyAlignment="1" applyProtection="1">
      <alignment horizontal="left" vertical="top" wrapText="1"/>
    </xf>
    <xf numFmtId="10" fontId="4" fillId="0" borderId="46" xfId="13" applyNumberFormat="1" applyFont="1" applyFill="1" applyBorder="1" applyAlignment="1">
      <alignment horizontal="left" vertical="top" wrapText="1"/>
    </xf>
    <xf numFmtId="10" fontId="4" fillId="0" borderId="18" xfId="0" applyNumberFormat="1" applyFont="1" applyFill="1" applyBorder="1" applyAlignment="1" applyProtection="1">
      <alignment horizontal="left" vertical="top" wrapText="1"/>
    </xf>
    <xf numFmtId="10" fontId="4" fillId="0" borderId="18" xfId="10" applyNumberFormat="1" applyFont="1" applyFill="1" applyBorder="1" applyAlignment="1" applyProtection="1">
      <alignment horizontal="left" vertical="top" wrapText="1"/>
    </xf>
    <xf numFmtId="0" fontId="4" fillId="0" borderId="18" xfId="2" applyNumberFormat="1" applyFont="1" applyFill="1" applyBorder="1" applyAlignment="1" applyProtection="1">
      <alignmen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0" fontId="7" fillId="9" borderId="17" xfId="0" applyFont="1" applyFill="1" applyBorder="1" applyAlignment="1" applyProtection="1">
      <alignment vertical="top" wrapText="1"/>
    </xf>
    <xf numFmtId="0" fontId="4" fillId="0" borderId="30" xfId="0" applyFont="1" applyBorder="1" applyAlignment="1" applyProtection="1">
      <alignment horizontal="left" vertical="top" wrapText="1"/>
      <protection locked="0"/>
    </xf>
    <xf numFmtId="14" fontId="4" fillId="0" borderId="30" xfId="0" quotePrefix="1" applyNumberFormat="1" applyFont="1" applyBorder="1" applyAlignment="1" applyProtection="1">
      <alignment horizontal="left" vertical="top" wrapText="1"/>
      <protection locked="0"/>
    </xf>
    <xf numFmtId="164" fontId="4" fillId="0" borderId="30" xfId="0" applyNumberFormat="1" applyFont="1" applyBorder="1" applyAlignment="1" applyProtection="1">
      <alignment horizontal="left" vertical="top" wrapText="1"/>
      <protection locked="0"/>
    </xf>
    <xf numFmtId="14" fontId="0" fillId="0" borderId="0" xfId="0" applyNumberFormat="1"/>
    <xf numFmtId="0" fontId="23" fillId="0" borderId="18" xfId="0" applyFont="1" applyFill="1" applyBorder="1" applyAlignment="1" applyProtection="1">
      <alignment horizontal="left" vertical="top" wrapText="1"/>
    </xf>
    <xf numFmtId="0" fontId="6" fillId="0" borderId="18" xfId="0" applyFont="1" applyFill="1" applyBorder="1" applyAlignment="1" applyProtection="1">
      <alignment vertical="top"/>
      <protection locked="0"/>
    </xf>
    <xf numFmtId="0" fontId="6" fillId="0" borderId="0" xfId="0" applyFont="1" applyFill="1" applyProtection="1"/>
    <xf numFmtId="0" fontId="0" fillId="0" borderId="18" xfId="0" applyFill="1" applyBorder="1" applyAlignment="1" applyProtection="1">
      <alignment horizontal="left" vertical="top" wrapText="1"/>
      <protection locked="0"/>
    </xf>
    <xf numFmtId="0" fontId="4" fillId="0" borderId="18" xfId="2" applyFont="1" applyFill="1" applyBorder="1" applyAlignment="1" applyProtection="1">
      <alignment horizontal="left" vertical="top" wrapText="1"/>
    </xf>
    <xf numFmtId="10" fontId="4" fillId="0" borderId="18" xfId="2" applyNumberFormat="1" applyFont="1" applyFill="1" applyBorder="1" applyAlignment="1" applyProtection="1">
      <alignment horizontal="left" vertical="top" wrapText="1"/>
    </xf>
    <xf numFmtId="0" fontId="6" fillId="0" borderId="18" xfId="2" applyFont="1" applyFill="1" applyBorder="1" applyAlignment="1" applyProtection="1">
      <alignment horizontal="left" vertical="top" wrapText="1"/>
    </xf>
    <xf numFmtId="0" fontId="4" fillId="0" borderId="1" xfId="2" applyFont="1" applyFill="1" applyBorder="1" applyAlignment="1" applyProtection="1">
      <alignment vertical="top" wrapText="1"/>
      <protection locked="0"/>
    </xf>
    <xf numFmtId="0" fontId="23" fillId="0" borderId="18" xfId="2" applyFont="1" applyFill="1" applyBorder="1" applyAlignment="1" applyProtection="1">
      <alignment horizontal="left" vertical="top" wrapText="1"/>
    </xf>
    <xf numFmtId="0" fontId="6" fillId="0" borderId="18" xfId="2" applyFont="1" applyFill="1" applyBorder="1" applyAlignment="1" applyProtection="1">
      <alignment vertical="top" wrapText="1"/>
      <protection locked="0"/>
    </xf>
    <xf numFmtId="0" fontId="4" fillId="0" borderId="37" xfId="2" applyFont="1" applyFill="1" applyBorder="1" applyAlignment="1" applyProtection="1">
      <alignment horizontal="left" vertical="top" wrapText="1"/>
      <protection locked="0"/>
    </xf>
    <xf numFmtId="0" fontId="6" fillId="9" borderId="0" xfId="2" applyFont="1" applyFill="1" applyBorder="1" applyAlignment="1" applyProtection="1">
      <alignment vertical="top"/>
    </xf>
    <xf numFmtId="0" fontId="6" fillId="0" borderId="18" xfId="2" applyFont="1" applyFill="1" applyBorder="1" applyAlignment="1" applyProtection="1">
      <alignment vertical="top"/>
      <protection locked="0"/>
    </xf>
    <xf numFmtId="0" fontId="6" fillId="0" borderId="18" xfId="2" applyFont="1" applyFill="1" applyBorder="1" applyAlignment="1" applyProtection="1">
      <alignment vertical="top"/>
    </xf>
    <xf numFmtId="0" fontId="4" fillId="0" borderId="38" xfId="2" applyFont="1" applyFill="1" applyBorder="1" applyAlignment="1" applyProtection="1">
      <alignment horizontal="left" vertical="top" wrapText="1"/>
      <protection locked="0"/>
    </xf>
    <xf numFmtId="0" fontId="6" fillId="0" borderId="18" xfId="2" applyFont="1" applyFill="1" applyBorder="1" applyAlignment="1" applyProtection="1">
      <alignment vertical="top" wrapText="1"/>
    </xf>
    <xf numFmtId="0" fontId="6" fillId="0" borderId="33" xfId="2" applyFont="1" applyFill="1" applyBorder="1" applyAlignment="1" applyProtection="1">
      <alignment vertical="top" wrapText="1"/>
      <protection locked="0"/>
    </xf>
    <xf numFmtId="0" fontId="24" fillId="0" borderId="0" xfId="14" applyFill="1" applyProtection="1"/>
    <xf numFmtId="0" fontId="6" fillId="0" borderId="0" xfId="14" applyFont="1" applyFill="1" applyProtection="1"/>
    <xf numFmtId="0" fontId="4" fillId="0" borderId="18" xfId="14" applyFont="1" applyFill="1" applyBorder="1" applyAlignment="1" applyProtection="1">
      <alignment horizontal="left" vertical="top" wrapText="1"/>
    </xf>
    <xf numFmtId="10" fontId="4" fillId="0" borderId="18" xfId="14" applyNumberFormat="1" applyFont="1" applyFill="1" applyBorder="1" applyAlignment="1" applyProtection="1">
      <alignment horizontal="left" vertical="top" wrapText="1"/>
    </xf>
    <xf numFmtId="0" fontId="6" fillId="0" borderId="18" xfId="14" applyFont="1" applyFill="1" applyBorder="1" applyAlignment="1" applyProtection="1">
      <alignment horizontal="left" vertical="top" wrapText="1"/>
    </xf>
    <xf numFmtId="0" fontId="23" fillId="0" borderId="18" xfId="14" applyFont="1" applyFill="1" applyBorder="1" applyAlignment="1" applyProtection="1">
      <alignment horizontal="left" vertical="top" wrapText="1"/>
    </xf>
    <xf numFmtId="0" fontId="4" fillId="0" borderId="37" xfId="14" applyFont="1" applyFill="1" applyBorder="1" applyAlignment="1" applyProtection="1">
      <alignment horizontal="left" vertical="top" wrapText="1"/>
      <protection locked="0"/>
    </xf>
    <xf numFmtId="0" fontId="4" fillId="0" borderId="38" xfId="14" applyFont="1" applyFill="1" applyBorder="1" applyAlignment="1" applyProtection="1">
      <alignment horizontal="left" vertical="top" wrapText="1"/>
      <protection locked="0"/>
    </xf>
    <xf numFmtId="0" fontId="19" fillId="0" borderId="18" xfId="0" applyFont="1" applyFill="1" applyBorder="1" applyAlignment="1" applyProtection="1">
      <alignment horizontal="left" vertical="top" wrapText="1"/>
    </xf>
    <xf numFmtId="15" fontId="19" fillId="0" borderId="18" xfId="0" applyNumberFormat="1" applyFont="1" applyFill="1" applyBorder="1" applyAlignment="1" applyProtection="1">
      <alignment horizontal="left" vertical="top" wrapText="1"/>
    </xf>
    <xf numFmtId="0" fontId="4" fillId="0" borderId="44" xfId="0" applyFont="1" applyFill="1" applyBorder="1" applyAlignment="1">
      <alignment vertical="top"/>
    </xf>
    <xf numFmtId="0" fontId="4" fillId="0" borderId="3" xfId="0" applyFont="1" applyFill="1" applyBorder="1" applyAlignment="1">
      <alignment vertical="top"/>
    </xf>
    <xf numFmtId="0" fontId="4" fillId="0" borderId="21" xfId="0" applyFont="1" applyFill="1" applyBorder="1" applyAlignment="1">
      <alignment vertical="top"/>
    </xf>
    <xf numFmtId="0" fontId="4" fillId="0" borderId="0" xfId="0" applyFont="1" applyFill="1" applyBorder="1" applyAlignment="1">
      <alignment vertical="top"/>
    </xf>
    <xf numFmtId="0" fontId="4" fillId="0" borderId="18" xfId="0" applyFont="1" applyFill="1" applyBorder="1" applyAlignment="1" applyProtection="1">
      <alignment horizontal="left" vertical="top"/>
    </xf>
    <xf numFmtId="10" fontId="16" fillId="8" borderId="18" xfId="0" applyNumberFormat="1" applyFont="1" applyFill="1" applyBorder="1" applyAlignment="1" applyProtection="1">
      <alignment horizontal="left" vertical="top" wrapText="1"/>
    </xf>
    <xf numFmtId="0" fontId="4" fillId="0" borderId="18" xfId="2" applyBorder="1" applyAlignment="1">
      <alignment horizontal="left" vertical="top" wrapText="1"/>
    </xf>
    <xf numFmtId="0" fontId="4" fillId="0" borderId="1" xfId="2" applyFont="1" applyFill="1" applyBorder="1" applyAlignment="1" applyProtection="1">
      <alignment horizontal="left" vertical="top" wrapText="1"/>
      <protection locked="0"/>
    </xf>
    <xf numFmtId="0" fontId="6" fillId="0" borderId="18" xfId="2" applyFont="1" applyFill="1" applyBorder="1" applyAlignment="1" applyProtection="1">
      <alignment horizontal="left" vertical="top" wrapText="1"/>
      <protection locked="0"/>
    </xf>
    <xf numFmtId="0" fontId="6" fillId="9" borderId="0" xfId="2"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9" borderId="0" xfId="0" applyFont="1" applyFill="1" applyBorder="1" applyAlignment="1" applyProtection="1">
      <alignment horizontal="left" vertical="top" wrapText="1"/>
    </xf>
    <xf numFmtId="0" fontId="6" fillId="0" borderId="18" xfId="0" applyFont="1" applyBorder="1" applyAlignment="1" applyProtection="1">
      <alignment horizontal="left" vertical="top" wrapText="1"/>
      <protection locked="0"/>
    </xf>
    <xf numFmtId="0" fontId="6" fillId="0" borderId="18" xfId="14" applyFont="1" applyFill="1" applyBorder="1" applyAlignment="1" applyProtection="1">
      <alignment horizontal="left" vertical="top" wrapText="1"/>
      <protection locked="0"/>
    </xf>
    <xf numFmtId="0" fontId="4" fillId="0" borderId="1" xfId="14" applyFont="1" applyFill="1" applyBorder="1" applyAlignment="1" applyProtection="1">
      <alignment horizontal="left" vertical="top" wrapText="1"/>
      <protection locked="0"/>
    </xf>
    <xf numFmtId="0" fontId="6" fillId="9" borderId="0" xfId="14"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6" fillId="0" borderId="33" xfId="14" applyFont="1" applyFill="1" applyBorder="1" applyAlignment="1" applyProtection="1">
      <alignment horizontal="left" vertical="top" wrapText="1"/>
      <protection locked="0"/>
    </xf>
    <xf numFmtId="0" fontId="25" fillId="8" borderId="18" xfId="14" applyFont="1" applyFill="1" applyBorder="1" applyAlignment="1" applyProtection="1">
      <alignment horizontal="left" vertical="top" wrapText="1"/>
      <protection locked="0"/>
    </xf>
    <xf numFmtId="0" fontId="25" fillId="0" borderId="18" xfId="0" applyFont="1" applyFill="1" applyBorder="1" applyAlignment="1" applyProtection="1">
      <alignment horizontal="left" vertical="top" wrapText="1"/>
      <protection locked="0"/>
    </xf>
    <xf numFmtId="0" fontId="6" fillId="9" borderId="0" xfId="0" applyFont="1" applyFill="1" applyBorder="1" applyProtection="1"/>
    <xf numFmtId="0" fontId="6" fillId="9" borderId="0" xfId="0" applyFont="1" applyFill="1" applyProtection="1"/>
    <xf numFmtId="10" fontId="6" fillId="0" borderId="0" xfId="0" applyNumberFormat="1" applyFont="1" applyFill="1" applyAlignment="1" applyProtection="1">
      <alignment wrapText="1"/>
    </xf>
    <xf numFmtId="0" fontId="6" fillId="8" borderId="0" xfId="0" applyFont="1" applyFill="1" applyProtection="1"/>
    <xf numFmtId="0" fontId="4" fillId="17" borderId="18" xfId="2" applyFont="1" applyFill="1" applyBorder="1" applyAlignment="1" applyProtection="1">
      <alignment horizontal="left" vertical="top" wrapText="1"/>
    </xf>
    <xf numFmtId="0" fontId="7" fillId="7" borderId="33" xfId="11" applyFont="1" applyFill="1" applyBorder="1" applyAlignment="1" applyProtection="1">
      <alignment horizontal="left" vertical="top" wrapText="1"/>
    </xf>
    <xf numFmtId="0" fontId="4" fillId="0" borderId="18" xfId="2" applyBorder="1" applyAlignment="1">
      <alignment vertical="top" wrapText="1"/>
    </xf>
    <xf numFmtId="0" fontId="4" fillId="0" borderId="48" xfId="0" applyFont="1" applyBorder="1" applyAlignment="1" applyProtection="1">
      <alignment horizontal="left" vertical="top" wrapText="1"/>
      <protection locked="0"/>
    </xf>
    <xf numFmtId="0" fontId="6" fillId="0" borderId="48" xfId="0" applyFont="1" applyFill="1" applyBorder="1" applyProtection="1"/>
    <xf numFmtId="0" fontId="4" fillId="0" borderId="48" xfId="0" applyFont="1" applyBorder="1" applyAlignment="1">
      <alignment horizontal="left" vertical="top"/>
    </xf>
    <xf numFmtId="0" fontId="4" fillId="0" borderId="49" xfId="4" applyFont="1" applyBorder="1" applyAlignment="1">
      <alignment vertical="top" wrapText="1"/>
    </xf>
    <xf numFmtId="0" fontId="4" fillId="0" borderId="48" xfId="0" applyFont="1" applyBorder="1" applyAlignment="1">
      <alignment horizontal="left" vertical="top" wrapText="1"/>
    </xf>
    <xf numFmtId="0" fontId="22" fillId="16" borderId="48" xfId="0" applyFont="1" applyFill="1" applyBorder="1" applyAlignment="1">
      <alignment wrapText="1"/>
    </xf>
    <xf numFmtId="0" fontId="13" fillId="8" borderId="48" xfId="0" applyFont="1" applyFill="1" applyBorder="1" applyAlignment="1">
      <alignment horizontal="left" vertical="center" wrapText="1"/>
    </xf>
    <xf numFmtId="0" fontId="13" fillId="8" borderId="48" xfId="0" applyFont="1" applyFill="1" applyBorder="1" applyAlignment="1">
      <alignment horizontal="center" wrapText="1"/>
    </xf>
    <xf numFmtId="0" fontId="8" fillId="8" borderId="47" xfId="0" applyFont="1" applyFill="1" applyBorder="1" applyAlignment="1">
      <alignment vertical="top" wrapText="1"/>
    </xf>
    <xf numFmtId="0" fontId="8" fillId="8" borderId="47" xfId="0" applyFont="1" applyFill="1" applyBorder="1" applyAlignment="1">
      <alignment horizontal="left" vertical="top" wrapText="1"/>
    </xf>
    <xf numFmtId="0" fontId="4" fillId="0" borderId="19"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4"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22"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0" fontId="4" fillId="0" borderId="25" xfId="0" applyFont="1" applyFill="1" applyBorder="1" applyAlignment="1" applyProtection="1">
      <alignment horizontal="left" vertical="top" wrapText="1"/>
    </xf>
    <xf numFmtId="0" fontId="4" fillId="8" borderId="2" xfId="0" applyFont="1" applyFill="1" applyBorder="1" applyAlignment="1" applyProtection="1">
      <alignment horizontal="left" vertical="top" wrapText="1"/>
    </xf>
    <xf numFmtId="0" fontId="4" fillId="8" borderId="3" xfId="0" applyFont="1" applyFill="1" applyBorder="1" applyAlignment="1" applyProtection="1">
      <alignment horizontal="left" vertical="top"/>
    </xf>
    <xf numFmtId="0" fontId="4" fillId="8" borderId="14" xfId="0" applyFont="1" applyFill="1" applyBorder="1" applyAlignment="1" applyProtection="1">
      <alignment horizontal="left" vertical="top"/>
    </xf>
    <xf numFmtId="0" fontId="4" fillId="8" borderId="5"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4" fillId="8" borderId="16" xfId="0" applyFont="1" applyFill="1" applyBorder="1" applyAlignment="1" applyProtection="1">
      <alignment horizontal="left" vertical="top"/>
    </xf>
    <xf numFmtId="0" fontId="4" fillId="8" borderId="19"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24" xfId="0" applyFont="1" applyFill="1" applyBorder="1" applyAlignment="1" applyProtection="1">
      <alignment horizontal="left" vertical="top" wrapText="1"/>
    </xf>
    <xf numFmtId="0" fontId="4" fillId="8" borderId="21"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6" xfId="0" applyFont="1" applyFill="1" applyBorder="1" applyAlignment="1" applyProtection="1">
      <alignment horizontal="left" vertical="top" wrapText="1"/>
    </xf>
    <xf numFmtId="0" fontId="7" fillId="6" borderId="19" xfId="0" applyFont="1" applyFill="1" applyBorder="1" applyAlignment="1" applyProtection="1">
      <alignment horizontal="left" vertical="top"/>
    </xf>
    <xf numFmtId="0" fontId="7" fillId="6" borderId="20" xfId="0" applyFont="1" applyFill="1" applyBorder="1" applyAlignment="1" applyProtection="1">
      <alignment horizontal="left" vertical="top"/>
    </xf>
    <xf numFmtId="0" fontId="7" fillId="6" borderId="24" xfId="0" applyFont="1" applyFill="1" applyBorder="1" applyAlignment="1" applyProtection="1">
      <alignment horizontal="left" vertical="top"/>
    </xf>
    <xf numFmtId="0" fontId="7" fillId="6" borderId="22" xfId="0" applyFont="1" applyFill="1" applyBorder="1" applyAlignment="1" applyProtection="1">
      <alignment horizontal="left" vertical="top"/>
    </xf>
    <xf numFmtId="0" fontId="7" fillId="6" borderId="23" xfId="0" applyFont="1" applyFill="1" applyBorder="1" applyAlignment="1" applyProtection="1">
      <alignment horizontal="left" vertical="top"/>
    </xf>
    <xf numFmtId="0" fontId="7" fillId="6" borderId="25" xfId="0" applyFont="1" applyFill="1" applyBorder="1" applyAlignment="1" applyProtection="1">
      <alignment horizontal="left" vertical="top"/>
    </xf>
    <xf numFmtId="0" fontId="4" fillId="8" borderId="22" xfId="0" applyFont="1" applyFill="1" applyBorder="1" applyAlignment="1" applyProtection="1">
      <alignment horizontal="left" vertical="top" wrapText="1"/>
    </xf>
    <xf numFmtId="0" fontId="4" fillId="8" borderId="23" xfId="0" applyFont="1" applyFill="1" applyBorder="1" applyAlignment="1" applyProtection="1">
      <alignment horizontal="left" vertical="top" wrapText="1"/>
    </xf>
    <xf numFmtId="0" fontId="4" fillId="8" borderId="25" xfId="0" applyFont="1" applyFill="1" applyBorder="1" applyAlignment="1" applyProtection="1">
      <alignment horizontal="left" vertical="top" wrapText="1"/>
    </xf>
  </cellXfs>
  <cellStyles count="16">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BF5E323C-92EB-4420-AD8F-637040A7BB78}"/>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7" xfId="15" xr:uid="{DEB30B65-5172-4D29-B552-67D75AEDC966}"/>
    <cellStyle name="Normal_Sheet1" xfId="13" xr:uid="{00000000-0005-0000-0000-00000D000000}"/>
  </cellStyles>
  <dxfs count="460">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4733563</xdr:colOff>
      <xdr:row>0</xdr:row>
      <xdr:rowOff>95250</xdr:rowOff>
    </xdr:from>
    <xdr:to>
      <xdr:col>2</xdr:col>
      <xdr:colOff>5527032</xdr:colOff>
      <xdr:row>4</xdr:row>
      <xdr:rowOff>176212</xdr:rowOff>
    </xdr:to>
    <xdr:pic>
      <xdr:nvPicPr>
        <xdr:cNvPr id="2" name="Picture 1" descr="The official logo of the IRS" title="IRS Logo">
          <a:extLst>
            <a:ext uri="{FF2B5EF4-FFF2-40B4-BE49-F238E27FC236}">
              <a16:creationId xmlns:a16="http://schemas.microsoft.com/office/drawing/2014/main" id="{143DDCAE-1FED-4055-9EB4-61912BCC62C3}"/>
            </a:ext>
          </a:extLst>
        </xdr:cNvPr>
        <xdr:cNvPicPr>
          <a:picLocks noChangeAspect="1"/>
        </xdr:cNvPicPr>
      </xdr:nvPicPr>
      <xdr:blipFill>
        <a:blip xmlns:r="http://schemas.openxmlformats.org/officeDocument/2006/relationships" r:embed="rId1"/>
        <a:srcRect/>
        <a:stretch>
          <a:fillRect/>
        </a:stretch>
      </xdr:blipFill>
      <xdr:spPr bwMode="auto">
        <a:xfrm>
          <a:off x="6019438" y="95250"/>
          <a:ext cx="793469"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J37" sqref="J37"/>
    </sheetView>
  </sheetViews>
  <sheetFormatPr defaultColWidth="9.26953125" defaultRowHeight="12.75" customHeight="1" x14ac:dyDescent="0.35"/>
  <cols>
    <col min="1" max="1" width="9.26953125" style="76"/>
    <col min="2" max="2" width="10" style="76" customWidth="1"/>
    <col min="3" max="3" width="113" style="76" customWidth="1"/>
    <col min="4" max="16384" width="9.26953125" style="76"/>
  </cols>
  <sheetData>
    <row r="1" spans="1:3" ht="15.5" x14ac:dyDescent="0.35">
      <c r="A1" s="2" t="s">
        <v>0</v>
      </c>
      <c r="B1" s="3"/>
      <c r="C1" s="4"/>
    </row>
    <row r="2" spans="1:3" ht="15.5" x14ac:dyDescent="0.35">
      <c r="A2" s="5" t="s">
        <v>1</v>
      </c>
      <c r="B2" s="6"/>
      <c r="C2" s="7"/>
    </row>
    <row r="3" spans="1:3" ht="14.5" x14ac:dyDescent="0.35">
      <c r="A3" s="258"/>
      <c r="B3" s="8"/>
      <c r="C3" s="9"/>
    </row>
    <row r="4" spans="1:3" ht="14.5" x14ac:dyDescent="0.35">
      <c r="A4" s="258" t="s">
        <v>2</v>
      </c>
      <c r="B4" s="10"/>
      <c r="C4" s="11"/>
    </row>
    <row r="5" spans="1:3" ht="14.5" x14ac:dyDescent="0.35">
      <c r="A5" s="258" t="s">
        <v>4162</v>
      </c>
      <c r="B5" s="10"/>
      <c r="C5" s="11"/>
    </row>
    <row r="6" spans="1:3" ht="14.5" x14ac:dyDescent="0.35">
      <c r="A6" s="258" t="s">
        <v>4036</v>
      </c>
      <c r="B6" s="10"/>
      <c r="C6" s="11"/>
    </row>
    <row r="7" spans="1:3" ht="14.5" x14ac:dyDescent="0.35">
      <c r="A7" s="12"/>
      <c r="B7" s="13"/>
      <c r="C7" s="14"/>
    </row>
    <row r="8" spans="1:3" ht="18" customHeight="1" x14ac:dyDescent="0.35">
      <c r="A8" s="15" t="s">
        <v>3</v>
      </c>
      <c r="B8" s="16"/>
      <c r="C8" s="17"/>
    </row>
    <row r="9" spans="1:3" ht="12.75" customHeight="1" x14ac:dyDescent="0.35">
      <c r="A9" s="18" t="s">
        <v>4</v>
      </c>
      <c r="B9" s="19"/>
      <c r="C9" s="20"/>
    </row>
    <row r="10" spans="1:3" ht="14.5" x14ac:dyDescent="0.35">
      <c r="A10" s="18" t="s">
        <v>5</v>
      </c>
      <c r="B10" s="19"/>
      <c r="C10" s="20"/>
    </row>
    <row r="11" spans="1:3" ht="14.5" x14ac:dyDescent="0.35">
      <c r="A11" s="18" t="s">
        <v>6</v>
      </c>
      <c r="B11" s="19"/>
      <c r="C11" s="20"/>
    </row>
    <row r="12" spans="1:3" ht="14.5" x14ac:dyDescent="0.35">
      <c r="A12" s="18" t="s">
        <v>7</v>
      </c>
      <c r="B12" s="19"/>
      <c r="C12" s="20"/>
    </row>
    <row r="13" spans="1:3" ht="14.5" x14ac:dyDescent="0.35">
      <c r="A13" s="18" t="s">
        <v>8</v>
      </c>
      <c r="B13" s="19"/>
      <c r="C13" s="20"/>
    </row>
    <row r="14" spans="1:3" ht="4.5" customHeight="1" x14ac:dyDescent="0.35">
      <c r="A14" s="21"/>
      <c r="B14" s="22"/>
      <c r="C14" s="23"/>
    </row>
    <row r="15" spans="1:3" ht="14.5" x14ac:dyDescent="0.35">
      <c r="C15" s="131"/>
    </row>
    <row r="16" spans="1:3" ht="14.5" x14ac:dyDescent="0.35">
      <c r="A16" s="24" t="s">
        <v>9</v>
      </c>
      <c r="B16" s="25"/>
      <c r="C16" s="26"/>
    </row>
    <row r="17" spans="1:3" ht="14.5" x14ac:dyDescent="0.35">
      <c r="A17" s="27" t="s">
        <v>10</v>
      </c>
      <c r="B17" s="28"/>
      <c r="C17" s="268"/>
    </row>
    <row r="18" spans="1:3" ht="14.5" x14ac:dyDescent="0.35">
      <c r="A18" s="27" t="s">
        <v>11</v>
      </c>
      <c r="B18" s="28"/>
      <c r="C18" s="268"/>
    </row>
    <row r="19" spans="1:3" ht="14.5" x14ac:dyDescent="0.35">
      <c r="A19" s="27" t="s">
        <v>12</v>
      </c>
      <c r="B19" s="28"/>
      <c r="C19" s="268"/>
    </row>
    <row r="20" spans="1:3" ht="14.5" x14ac:dyDescent="0.35">
      <c r="A20" s="132" t="s">
        <v>13</v>
      </c>
      <c r="B20" s="167"/>
      <c r="C20" s="269"/>
    </row>
    <row r="21" spans="1:3" ht="14.5" x14ac:dyDescent="0.35">
      <c r="A21" s="27" t="s">
        <v>14</v>
      </c>
      <c r="B21" s="28"/>
      <c r="C21" s="270"/>
    </row>
    <row r="22" spans="1:3" ht="14.5" x14ac:dyDescent="0.35">
      <c r="A22" s="27" t="s">
        <v>15</v>
      </c>
      <c r="B22" s="28"/>
      <c r="C22" s="268"/>
    </row>
    <row r="23" spans="1:3" ht="14.5" x14ac:dyDescent="0.35">
      <c r="A23" s="27" t="s">
        <v>16</v>
      </c>
      <c r="B23" s="28"/>
      <c r="C23" s="268"/>
    </row>
    <row r="24" spans="1:3" ht="14.5" x14ac:dyDescent="0.35">
      <c r="A24" s="27" t="s">
        <v>17</v>
      </c>
      <c r="B24" s="28"/>
      <c r="C24" s="268"/>
    </row>
    <row r="25" spans="1:3" ht="14.5" x14ac:dyDescent="0.35">
      <c r="A25" s="27" t="s">
        <v>18</v>
      </c>
      <c r="B25" s="28"/>
      <c r="C25" s="268"/>
    </row>
    <row r="26" spans="1:3" ht="14.5" x14ac:dyDescent="0.35">
      <c r="A26" s="168" t="s">
        <v>19</v>
      </c>
      <c r="B26" s="167"/>
      <c r="C26" s="268"/>
    </row>
    <row r="27" spans="1:3" ht="14.5" x14ac:dyDescent="0.35">
      <c r="A27" s="168" t="s">
        <v>20</v>
      </c>
      <c r="B27" s="167"/>
      <c r="C27" s="268"/>
    </row>
    <row r="28" spans="1:3" ht="14.5" x14ac:dyDescent="0.35">
      <c r="C28" s="131"/>
    </row>
    <row r="29" spans="1:3" ht="14.5" x14ac:dyDescent="0.35">
      <c r="A29" s="24" t="s">
        <v>21</v>
      </c>
      <c r="B29" s="25"/>
      <c r="C29" s="26"/>
    </row>
    <row r="30" spans="1:3" ht="14.5" x14ac:dyDescent="0.35">
      <c r="A30" s="29"/>
      <c r="B30" s="30"/>
      <c r="C30" s="31"/>
    </row>
    <row r="31" spans="1:3" ht="14.5" x14ac:dyDescent="0.35">
      <c r="A31" s="132" t="s">
        <v>22</v>
      </c>
      <c r="B31" s="133"/>
      <c r="C31" s="265"/>
    </row>
    <row r="32" spans="1:3" ht="14.5" x14ac:dyDescent="0.35">
      <c r="A32" s="132" t="s">
        <v>23</v>
      </c>
      <c r="B32" s="133"/>
      <c r="C32" s="265"/>
    </row>
    <row r="33" spans="1:3" ht="12.75" customHeight="1" x14ac:dyDescent="0.35">
      <c r="A33" s="132" t="s">
        <v>24</v>
      </c>
      <c r="B33" s="133"/>
      <c r="C33" s="265"/>
    </row>
    <row r="34" spans="1:3" ht="12.75" customHeight="1" x14ac:dyDescent="0.35">
      <c r="A34" s="132" t="s">
        <v>25</v>
      </c>
      <c r="B34" s="134"/>
      <c r="C34" s="266"/>
    </row>
    <row r="35" spans="1:3" ht="14.5" x14ac:dyDescent="0.35">
      <c r="A35" s="132" t="s">
        <v>26</v>
      </c>
      <c r="B35" s="133"/>
      <c r="C35" s="265"/>
    </row>
    <row r="36" spans="1:3" ht="14.5" x14ac:dyDescent="0.35">
      <c r="A36" s="29"/>
      <c r="B36" s="30"/>
      <c r="C36" s="31"/>
    </row>
    <row r="37" spans="1:3" ht="14.5" x14ac:dyDescent="0.35">
      <c r="A37" s="132" t="s">
        <v>22</v>
      </c>
      <c r="B37" s="133"/>
      <c r="C37" s="265"/>
    </row>
    <row r="38" spans="1:3" ht="14.5" x14ac:dyDescent="0.35">
      <c r="A38" s="132" t="s">
        <v>23</v>
      </c>
      <c r="B38" s="133"/>
      <c r="C38" s="265"/>
    </row>
    <row r="39" spans="1:3" ht="14.5" x14ac:dyDescent="0.35">
      <c r="A39" s="132" t="s">
        <v>24</v>
      </c>
      <c r="B39" s="133"/>
      <c r="C39" s="265"/>
    </row>
    <row r="40" spans="1:3" ht="14.5" x14ac:dyDescent="0.35">
      <c r="A40" s="132" t="s">
        <v>25</v>
      </c>
      <c r="B40" s="134"/>
      <c r="C40" s="266"/>
    </row>
    <row r="41" spans="1:3" ht="14.5" x14ac:dyDescent="0.35">
      <c r="A41" s="132" t="s">
        <v>26</v>
      </c>
      <c r="B41" s="133"/>
      <c r="C41" s="265"/>
    </row>
    <row r="42" spans="1:3" ht="14.5" x14ac:dyDescent="0.35"/>
    <row r="43" spans="1:3" ht="14.5" x14ac:dyDescent="0.35">
      <c r="A43" s="135" t="s">
        <v>27</v>
      </c>
    </row>
    <row r="44" spans="1:3" ht="14.5" x14ac:dyDescent="0.35">
      <c r="A44" s="135" t="s">
        <v>28</v>
      </c>
    </row>
    <row r="45" spans="1:3" ht="14.5" x14ac:dyDescent="0.35">
      <c r="A45" s="135" t="s">
        <v>29</v>
      </c>
    </row>
    <row r="46" spans="1:3" ht="14.5" x14ac:dyDescent="0.35"/>
    <row r="47" spans="1:3" ht="12.75" hidden="1" customHeight="1" x14ac:dyDescent="0.35">
      <c r="A47" s="169" t="s">
        <v>30</v>
      </c>
    </row>
    <row r="48" spans="1:3" ht="12.75" hidden="1" customHeight="1" x14ac:dyDescent="0.35">
      <c r="A48" s="169" t="s">
        <v>31</v>
      </c>
    </row>
    <row r="49" spans="1:1" ht="12.75" hidden="1" customHeight="1" x14ac:dyDescent="0.35">
      <c r="A49" s="169" t="s">
        <v>32</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46"/>
  <sheetViews>
    <sheetView zoomScale="90" zoomScaleNormal="90" workbookViewId="0">
      <selection activeCell="A26" sqref="A26:XFD26"/>
    </sheetView>
  </sheetViews>
  <sheetFormatPr defaultColWidth="9.26953125" defaultRowHeight="12.75" customHeight="1" x14ac:dyDescent="0.35"/>
  <cols>
    <col min="1" max="1" width="20.7265625" style="78" customWidth="1"/>
    <col min="2" max="2" width="12.54296875" style="78" customWidth="1"/>
    <col min="3" max="3" width="11.7265625" style="78" customWidth="1"/>
    <col min="4" max="4" width="12.26953125" style="78" customWidth="1"/>
    <col min="5" max="5" width="11.26953125" style="78" customWidth="1"/>
    <col min="6" max="6" width="13" style="78" customWidth="1"/>
    <col min="7" max="7" width="11.26953125" style="78" customWidth="1"/>
    <col min="8" max="9" width="14.26953125" style="78" hidden="1" customWidth="1"/>
    <col min="10" max="12" width="9.26953125" style="78"/>
    <col min="13" max="15" width="10.26953125" style="78" customWidth="1"/>
    <col min="16" max="16384" width="9.26953125" style="78"/>
  </cols>
  <sheetData>
    <row r="1" spans="1:16" ht="14.5" x14ac:dyDescent="0.35">
      <c r="A1" s="114" t="s">
        <v>33</v>
      </c>
      <c r="B1" s="115"/>
      <c r="C1" s="115"/>
      <c r="D1" s="115"/>
      <c r="E1" s="115"/>
      <c r="F1" s="115"/>
      <c r="G1" s="115"/>
      <c r="H1" s="115"/>
      <c r="I1" s="115"/>
      <c r="J1" s="115"/>
      <c r="K1" s="115"/>
      <c r="L1" s="115"/>
      <c r="M1" s="115"/>
      <c r="N1" s="115"/>
      <c r="O1" s="115"/>
      <c r="P1" s="237"/>
    </row>
    <row r="2" spans="1:16" ht="18" customHeight="1" x14ac:dyDescent="0.35">
      <c r="A2" s="233" t="s">
        <v>34</v>
      </c>
      <c r="B2" s="234"/>
      <c r="C2" s="234"/>
      <c r="D2" s="234"/>
      <c r="E2" s="234"/>
      <c r="F2" s="234"/>
      <c r="G2" s="234"/>
      <c r="H2" s="234"/>
      <c r="I2" s="234"/>
      <c r="J2" s="234"/>
      <c r="K2" s="234"/>
      <c r="L2" s="234"/>
      <c r="M2" s="234"/>
      <c r="N2" s="234"/>
      <c r="O2" s="234"/>
      <c r="P2" s="235"/>
    </row>
    <row r="3" spans="1:16" ht="12.75" customHeight="1" x14ac:dyDescent="0.35">
      <c r="A3" s="195" t="s">
        <v>35</v>
      </c>
      <c r="B3" s="80"/>
      <c r="C3" s="80"/>
      <c r="D3" s="80"/>
      <c r="E3" s="80"/>
      <c r="F3" s="80"/>
      <c r="G3" s="80"/>
      <c r="H3" s="80"/>
      <c r="I3" s="80"/>
      <c r="J3" s="80"/>
      <c r="K3" s="80"/>
      <c r="L3" s="80"/>
      <c r="M3" s="80"/>
      <c r="N3" s="80"/>
      <c r="O3" s="80"/>
      <c r="P3" s="236"/>
    </row>
    <row r="4" spans="1:16" ht="14.5" x14ac:dyDescent="0.35">
      <c r="A4" s="195"/>
      <c r="B4" s="80"/>
      <c r="C4" s="80"/>
      <c r="D4" s="80"/>
      <c r="E4" s="80"/>
      <c r="F4" s="80"/>
      <c r="G4" s="80"/>
      <c r="H4" s="80"/>
      <c r="I4" s="80"/>
      <c r="J4" s="80"/>
      <c r="K4" s="80"/>
      <c r="L4" s="80"/>
      <c r="M4" s="80"/>
      <c r="N4" s="80"/>
      <c r="O4" s="80"/>
      <c r="P4" s="236"/>
    </row>
    <row r="5" spans="1:16" ht="14.5" x14ac:dyDescent="0.35">
      <c r="A5" s="195" t="s">
        <v>36</v>
      </c>
      <c r="B5" s="80"/>
      <c r="C5" s="80"/>
      <c r="D5" s="80"/>
      <c r="E5" s="80"/>
      <c r="F5" s="80"/>
      <c r="G5" s="80"/>
      <c r="H5" s="80"/>
      <c r="I5" s="80"/>
      <c r="J5" s="80"/>
      <c r="K5" s="80"/>
      <c r="L5" s="80"/>
      <c r="M5" s="80"/>
      <c r="N5" s="80"/>
      <c r="O5" s="80"/>
      <c r="P5" s="236"/>
    </row>
    <row r="6" spans="1:16" ht="14.5" x14ac:dyDescent="0.35">
      <c r="A6" s="195" t="s">
        <v>37</v>
      </c>
      <c r="B6" s="80"/>
      <c r="C6" s="80"/>
      <c r="D6" s="80"/>
      <c r="E6" s="80"/>
      <c r="F6" s="80"/>
      <c r="G6" s="80"/>
      <c r="H6" s="80"/>
      <c r="I6" s="80"/>
      <c r="J6" s="80"/>
      <c r="K6" s="80"/>
      <c r="L6" s="80"/>
      <c r="M6" s="80"/>
      <c r="N6" s="80"/>
      <c r="O6" s="80"/>
      <c r="P6" s="236"/>
    </row>
    <row r="7" spans="1:16" ht="20.9" customHeight="1" x14ac:dyDescent="0.35">
      <c r="A7" s="197"/>
      <c r="B7" s="198"/>
      <c r="C7" s="198"/>
      <c r="D7" s="198"/>
      <c r="E7" s="198"/>
      <c r="F7" s="198"/>
      <c r="G7" s="198"/>
      <c r="H7" s="198"/>
      <c r="I7" s="198"/>
      <c r="J7" s="198"/>
      <c r="K7" s="198"/>
      <c r="L7" s="198"/>
      <c r="M7" s="198"/>
      <c r="N7" s="198"/>
      <c r="O7" s="198"/>
      <c r="P7" s="223"/>
    </row>
    <row r="8" spans="1:16" ht="14.5" x14ac:dyDescent="0.35">
      <c r="A8" s="83"/>
      <c r="B8" s="84"/>
      <c r="C8" s="84"/>
      <c r="D8" s="84"/>
      <c r="E8" s="84"/>
      <c r="F8" s="84"/>
      <c r="G8" s="84"/>
      <c r="H8" s="84"/>
      <c r="I8" s="84"/>
      <c r="J8" s="84"/>
      <c r="K8" s="84"/>
      <c r="L8" s="84"/>
      <c r="M8" s="84"/>
      <c r="N8" s="84"/>
      <c r="O8" s="84"/>
      <c r="P8" s="235"/>
    </row>
    <row r="9" spans="1:16" ht="14.5" x14ac:dyDescent="0.35">
      <c r="A9" s="92"/>
      <c r="B9" s="93" t="s">
        <v>38</v>
      </c>
      <c r="C9" s="94"/>
      <c r="D9" s="94"/>
      <c r="E9" s="94"/>
      <c r="F9" s="94"/>
      <c r="G9" s="95"/>
      <c r="H9" s="85"/>
      <c r="I9" s="85"/>
      <c r="J9" s="85"/>
      <c r="K9" s="85"/>
      <c r="L9" s="85"/>
      <c r="M9" s="85"/>
      <c r="N9" s="85"/>
      <c r="O9" s="85"/>
      <c r="P9" s="236"/>
    </row>
    <row r="10" spans="1:16" ht="14.5" x14ac:dyDescent="0.35">
      <c r="A10" s="92"/>
      <c r="B10" s="96" t="s">
        <v>39</v>
      </c>
      <c r="C10" s="97"/>
      <c r="D10" s="97"/>
      <c r="E10" s="97"/>
      <c r="F10" s="97"/>
      <c r="G10" s="98"/>
      <c r="H10" s="85"/>
      <c r="I10" s="85"/>
      <c r="J10" s="85"/>
      <c r="K10" s="85"/>
      <c r="L10" s="85"/>
      <c r="M10" s="85"/>
      <c r="N10" s="85"/>
      <c r="O10" s="85"/>
      <c r="P10" s="236"/>
    </row>
    <row r="11" spans="1:16" ht="13.5" customHeight="1" x14ac:dyDescent="0.35">
      <c r="A11" s="335" t="s">
        <v>40</v>
      </c>
      <c r="B11" s="247" t="s">
        <v>41</v>
      </c>
      <c r="C11" s="99"/>
      <c r="D11" s="241"/>
      <c r="E11" s="241"/>
      <c r="F11" s="241"/>
      <c r="G11" s="100"/>
      <c r="H11" s="85"/>
      <c r="I11" s="85"/>
      <c r="J11" s="85"/>
      <c r="K11" s="244" t="s">
        <v>42</v>
      </c>
      <c r="L11" s="245"/>
      <c r="M11" s="245"/>
      <c r="N11" s="245"/>
      <c r="O11" s="246"/>
      <c r="P11" s="236"/>
    </row>
    <row r="12" spans="1:16" ht="36" x14ac:dyDescent="0.35">
      <c r="A12" s="335"/>
      <c r="B12" s="101" t="s">
        <v>43</v>
      </c>
      <c r="C12" s="102" t="s">
        <v>44</v>
      </c>
      <c r="D12" s="102" t="s">
        <v>45</v>
      </c>
      <c r="E12" s="102" t="s">
        <v>46</v>
      </c>
      <c r="F12" s="102" t="s">
        <v>47</v>
      </c>
      <c r="G12" s="103" t="s">
        <v>48</v>
      </c>
      <c r="H12" s="85"/>
      <c r="I12" s="85"/>
      <c r="J12" s="85"/>
      <c r="K12" s="104" t="s">
        <v>49</v>
      </c>
      <c r="L12" s="33"/>
      <c r="M12" s="105" t="s">
        <v>50</v>
      </c>
      <c r="N12" s="105" t="s">
        <v>51</v>
      </c>
      <c r="O12" s="106" t="s">
        <v>52</v>
      </c>
      <c r="P12" s="236"/>
    </row>
    <row r="13" spans="1:16" ht="14.5" x14ac:dyDescent="0.35">
      <c r="A13" s="87"/>
      <c r="B13" s="170">
        <f>COUNTIF('Gen Test Cases'!$I:$I,"Pass")+COUNTIF('Debian 9'!$J:$J,"Pass")</f>
        <v>0</v>
      </c>
      <c r="C13" s="170">
        <f>COUNTIF('Gen Test Cases'!$I:$I,"Fail")+COUNTIF('Debian 9'!$J:$J,"FAil")</f>
        <v>0</v>
      </c>
      <c r="D13" s="170">
        <f>COUNTIF('Gen Test Cases'!$I:$I,"Info")+COUNTIF('Debian 9'!$J:$J,"Info")</f>
        <v>0</v>
      </c>
      <c r="E13" s="170">
        <f>COUNTIF('Gen Test Cases'!$I:$I,"N/A")+COUNTIF('Debian 9'!$J:$J,"N/A")</f>
        <v>0</v>
      </c>
      <c r="F13" s="224">
        <f>B13+C13</f>
        <v>0</v>
      </c>
      <c r="G13" s="225">
        <f>D25/100</f>
        <v>0</v>
      </c>
      <c r="H13" s="85"/>
      <c r="I13" s="85"/>
      <c r="J13" s="85"/>
      <c r="K13" s="107" t="s">
        <v>53</v>
      </c>
      <c r="L13" s="108"/>
      <c r="M13" s="226">
        <f>COUNTA('Gen Test Cases'!I3:I23)+COUNTA('Debian 9'!J3:J184)</f>
        <v>0</v>
      </c>
      <c r="N13" s="226">
        <f>O13-M13</f>
        <v>192</v>
      </c>
      <c r="O13" s="227">
        <f>COUNTA('Gen Test Cases'!A3:A23)+COUNTA('Debian 9'!A3:A184)</f>
        <v>192</v>
      </c>
      <c r="P13" s="236"/>
    </row>
    <row r="14" spans="1:16" ht="14.5" x14ac:dyDescent="0.35">
      <c r="A14" s="87"/>
      <c r="B14" s="109"/>
      <c r="C14" s="85"/>
      <c r="D14" s="85"/>
      <c r="E14" s="85"/>
      <c r="F14" s="85"/>
      <c r="G14" s="85"/>
      <c r="H14" s="85"/>
      <c r="I14" s="85"/>
      <c r="J14" s="85"/>
      <c r="K14" s="88"/>
      <c r="L14" s="88"/>
      <c r="M14" s="88"/>
      <c r="N14" s="88"/>
      <c r="O14" s="88"/>
      <c r="P14" s="236"/>
    </row>
    <row r="15" spans="1:16" ht="14.5" x14ac:dyDescent="0.35">
      <c r="A15" s="87"/>
      <c r="B15" s="248" t="s">
        <v>54</v>
      </c>
      <c r="C15" s="242"/>
      <c r="D15" s="242"/>
      <c r="E15" s="242"/>
      <c r="F15" s="242"/>
      <c r="G15" s="243"/>
      <c r="H15" s="85"/>
      <c r="I15" s="85"/>
      <c r="J15" s="85"/>
      <c r="K15" s="88"/>
      <c r="L15" s="88"/>
      <c r="M15" s="88"/>
      <c r="N15" s="88"/>
      <c r="O15" s="88"/>
      <c r="P15" s="236"/>
    </row>
    <row r="16" spans="1:16" ht="14.5" x14ac:dyDescent="0.35">
      <c r="A16" s="86"/>
      <c r="B16" s="110" t="s">
        <v>55</v>
      </c>
      <c r="C16" s="110" t="s">
        <v>56</v>
      </c>
      <c r="D16" s="110" t="s">
        <v>57</v>
      </c>
      <c r="E16" s="110" t="s">
        <v>58</v>
      </c>
      <c r="F16" s="110" t="s">
        <v>46</v>
      </c>
      <c r="G16" s="110" t="s">
        <v>59</v>
      </c>
      <c r="H16" s="111" t="s">
        <v>60</v>
      </c>
      <c r="I16" s="111" t="s">
        <v>61</v>
      </c>
      <c r="J16" s="85"/>
      <c r="K16" s="89"/>
      <c r="L16" s="89"/>
      <c r="M16" s="89"/>
      <c r="N16" s="89"/>
      <c r="O16" s="89"/>
      <c r="P16" s="236"/>
    </row>
    <row r="17" spans="1:16" ht="14.5" x14ac:dyDescent="0.35">
      <c r="A17" s="86"/>
      <c r="B17" s="112">
        <v>8</v>
      </c>
      <c r="C17" s="151">
        <f>COUNTIF('Gen Test Cases'!$AA:$AA,$B17)+COUNTIF('Debian 9'!$AA:$AA,$B17)</f>
        <v>0</v>
      </c>
      <c r="D17" s="228">
        <f>COUNTIFS('Gen Test Cases'!$AA:$AA,B17,'Gen Test Cases'!$I:$I,D$16)+COUNTIFS('Debian 9'!$AA:$AA,B17,'Debian 9'!$J:$J,D$16)</f>
        <v>0</v>
      </c>
      <c r="E17" s="228">
        <f>COUNTIFS('Gen Test Cases'!$AA:$AA,$B17,'Gen Test Cases'!$I:$I,E$16)+COUNTIFS('Debian 9'!AA:AA,$B17,'Debian 9'!$J:$J,E$16)</f>
        <v>0</v>
      </c>
      <c r="F17" s="228">
        <f>COUNTIFS('Gen Test Cases'!$AA:$AA,$B17,'Gen Test Cases'!$I:$I,F$16)+COUNTIFS('Debian 9'!AA:AA,$B17,'Debian 9'!$J:$J,F$16)</f>
        <v>0</v>
      </c>
      <c r="G17" s="229">
        <v>1500</v>
      </c>
      <c r="H17" s="240">
        <f>(C17-F17)*(G17)</f>
        <v>0</v>
      </c>
      <c r="I17" s="240">
        <f>D17*G17</f>
        <v>0</v>
      </c>
      <c r="J17" s="238">
        <f>D13+N13</f>
        <v>192</v>
      </c>
      <c r="K17" s="239" t="str">
        <f>"WARNING: THERE IS AT LEAST ONE TEST CASE WITH"</f>
        <v>WARNING: THERE IS AT LEAST ONE TEST CASE WITH</v>
      </c>
      <c r="L17" s="85"/>
      <c r="M17" s="85"/>
      <c r="N17" s="85"/>
      <c r="O17" s="85"/>
      <c r="P17" s="236"/>
    </row>
    <row r="18" spans="1:16" ht="14.5" x14ac:dyDescent="0.35">
      <c r="A18" s="86"/>
      <c r="B18" s="112">
        <v>7</v>
      </c>
      <c r="C18" s="151">
        <f>COUNTIF('Gen Test Cases'!$AA:$AA,$B18)+COUNTIF('Debian 9'!$AA:$AA,$B18)</f>
        <v>3</v>
      </c>
      <c r="D18" s="228">
        <f>COUNTIFS('Gen Test Cases'!$AA:$AA,B18,'Gen Test Cases'!$I:$I,D$16)+COUNTIFS('Debian 9'!$AA:$AA,B18,'Debian 9'!$J:$J,D$16)</f>
        <v>0</v>
      </c>
      <c r="E18" s="228">
        <f>COUNTIFS('Gen Test Cases'!$AA:$AA,$B18,'Gen Test Cases'!$I:$I,E$16)+COUNTIFS('Debian 9'!AA:AA,$B18,'Debian 9'!$J:$J,E$16)</f>
        <v>0</v>
      </c>
      <c r="F18" s="228">
        <f>COUNTIFS('Gen Test Cases'!$AA:$AA,$B18,'Gen Test Cases'!$I:$I,F$16)+COUNTIFS('Debian 9'!AA:AA,$B18,'Debian 9'!$J:$J,F$16)</f>
        <v>0</v>
      </c>
      <c r="G18" s="229">
        <v>750</v>
      </c>
      <c r="H18" s="240">
        <f t="shared" ref="H18:H24" si="0">(C18-F18)*(G18)</f>
        <v>2250</v>
      </c>
      <c r="I18" s="240">
        <f t="shared" ref="I18:I24" si="1">D18*G18</f>
        <v>0</v>
      </c>
      <c r="J18" s="85"/>
      <c r="K18" s="239" t="str">
        <f>"AN 'INFO' OR BLANK STATUS (SEE ABOVE)"</f>
        <v>AN 'INFO' OR BLANK STATUS (SEE ABOVE)</v>
      </c>
      <c r="L18" s="85"/>
      <c r="M18" s="85"/>
      <c r="N18" s="85"/>
      <c r="O18" s="85"/>
      <c r="P18" s="236"/>
    </row>
    <row r="19" spans="1:16" ht="14.5" x14ac:dyDescent="0.35">
      <c r="A19" s="86"/>
      <c r="B19" s="112">
        <v>6</v>
      </c>
      <c r="C19" s="151">
        <f>COUNTIF('Gen Test Cases'!$AA:$AA,$B19)+COUNTIF('Debian 9'!$AA:$AA,$B19)</f>
        <v>11</v>
      </c>
      <c r="D19" s="228">
        <f>COUNTIFS('Gen Test Cases'!$AA:$AA,B19,'Gen Test Cases'!$I:$I,D$16)+COUNTIFS('Debian 9'!$AA:$AA,B19,'Debian 9'!$J:$J,D$16)</f>
        <v>0</v>
      </c>
      <c r="E19" s="228">
        <f>COUNTIFS('Gen Test Cases'!$AA:$AA,$B19,'Gen Test Cases'!$I:$I,E$16)+COUNTIFS('Debian 9'!AA:AA,$B19,'Debian 9'!$J:$J,E$16)</f>
        <v>0</v>
      </c>
      <c r="F19" s="228">
        <f>COUNTIFS('Gen Test Cases'!$AA:$AA,$B19,'Gen Test Cases'!$I:$I,F$16)+COUNTIFS('Debian 9'!AA:AA,$B19,'Debian 9'!$J:$J,F$16)</f>
        <v>0</v>
      </c>
      <c r="G19" s="229">
        <v>100</v>
      </c>
      <c r="H19" s="240">
        <f t="shared" si="0"/>
        <v>1100</v>
      </c>
      <c r="I19" s="240">
        <f t="shared" si="1"/>
        <v>0</v>
      </c>
      <c r="J19" s="85"/>
      <c r="K19" s="85"/>
      <c r="L19" s="85"/>
      <c r="M19" s="85"/>
      <c r="N19" s="85"/>
      <c r="O19" s="85"/>
      <c r="P19" s="236"/>
    </row>
    <row r="20" spans="1:16" ht="14.5" x14ac:dyDescent="0.35">
      <c r="A20" s="86"/>
      <c r="B20" s="112">
        <v>5</v>
      </c>
      <c r="C20" s="151">
        <f>COUNTIF('Gen Test Cases'!$AA:$AA,$B20)+COUNTIF('Debian 9'!$AA:$AA,$B20)</f>
        <v>124</v>
      </c>
      <c r="D20" s="228">
        <f>COUNTIFS('Gen Test Cases'!$AA:$AA,B20,'Gen Test Cases'!$I:$I,D$16)+COUNTIFS('Debian 9'!$AA:$AA,B20,'Debian 9'!$J:$J,D$16)</f>
        <v>0</v>
      </c>
      <c r="E20" s="228">
        <f>COUNTIFS('Gen Test Cases'!$AA:$AA,$B20,'Gen Test Cases'!$I:$I,E$16)+COUNTIFS('Debian 9'!AA:AA,$B20,'Debian 9'!$J:$J,E$16)</f>
        <v>0</v>
      </c>
      <c r="F20" s="228">
        <f>COUNTIFS('Gen Test Cases'!$AA:$AA,$B20,'Gen Test Cases'!$I:$I,F$16)+COUNTIFS('Debian 9'!AA:AA,$B20,'Debian 9'!$J:$J,F$16)</f>
        <v>0</v>
      </c>
      <c r="G20" s="229">
        <v>50</v>
      </c>
      <c r="H20" s="240">
        <f t="shared" si="0"/>
        <v>6200</v>
      </c>
      <c r="I20" s="240">
        <f t="shared" si="1"/>
        <v>0</v>
      </c>
      <c r="J20" s="85"/>
      <c r="K20" s="85"/>
      <c r="L20" s="85"/>
      <c r="M20" s="85"/>
      <c r="N20" s="85"/>
      <c r="O20" s="85"/>
      <c r="P20" s="236"/>
    </row>
    <row r="21" spans="1:16" ht="14.5" x14ac:dyDescent="0.35">
      <c r="A21" s="86"/>
      <c r="B21" s="112">
        <v>4</v>
      </c>
      <c r="C21" s="151">
        <f>COUNTIF('Gen Test Cases'!$AA:$AA,$B21)+COUNTIF('Debian 9'!$AA:$AA,$B21)</f>
        <v>37</v>
      </c>
      <c r="D21" s="228">
        <f>COUNTIFS('Gen Test Cases'!$AA:$AA,B21,'Gen Test Cases'!$I:$I,D$16)+COUNTIFS('Debian 9'!$AA:$AA,B21,'Debian 9'!$J:$J,D$16)</f>
        <v>0</v>
      </c>
      <c r="E21" s="228">
        <f>COUNTIFS('Gen Test Cases'!$AA:$AA,$B21,'Gen Test Cases'!$I:$I,E$16)+COUNTIFS('Debian 9'!AA:AA,$B21,'Debian 9'!$J:$J,E$16)</f>
        <v>0</v>
      </c>
      <c r="F21" s="228">
        <f>COUNTIFS('Gen Test Cases'!$AA:$AA,$B21,'Gen Test Cases'!$I:$I,F$16)+COUNTIFS('Debian 9'!AA:AA,$B21,'Debian 9'!$J:$J,F$16)</f>
        <v>0</v>
      </c>
      <c r="G21" s="229">
        <v>10</v>
      </c>
      <c r="H21" s="240">
        <f t="shared" si="0"/>
        <v>370</v>
      </c>
      <c r="I21" s="240">
        <f t="shared" si="1"/>
        <v>0</v>
      </c>
      <c r="J21" s="238">
        <f>SUMPRODUCT(--ISERROR('Gen Test Cases'!AA3:AA12))+SUMPRODUCT(--ISERROR('Debian 9'!AA3:AA184))</f>
        <v>8</v>
      </c>
      <c r="K21" s="239" t="str">
        <f>"WARNING: THERE IS AT LEAST ONE TEST CASE WITH"</f>
        <v>WARNING: THERE IS AT LEAST ONE TEST CASE WITH</v>
      </c>
      <c r="L21" s="85"/>
      <c r="M21" s="85"/>
      <c r="N21" s="85"/>
      <c r="O21" s="85"/>
      <c r="P21" s="236"/>
    </row>
    <row r="22" spans="1:16" ht="14.5" x14ac:dyDescent="0.35">
      <c r="A22" s="86"/>
      <c r="B22" s="112">
        <v>3</v>
      </c>
      <c r="C22" s="151">
        <f>COUNTIF('Gen Test Cases'!$AA:$AA,$B22)+COUNTIF('Debian 9'!$AA:$AA,$B22)</f>
        <v>3</v>
      </c>
      <c r="D22" s="228">
        <f>COUNTIFS('Gen Test Cases'!$AA:$AA,B22,'Gen Test Cases'!$I:$I,D$16)+COUNTIFS('Debian 9'!$AA:$AA,B22,'Debian 9'!$J:$J,D$16)</f>
        <v>0</v>
      </c>
      <c r="E22" s="228">
        <f>COUNTIFS('Gen Test Cases'!$AA:$AA,$B22,'Gen Test Cases'!$I:$I,E$16)+COUNTIFS('Debian 9'!AA:AA,$B22,'Debian 9'!$J:$J,E$16)</f>
        <v>0</v>
      </c>
      <c r="F22" s="228">
        <f>COUNTIFS('Gen Test Cases'!$AA:$AA,$B22,'Gen Test Cases'!$I:$I,F$16)+COUNTIFS('Debian 9'!AA:AA,$B22,'Debian 9'!$J:$J,F$16)</f>
        <v>0</v>
      </c>
      <c r="G22" s="229">
        <v>5</v>
      </c>
      <c r="H22" s="240">
        <f t="shared" si="0"/>
        <v>15</v>
      </c>
      <c r="I22" s="240">
        <f t="shared" si="1"/>
        <v>0</v>
      </c>
      <c r="J22" s="85"/>
      <c r="K22" s="239" t="str">
        <f>"MULTIPLE OR INVALID ISSUE CODES (SEE TEST CASES TABS)"</f>
        <v>MULTIPLE OR INVALID ISSUE CODES (SEE TEST CASES TABS)</v>
      </c>
      <c r="L22" s="85"/>
      <c r="M22" s="85"/>
      <c r="N22" s="85"/>
      <c r="O22" s="85"/>
      <c r="P22" s="236"/>
    </row>
    <row r="23" spans="1:16" ht="14.5" x14ac:dyDescent="0.35">
      <c r="A23" s="86"/>
      <c r="B23" s="112">
        <v>2</v>
      </c>
      <c r="C23" s="151">
        <f>COUNTIF('Gen Test Cases'!$AA:$AA,$B23)+COUNTIF('Debian 9'!$AA:$AA,$B23)</f>
        <v>2</v>
      </c>
      <c r="D23" s="228">
        <f>COUNTIFS('Gen Test Cases'!$AA:$AA,B23,'Gen Test Cases'!$I:$I,D$16)+COUNTIFS('Debian 9'!$AA:$AA,B23,'Debian 9'!$J:$J,D$16)</f>
        <v>0</v>
      </c>
      <c r="E23" s="228">
        <f>COUNTIFS('Gen Test Cases'!$AA:$AA,$B23,'Gen Test Cases'!$I:$I,E$16)+COUNTIFS('Debian 9'!AA:AA,$B23,'Debian 9'!$J:$J,E$16)</f>
        <v>0</v>
      </c>
      <c r="F23" s="228">
        <f>COUNTIFS('Gen Test Cases'!$AA:$AA,$B23,'Gen Test Cases'!$I:$I,F$16)+COUNTIFS('Debian 9'!AA:AA,$B23,'Debian 9'!$J:$J,F$16)</f>
        <v>0</v>
      </c>
      <c r="G23" s="229">
        <v>2</v>
      </c>
      <c r="H23" s="240">
        <f t="shared" si="0"/>
        <v>4</v>
      </c>
      <c r="I23" s="240">
        <f t="shared" si="1"/>
        <v>0</v>
      </c>
      <c r="J23" s="85"/>
      <c r="K23" s="85"/>
      <c r="L23" s="85"/>
      <c r="M23" s="85"/>
      <c r="N23" s="85"/>
      <c r="O23" s="85"/>
      <c r="P23" s="236"/>
    </row>
    <row r="24" spans="1:16" ht="14.5" x14ac:dyDescent="0.35">
      <c r="A24" s="86"/>
      <c r="B24" s="112">
        <v>1</v>
      </c>
      <c r="C24" s="151">
        <f>COUNTIF('Gen Test Cases'!$AA:$AA,$B24)+COUNTIF('Debian 9'!$AA:$AA,$B24)</f>
        <v>4</v>
      </c>
      <c r="D24" s="228">
        <f>COUNTIFS('Gen Test Cases'!$AA:$AA,B24,'Gen Test Cases'!$I:$I,D$16)+COUNTIFS('Debian 9'!$AA:$AA,B24,'Debian 9'!$J:$J,D$16)</f>
        <v>0</v>
      </c>
      <c r="E24" s="228">
        <f>COUNTIFS('Gen Test Cases'!$AA:$AA,$B24,'Gen Test Cases'!$I:$I,E$16)+COUNTIFS('Debian 9'!AA:AA,$B24,'Debian 9'!$J:$J,E$16)</f>
        <v>0</v>
      </c>
      <c r="F24" s="228">
        <f>COUNTIFS('Gen Test Cases'!$AA:$AA,$B24,'Gen Test Cases'!$I:$I,F$16)+COUNTIFS('Debian 9'!AA:AA,$B24,'Debian 9'!$J:$J,F$16)</f>
        <v>0</v>
      </c>
      <c r="G24" s="229">
        <v>1</v>
      </c>
      <c r="H24" s="240">
        <f t="shared" si="0"/>
        <v>4</v>
      </c>
      <c r="I24" s="240">
        <f t="shared" si="1"/>
        <v>0</v>
      </c>
      <c r="J24" s="85"/>
      <c r="K24" s="85"/>
      <c r="L24" s="85"/>
      <c r="M24" s="85"/>
      <c r="N24" s="85"/>
      <c r="O24" s="85"/>
      <c r="P24" s="236"/>
    </row>
    <row r="25" spans="1:16" ht="14.5" hidden="1" x14ac:dyDescent="0.35">
      <c r="A25" s="86"/>
      <c r="B25" s="152" t="s">
        <v>62</v>
      </c>
      <c r="C25" s="153"/>
      <c r="D25" s="230">
        <f>SUM(I17:I24)/SUM(H17:H24)*100</f>
        <v>0</v>
      </c>
      <c r="E25" s="85"/>
      <c r="F25" s="85"/>
      <c r="G25" s="85"/>
      <c r="H25" s="85"/>
      <c r="I25" s="85"/>
      <c r="J25" s="85"/>
      <c r="K25" s="85"/>
      <c r="L25" s="85"/>
      <c r="M25" s="85"/>
      <c r="N25" s="85"/>
      <c r="O25" s="85"/>
      <c r="P25" s="236"/>
    </row>
    <row r="26" spans="1:16" ht="12.75" hidden="1" customHeight="1" x14ac:dyDescent="0.35">
      <c r="A26" s="86"/>
      <c r="B26" s="85"/>
      <c r="C26" s="85"/>
      <c r="D26" s="85"/>
      <c r="E26" s="85"/>
      <c r="F26" s="85"/>
      <c r="G26" s="85"/>
      <c r="H26" s="85"/>
      <c r="I26" s="85"/>
      <c r="J26" s="85"/>
      <c r="K26" s="85"/>
      <c r="L26" s="85"/>
      <c r="M26" s="85"/>
      <c r="N26" s="85"/>
      <c r="O26" s="85"/>
      <c r="P26" s="236"/>
    </row>
    <row r="27" spans="1:16" ht="12.75" customHeight="1" x14ac:dyDescent="0.35">
      <c r="A27" s="90"/>
      <c r="B27" s="91"/>
      <c r="C27" s="91"/>
      <c r="D27" s="91"/>
      <c r="E27" s="91"/>
      <c r="F27" s="91"/>
      <c r="G27" s="91"/>
      <c r="H27" s="91"/>
      <c r="I27" s="91"/>
      <c r="J27" s="91"/>
      <c r="K27" s="91"/>
      <c r="L27" s="91"/>
      <c r="M27" s="91"/>
      <c r="N27" s="91"/>
      <c r="O27" s="91"/>
      <c r="P27" s="223"/>
    </row>
    <row r="28" spans="1:16" ht="12.75" customHeight="1" x14ac:dyDescent="0.35">
      <c r="A28" s="83"/>
      <c r="B28" s="84"/>
      <c r="C28" s="84"/>
      <c r="D28" s="84"/>
      <c r="E28" s="84"/>
      <c r="F28" s="84"/>
      <c r="G28" s="84"/>
      <c r="H28" s="84"/>
      <c r="I28" s="84"/>
      <c r="J28" s="84"/>
      <c r="K28" s="84"/>
      <c r="L28" s="84"/>
      <c r="M28" s="84"/>
      <c r="N28" s="84"/>
      <c r="O28" s="84"/>
      <c r="P28" s="235"/>
    </row>
    <row r="29" spans="1:16" ht="14.5" x14ac:dyDescent="0.35">
      <c r="A29" s="92"/>
      <c r="B29" s="93" t="s">
        <v>63</v>
      </c>
      <c r="C29" s="94"/>
      <c r="D29" s="94"/>
      <c r="E29" s="94"/>
      <c r="F29" s="94"/>
      <c r="G29" s="95"/>
      <c r="H29" s="85"/>
      <c r="I29" s="85"/>
      <c r="J29" s="85"/>
      <c r="K29" s="85"/>
      <c r="L29" s="85"/>
      <c r="M29" s="85"/>
      <c r="N29" s="85"/>
      <c r="O29" s="85"/>
      <c r="P29" s="236"/>
    </row>
    <row r="30" spans="1:16" ht="12.75" customHeight="1" x14ac:dyDescent="0.35">
      <c r="A30" s="92"/>
      <c r="B30" s="96" t="s">
        <v>64</v>
      </c>
      <c r="C30" s="97"/>
      <c r="D30" s="97"/>
      <c r="E30" s="97"/>
      <c r="F30" s="97"/>
      <c r="G30" s="98"/>
      <c r="H30" s="85"/>
      <c r="I30" s="85"/>
      <c r="J30" s="85"/>
      <c r="K30" s="85"/>
      <c r="L30" s="85"/>
      <c r="M30" s="85"/>
      <c r="N30" s="85"/>
      <c r="O30" s="85"/>
      <c r="P30" s="236"/>
    </row>
    <row r="31" spans="1:16" ht="14.5" x14ac:dyDescent="0.35">
      <c r="A31" s="336" t="s">
        <v>65</v>
      </c>
      <c r="B31" s="247" t="s">
        <v>41</v>
      </c>
      <c r="C31" s="99"/>
      <c r="D31" s="241"/>
      <c r="E31" s="241"/>
      <c r="F31" s="241"/>
      <c r="G31" s="100"/>
      <c r="H31" s="85"/>
      <c r="I31" s="85"/>
      <c r="J31" s="85"/>
      <c r="K31" s="244" t="s">
        <v>42</v>
      </c>
      <c r="L31" s="245"/>
      <c r="M31" s="245"/>
      <c r="N31" s="245"/>
      <c r="O31" s="246"/>
      <c r="P31" s="236"/>
    </row>
    <row r="32" spans="1:16" ht="36" x14ac:dyDescent="0.35">
      <c r="A32" s="336"/>
      <c r="B32" s="101" t="s">
        <v>43</v>
      </c>
      <c r="C32" s="102" t="s">
        <v>44</v>
      </c>
      <c r="D32" s="102" t="s">
        <v>45</v>
      </c>
      <c r="E32" s="102" t="s">
        <v>46</v>
      </c>
      <c r="F32" s="102" t="s">
        <v>47</v>
      </c>
      <c r="G32" s="103" t="s">
        <v>48</v>
      </c>
      <c r="H32" s="85"/>
      <c r="I32" s="85"/>
      <c r="J32" s="85"/>
      <c r="K32" s="104" t="s">
        <v>49</v>
      </c>
      <c r="L32" s="33"/>
      <c r="M32" s="105" t="s">
        <v>50</v>
      </c>
      <c r="N32" s="105" t="s">
        <v>51</v>
      </c>
      <c r="O32" s="106" t="s">
        <v>52</v>
      </c>
      <c r="P32" s="236"/>
    </row>
    <row r="33" spans="1:16" ht="14.5" x14ac:dyDescent="0.35">
      <c r="A33" s="87"/>
      <c r="B33" s="224">
        <f>COUNTIF('Gen Test Cases'!$I:$I,"Pass")+COUNTIF('Debian 10'!J3:J200,"Pass")</f>
        <v>0</v>
      </c>
      <c r="C33" s="224">
        <f>COUNTIF('Gen Test Cases'!$I$3:$I$12,"Fail")+COUNTIF('Debian 10'!J3:J200,"Fail")</f>
        <v>0</v>
      </c>
      <c r="D33" s="224">
        <f>COUNTIF('Gen Test Cases'!$I$3:$I$12,"Info")+COUNTIF('Debian 10'!J3:J200,"Info")</f>
        <v>0</v>
      </c>
      <c r="E33" s="224">
        <f>COUNTIF('Gen Test Cases'!$I$3:$I$12,"N/A")+COUNTIF('Debian 10'!J3:J200,"N/A")</f>
        <v>0</v>
      </c>
      <c r="F33" s="224">
        <f>B33+C33</f>
        <v>0</v>
      </c>
      <c r="G33" s="225">
        <f>D45/100</f>
        <v>0</v>
      </c>
      <c r="H33" s="85"/>
      <c r="I33" s="85"/>
      <c r="J33" s="85"/>
      <c r="K33" s="107" t="s">
        <v>53</v>
      </c>
      <c r="L33" s="108"/>
      <c r="M33" s="226">
        <f>COUNTA('Gen Test Cases'!I3:I23)+COUNTA('Debian 10'!J3:J198)</f>
        <v>0</v>
      </c>
      <c r="N33" s="226">
        <f>O33-M33</f>
        <v>206</v>
      </c>
      <c r="O33" s="227">
        <f>COUNTA('Gen Test Cases'!A3:A23)+COUNTA('Debian 10'!A3:A198)</f>
        <v>206</v>
      </c>
      <c r="P33" s="236"/>
    </row>
    <row r="34" spans="1:16" ht="12.75" customHeight="1" x14ac:dyDescent="0.35">
      <c r="A34" s="87"/>
      <c r="B34" s="109"/>
      <c r="C34" s="85"/>
      <c r="D34" s="85"/>
      <c r="E34" s="85"/>
      <c r="F34" s="85"/>
      <c r="G34" s="85"/>
      <c r="H34" s="85"/>
      <c r="I34" s="85"/>
      <c r="J34" s="85"/>
      <c r="K34" s="88"/>
      <c r="L34" s="88"/>
      <c r="M34" s="88"/>
      <c r="N34" s="88"/>
      <c r="O34" s="88"/>
      <c r="P34" s="236"/>
    </row>
    <row r="35" spans="1:16" ht="12.75" customHeight="1" x14ac:dyDescent="0.35">
      <c r="A35" s="87"/>
      <c r="B35" s="248" t="s">
        <v>54</v>
      </c>
      <c r="C35" s="242"/>
      <c r="D35" s="242"/>
      <c r="E35" s="242"/>
      <c r="F35" s="242"/>
      <c r="G35" s="243"/>
      <c r="H35" s="85"/>
      <c r="I35" s="85"/>
      <c r="J35" s="85"/>
      <c r="K35" s="88"/>
      <c r="L35" s="88"/>
      <c r="M35" s="88"/>
      <c r="N35" s="88"/>
      <c r="O35" s="88"/>
      <c r="P35" s="236"/>
    </row>
    <row r="36" spans="1:16" ht="12.75" customHeight="1" x14ac:dyDescent="0.35">
      <c r="A36" s="86"/>
      <c r="B36" s="110" t="s">
        <v>55</v>
      </c>
      <c r="C36" s="110" t="s">
        <v>56</v>
      </c>
      <c r="D36" s="110" t="s">
        <v>57</v>
      </c>
      <c r="E36" s="110" t="s">
        <v>58</v>
      </c>
      <c r="F36" s="110" t="s">
        <v>46</v>
      </c>
      <c r="G36" s="110" t="s">
        <v>59</v>
      </c>
      <c r="H36" s="111" t="s">
        <v>60</v>
      </c>
      <c r="I36" s="111" t="s">
        <v>61</v>
      </c>
      <c r="J36" s="85"/>
      <c r="K36" s="89"/>
      <c r="L36" s="89"/>
      <c r="M36" s="89"/>
      <c r="N36" s="89"/>
      <c r="O36" s="89"/>
      <c r="P36" s="236"/>
    </row>
    <row r="37" spans="1:16" ht="12.75" customHeight="1" x14ac:dyDescent="0.35">
      <c r="A37" s="86"/>
      <c r="B37" s="231">
        <v>8</v>
      </c>
      <c r="C37" s="232">
        <f>COUNTIF('Gen Test Cases'!$AA:$AA,$B37)+COUNTIF('Debian 10'!$AA:$AA,$B37)</f>
        <v>0</v>
      </c>
      <c r="D37" s="228">
        <f>COUNTIFS('Gen Test Cases'!$AA:$AA,B37,'Gen Test Cases'!$I:$I,D$16)+COUNTIFS('Debian 10'!$AA:$AA,B37,'Debian 10'!$J:$J,D$36)</f>
        <v>0</v>
      </c>
      <c r="E37" s="228">
        <f>COUNTIFS('Gen Test Cases'!$AA:$AA,$B37,'Gen Test Cases'!$I:$I,E$36)+COUNTIFS('Debian 10'!AA:AA,$B37,'Debian 10'!$J:$J,E$36)</f>
        <v>0</v>
      </c>
      <c r="F37" s="228">
        <f>COUNTIFS('Gen Test Cases'!$AA:$AA,$B37,'Gen Test Cases'!$I:$I,F$36)+COUNTIFS('Debian 10'!AA:AA,$B37,'Debian 10'!$J:$J,F$36)</f>
        <v>0</v>
      </c>
      <c r="G37" s="229">
        <v>1500</v>
      </c>
      <c r="H37" s="85">
        <f>(C37-F37)*(G37)</f>
        <v>0</v>
      </c>
      <c r="I37" s="85">
        <f>D37*G37</f>
        <v>0</v>
      </c>
      <c r="J37" s="238">
        <f>D33+N33</f>
        <v>206</v>
      </c>
      <c r="K37" s="239" t="str">
        <f>"WARNING: THERE IS AT LEAST ONE TEST CASE WITH"</f>
        <v>WARNING: THERE IS AT LEAST ONE TEST CASE WITH</v>
      </c>
      <c r="L37" s="85"/>
      <c r="M37" s="85"/>
      <c r="N37" s="85"/>
      <c r="O37" s="85"/>
      <c r="P37" s="236"/>
    </row>
    <row r="38" spans="1:16" ht="12.75" customHeight="1" x14ac:dyDescent="0.35">
      <c r="A38" s="86"/>
      <c r="B38" s="231">
        <v>7</v>
      </c>
      <c r="C38" s="232">
        <f>COUNTIF('Gen Test Cases'!$AA:$AA,$B38)+COUNTIF('Debian 10'!$AA:$AA,$B38)</f>
        <v>3</v>
      </c>
      <c r="D38" s="228">
        <f>COUNTIFS('Gen Test Cases'!$AA:$AA,B38,'Gen Test Cases'!$I:$I,D$16)+COUNTIFS('Debian 10'!$AA:$AA,B38,'Debian 10'!$J:$J,D$36)</f>
        <v>0</v>
      </c>
      <c r="E38" s="228">
        <f>COUNTIFS('Gen Test Cases'!$AA:$AA,$B38,'Gen Test Cases'!$I:$I,E$36)+COUNTIFS('Debian 10'!AA:AA,$B38,'Debian 10'!$J:$J,E$36)</f>
        <v>0</v>
      </c>
      <c r="F38" s="228">
        <f>COUNTIFS('Gen Test Cases'!$AA:$AA,$B38,'Gen Test Cases'!$I:$I,F$36)+COUNTIFS('Debian 10'!AA:AA,$B38,'Debian 10'!$J:$J,F$36)</f>
        <v>0</v>
      </c>
      <c r="G38" s="229">
        <v>750</v>
      </c>
      <c r="H38" s="85">
        <f t="shared" ref="H38:H44" si="2">(C38-F38)*(G38)</f>
        <v>2250</v>
      </c>
      <c r="I38" s="85">
        <f t="shared" ref="I38:I44" si="3">D38*G38</f>
        <v>0</v>
      </c>
      <c r="J38" s="85"/>
      <c r="K38" s="239" t="str">
        <f>"AN 'INFO' OR BLANK STATUS (SEE ABOVE)"</f>
        <v>AN 'INFO' OR BLANK STATUS (SEE ABOVE)</v>
      </c>
      <c r="L38" s="85"/>
      <c r="M38" s="85"/>
      <c r="N38" s="85"/>
      <c r="O38" s="85"/>
      <c r="P38" s="236"/>
    </row>
    <row r="39" spans="1:16" ht="12.75" customHeight="1" x14ac:dyDescent="0.35">
      <c r="A39" s="86"/>
      <c r="B39" s="231">
        <v>6</v>
      </c>
      <c r="C39" s="232">
        <f>COUNTIF('Gen Test Cases'!$AA:$AA,$B39)+COUNTIF('Debian 10'!$AA:$AA,$B39)</f>
        <v>11</v>
      </c>
      <c r="D39" s="228">
        <f>COUNTIFS('Gen Test Cases'!$AA:$AA,B39,'Gen Test Cases'!$I:$I,D$16)+COUNTIFS('Debian 10'!$AA:$AA,B39,'Debian 10'!$J:$J,D$36)</f>
        <v>0</v>
      </c>
      <c r="E39" s="228">
        <f>COUNTIFS('Gen Test Cases'!$AA:$AA,$B39,'Gen Test Cases'!$I:$I,E$36)+COUNTIFS('Debian 10'!AA:AA,$B39,'Debian 10'!$J:$J,E$36)</f>
        <v>0</v>
      </c>
      <c r="F39" s="228">
        <f>COUNTIFS('Gen Test Cases'!$AA:$AA,$B39,'Gen Test Cases'!$I:$I,F$36)+COUNTIFS('Debian 10'!AA:AA,$B39,'Debian 10'!$J:$J,F$36)</f>
        <v>0</v>
      </c>
      <c r="G39" s="229">
        <v>100</v>
      </c>
      <c r="H39" s="85">
        <f t="shared" si="2"/>
        <v>1100</v>
      </c>
      <c r="I39" s="85">
        <f t="shared" si="3"/>
        <v>0</v>
      </c>
      <c r="J39" s="85"/>
      <c r="K39" s="85"/>
      <c r="L39" s="85"/>
      <c r="M39" s="85"/>
      <c r="N39" s="85"/>
      <c r="O39" s="85"/>
      <c r="P39" s="236"/>
    </row>
    <row r="40" spans="1:16" ht="12.75" customHeight="1" x14ac:dyDescent="0.35">
      <c r="A40" s="86"/>
      <c r="B40" s="231">
        <v>5</v>
      </c>
      <c r="C40" s="232">
        <f>COUNTIF('Gen Test Cases'!$AA:$AA,$B40)+COUNTIF('Debian 10'!$AA:$AA,$B40)</f>
        <v>136</v>
      </c>
      <c r="D40" s="228">
        <f>COUNTIFS('Gen Test Cases'!$AA:$AA,B40,'Gen Test Cases'!$I:$I,D$16)+COUNTIFS('Debian 10'!$AA:$AA,B40,'Debian 10'!$J:$J,D$36)</f>
        <v>0</v>
      </c>
      <c r="E40" s="228">
        <f>COUNTIFS('Gen Test Cases'!$AA:$AA,$B40,'Gen Test Cases'!$I:$I,E$36)+COUNTIFS('Debian 10'!AA:AA,$B40,'Debian 10'!$J:$J,E$36)</f>
        <v>0</v>
      </c>
      <c r="F40" s="228">
        <f>COUNTIFS('Gen Test Cases'!$AA:$AA,$B40,'Gen Test Cases'!$I:$I,F$36)+COUNTIFS('Debian 10'!AA:AA,$B40,'Debian 10'!$J:$J,F$36)</f>
        <v>0</v>
      </c>
      <c r="G40" s="229">
        <v>50</v>
      </c>
      <c r="H40" s="85">
        <f t="shared" si="2"/>
        <v>6800</v>
      </c>
      <c r="I40" s="85">
        <f t="shared" si="3"/>
        <v>0</v>
      </c>
      <c r="J40" s="85"/>
      <c r="K40" s="85"/>
      <c r="L40" s="85"/>
      <c r="M40" s="85"/>
      <c r="N40" s="85"/>
      <c r="O40" s="85"/>
      <c r="P40" s="236"/>
    </row>
    <row r="41" spans="1:16" ht="12.75" customHeight="1" x14ac:dyDescent="0.35">
      <c r="A41" s="86"/>
      <c r="B41" s="231">
        <v>4</v>
      </c>
      <c r="C41" s="232">
        <f>COUNTIF('Gen Test Cases'!$AA:$AA,$B41)+COUNTIF('Debian 10'!$AA:$AA,$B41)</f>
        <v>41</v>
      </c>
      <c r="D41" s="228">
        <f>COUNTIFS('Gen Test Cases'!$AA:$AA,B41,'Gen Test Cases'!$I:$I,D$16)+COUNTIFS('Debian 10'!$AA:$AA,B41,'Debian 10'!$J:$J,D$36)</f>
        <v>0</v>
      </c>
      <c r="E41" s="228">
        <f>COUNTIFS('Gen Test Cases'!$AA:$AA,$B41,'Gen Test Cases'!$I:$I,E$36)+COUNTIFS('Debian 10'!AA:AA,$B41,'Debian 10'!$J:$J,E$36)</f>
        <v>0</v>
      </c>
      <c r="F41" s="228">
        <f>COUNTIFS('Gen Test Cases'!$AA:$AA,$B41,'Gen Test Cases'!$I:$I,F$36)+COUNTIFS('Debian 10'!AA:AA,$B41,'Debian 10'!$J:$J,F$36)</f>
        <v>0</v>
      </c>
      <c r="G41" s="229">
        <v>10</v>
      </c>
      <c r="H41" s="85">
        <f t="shared" si="2"/>
        <v>410</v>
      </c>
      <c r="I41" s="85">
        <f t="shared" si="3"/>
        <v>0</v>
      </c>
      <c r="J41" s="238">
        <f>SUMPRODUCT(--ISERROR('Gen Test Cases'!AA3:AA12))+SUMPRODUCT(--ISERROR(#REF!))</f>
        <v>4</v>
      </c>
      <c r="K41" s="239" t="str">
        <f>"WARNING: THERE IS AT LEAST ONE TEST CASE WITH"</f>
        <v>WARNING: THERE IS AT LEAST ONE TEST CASE WITH</v>
      </c>
      <c r="L41" s="85"/>
      <c r="M41" s="85"/>
      <c r="N41" s="85"/>
      <c r="O41" s="85"/>
      <c r="P41" s="236"/>
    </row>
    <row r="42" spans="1:16" ht="12.75" customHeight="1" x14ac:dyDescent="0.35">
      <c r="A42" s="86"/>
      <c r="B42" s="231">
        <v>3</v>
      </c>
      <c r="C42" s="232">
        <f>COUNTIF('Gen Test Cases'!$AA:$AA,$B42)+COUNTIF('Debian 10'!$AA:$AA,$B42)</f>
        <v>4</v>
      </c>
      <c r="D42" s="228">
        <f>COUNTIFS('Gen Test Cases'!$AA:$AA,B42,'Gen Test Cases'!$I:$I,D$16)+COUNTIFS('Debian 10'!$AA:$AA,B42,'Debian 10'!$J:$J,D$36)</f>
        <v>0</v>
      </c>
      <c r="E42" s="228">
        <f>COUNTIFS('Gen Test Cases'!$AA:$AA,$B42,'Gen Test Cases'!$I:$I,E$36)+COUNTIFS('Debian 10'!AA:AA,$B42,'Debian 10'!$J:$J,E$36)</f>
        <v>0</v>
      </c>
      <c r="F42" s="228">
        <f>COUNTIFS('Gen Test Cases'!$AA:$AA,$B42,'Gen Test Cases'!$I:$I,F$36)+COUNTIFS('Debian 10'!AA:AA,$B42,'Debian 10'!$J:$J,F$36)</f>
        <v>0</v>
      </c>
      <c r="G42" s="229">
        <v>5</v>
      </c>
      <c r="H42" s="85">
        <f t="shared" si="2"/>
        <v>20</v>
      </c>
      <c r="I42" s="85">
        <f t="shared" si="3"/>
        <v>0</v>
      </c>
      <c r="J42" s="85"/>
      <c r="K42" s="239" t="str">
        <f>"MULTIPLE OR INVALID ISSUE CODES (SEE TEST CASES TABS)"</f>
        <v>MULTIPLE OR INVALID ISSUE CODES (SEE TEST CASES TABS)</v>
      </c>
      <c r="L42" s="85"/>
      <c r="M42" s="85"/>
      <c r="N42" s="85"/>
      <c r="O42" s="85"/>
      <c r="P42" s="236"/>
    </row>
    <row r="43" spans="1:16" ht="14.5" x14ac:dyDescent="0.35">
      <c r="A43" s="86"/>
      <c r="B43" s="231">
        <v>2</v>
      </c>
      <c r="C43" s="232">
        <f>COUNTIF('Gen Test Cases'!$AA:$AA,$B43)+COUNTIF('Debian 10'!$AA:$AA,$B43)</f>
        <v>2</v>
      </c>
      <c r="D43" s="228">
        <f>COUNTIFS('Gen Test Cases'!$AA:$AA,B43,'Gen Test Cases'!$I:$I,D$16)+COUNTIFS('Debian 10'!$AA:$AA,B43,'Debian 10'!$J:$J,D$36)</f>
        <v>0</v>
      </c>
      <c r="E43" s="228">
        <f>COUNTIFS('Gen Test Cases'!$AA:$AA,$B43,'Gen Test Cases'!$I:$I,E$36)+COUNTIFS('Debian 10'!AA:AA,$B43,'Debian 10'!$J:$J,E$36)</f>
        <v>0</v>
      </c>
      <c r="F43" s="228">
        <f>COUNTIFS('Gen Test Cases'!$AA:$AA,$B43,'Gen Test Cases'!$I:$I,F$36)+COUNTIFS('Debian 10'!AA:AA,$B43,'Debian 10'!$J:$J,F$36)</f>
        <v>0</v>
      </c>
      <c r="G43" s="229">
        <v>2</v>
      </c>
      <c r="H43" s="85">
        <f t="shared" si="2"/>
        <v>4</v>
      </c>
      <c r="I43" s="85">
        <f t="shared" si="3"/>
        <v>0</v>
      </c>
      <c r="J43" s="85"/>
      <c r="K43" s="85"/>
      <c r="L43" s="85"/>
      <c r="M43" s="85"/>
      <c r="N43" s="85"/>
      <c r="O43" s="85"/>
      <c r="P43" s="236"/>
    </row>
    <row r="44" spans="1:16" ht="14.5" x14ac:dyDescent="0.35">
      <c r="A44" s="86"/>
      <c r="B44" s="231">
        <v>1</v>
      </c>
      <c r="C44" s="232">
        <f>COUNTIF('Gen Test Cases'!$AA:$AA,$B44)+COUNTIF('Debian 10'!$AA:$AA,$B44)</f>
        <v>4</v>
      </c>
      <c r="D44" s="228">
        <f>COUNTIFS('Gen Test Cases'!$AA:$AA,B44,'Gen Test Cases'!$I:$I,D$16)+COUNTIFS('Debian 10'!$AA:$AA,B44,'Debian 10'!$J:$J,D$36)</f>
        <v>0</v>
      </c>
      <c r="E44" s="228">
        <f>COUNTIFS('Gen Test Cases'!$AA:$AA,$B44,'Gen Test Cases'!$I:$I,E$36)+COUNTIFS('Debian 10'!AA:AA,$B44,'Debian 10'!$J:$J,E$36)</f>
        <v>0</v>
      </c>
      <c r="F44" s="228">
        <f>COUNTIFS('Gen Test Cases'!$AA:$AA,$B44,'Gen Test Cases'!$I:$I,F$36)+COUNTIFS('Debian 10'!AA:AA,$B44,'Debian 10'!$J:$J,F$36)</f>
        <v>0</v>
      </c>
      <c r="G44" s="229">
        <v>1</v>
      </c>
      <c r="H44" s="85">
        <f t="shared" si="2"/>
        <v>4</v>
      </c>
      <c r="I44" s="85">
        <f t="shared" si="3"/>
        <v>0</v>
      </c>
      <c r="J44" s="85"/>
      <c r="K44" s="85"/>
      <c r="L44" s="85"/>
      <c r="M44" s="85"/>
      <c r="N44" s="85"/>
      <c r="O44" s="85"/>
      <c r="P44" s="236"/>
    </row>
    <row r="45" spans="1:16" ht="14.5" hidden="1" x14ac:dyDescent="0.35">
      <c r="A45" s="86"/>
      <c r="B45" s="152" t="s">
        <v>62</v>
      </c>
      <c r="C45" s="153"/>
      <c r="D45" s="230">
        <f>SUM(I37:I44)/SUM(H37:H44)*100</f>
        <v>0</v>
      </c>
      <c r="E45" s="228"/>
      <c r="F45" s="85"/>
      <c r="G45" s="85"/>
      <c r="H45" s="85"/>
      <c r="I45" s="85"/>
      <c r="J45" s="85"/>
      <c r="K45" s="85"/>
      <c r="L45" s="85"/>
      <c r="M45" s="85"/>
      <c r="N45" s="85"/>
      <c r="O45" s="85"/>
      <c r="P45" s="236"/>
    </row>
    <row r="46" spans="1:16" ht="12.75" customHeight="1" x14ac:dyDescent="0.35">
      <c r="A46" s="90"/>
      <c r="B46" s="91"/>
      <c r="C46" s="91"/>
      <c r="D46" s="91"/>
      <c r="E46" s="91"/>
      <c r="F46" s="91"/>
      <c r="G46" s="91"/>
      <c r="H46" s="91"/>
      <c r="I46" s="91"/>
      <c r="J46" s="91"/>
      <c r="K46" s="113"/>
      <c r="L46" s="113"/>
      <c r="M46" s="113"/>
      <c r="N46" s="113"/>
      <c r="O46" s="113"/>
      <c r="P46" s="223"/>
    </row>
  </sheetData>
  <mergeCells count="2">
    <mergeCell ref="A11:A12"/>
    <mergeCell ref="A31:A32"/>
  </mergeCells>
  <conditionalFormatting sqref="K17:K18">
    <cfRule type="expression" dxfId="459" priority="8" stopIfTrue="1">
      <formula>$J$17=0</formula>
    </cfRule>
  </conditionalFormatting>
  <conditionalFormatting sqref="K21:K22">
    <cfRule type="expression" dxfId="458" priority="9" stopIfTrue="1">
      <formula>$J$21=0</formula>
    </cfRule>
  </conditionalFormatting>
  <conditionalFormatting sqref="K37:K38">
    <cfRule type="expression" dxfId="457" priority="453" stopIfTrue="1">
      <formula>#REF!=0</formula>
    </cfRule>
  </conditionalFormatting>
  <conditionalFormatting sqref="K41:K42">
    <cfRule type="expression" dxfId="456" priority="454" stopIfTrue="1">
      <formula>#REF!=0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80" zoomScaleNormal="80" workbookViewId="0">
      <selection activeCell="A3" sqref="A3:N15"/>
    </sheetView>
  </sheetViews>
  <sheetFormatPr defaultColWidth="11.26953125" defaultRowHeight="12.75" customHeight="1" x14ac:dyDescent="0.35"/>
  <cols>
    <col min="1" max="13" width="11.26953125" style="138" customWidth="1"/>
    <col min="14" max="14" width="9.26953125" style="138" customWidth="1"/>
    <col min="15" max="16384" width="11.26953125" style="138"/>
  </cols>
  <sheetData>
    <row r="1" spans="1:14" ht="14.5" x14ac:dyDescent="0.35">
      <c r="A1" s="35" t="s">
        <v>66</v>
      </c>
      <c r="B1" s="36"/>
      <c r="C1" s="36"/>
      <c r="D1" s="36"/>
      <c r="E1" s="36"/>
      <c r="F1" s="36"/>
      <c r="G1" s="36"/>
      <c r="H1" s="36"/>
      <c r="I1" s="36"/>
      <c r="J1" s="36"/>
      <c r="K1" s="36"/>
      <c r="L1" s="36"/>
      <c r="M1" s="36"/>
      <c r="N1" s="37"/>
    </row>
    <row r="2" spans="1:14" ht="12.75" customHeight="1" x14ac:dyDescent="0.35">
      <c r="A2" s="72" t="s">
        <v>67</v>
      </c>
      <c r="B2" s="73"/>
      <c r="C2" s="73"/>
      <c r="D2" s="73"/>
      <c r="E2" s="73"/>
      <c r="F2" s="73"/>
      <c r="G2" s="73"/>
      <c r="H2" s="73"/>
      <c r="I2" s="73"/>
      <c r="J2" s="73"/>
      <c r="K2" s="73"/>
      <c r="L2" s="73"/>
      <c r="M2" s="73"/>
      <c r="N2" s="74"/>
    </row>
    <row r="3" spans="1:14" s="137" customFormat="1" ht="12.75" customHeight="1" x14ac:dyDescent="0.25">
      <c r="A3" s="337" t="s">
        <v>4151</v>
      </c>
      <c r="B3" s="338"/>
      <c r="C3" s="338"/>
      <c r="D3" s="338"/>
      <c r="E3" s="338"/>
      <c r="F3" s="338"/>
      <c r="G3" s="338"/>
      <c r="H3" s="338"/>
      <c r="I3" s="338"/>
      <c r="J3" s="338"/>
      <c r="K3" s="338"/>
      <c r="L3" s="338"/>
      <c r="M3" s="338"/>
      <c r="N3" s="339"/>
    </row>
    <row r="4" spans="1:14" s="137" customFormat="1" ht="12.5" x14ac:dyDescent="0.25">
      <c r="A4" s="340"/>
      <c r="B4" s="341"/>
      <c r="C4" s="341"/>
      <c r="D4" s="341"/>
      <c r="E4" s="341"/>
      <c r="F4" s="341"/>
      <c r="G4" s="341"/>
      <c r="H4" s="341"/>
      <c r="I4" s="341"/>
      <c r="J4" s="341"/>
      <c r="K4" s="341"/>
      <c r="L4" s="341"/>
      <c r="M4" s="341"/>
      <c r="N4" s="342"/>
    </row>
    <row r="5" spans="1:14" s="137" customFormat="1" ht="12.5" x14ac:dyDescent="0.25">
      <c r="A5" s="340"/>
      <c r="B5" s="341"/>
      <c r="C5" s="341"/>
      <c r="D5" s="341"/>
      <c r="E5" s="341"/>
      <c r="F5" s="341"/>
      <c r="G5" s="341"/>
      <c r="H5" s="341"/>
      <c r="I5" s="341"/>
      <c r="J5" s="341"/>
      <c r="K5" s="341"/>
      <c r="L5" s="341"/>
      <c r="M5" s="341"/>
      <c r="N5" s="342"/>
    </row>
    <row r="6" spans="1:14" s="137" customFormat="1" ht="12.5" x14ac:dyDescent="0.25">
      <c r="A6" s="340"/>
      <c r="B6" s="341"/>
      <c r="C6" s="341"/>
      <c r="D6" s="341"/>
      <c r="E6" s="341"/>
      <c r="F6" s="341"/>
      <c r="G6" s="341"/>
      <c r="H6" s="341"/>
      <c r="I6" s="341"/>
      <c r="J6" s="341"/>
      <c r="K6" s="341"/>
      <c r="L6" s="341"/>
      <c r="M6" s="341"/>
      <c r="N6" s="342"/>
    </row>
    <row r="7" spans="1:14" s="137" customFormat="1" ht="12.5" x14ac:dyDescent="0.25">
      <c r="A7" s="340"/>
      <c r="B7" s="341"/>
      <c r="C7" s="341"/>
      <c r="D7" s="341"/>
      <c r="E7" s="341"/>
      <c r="F7" s="341"/>
      <c r="G7" s="341"/>
      <c r="H7" s="341"/>
      <c r="I7" s="341"/>
      <c r="J7" s="341"/>
      <c r="K7" s="341"/>
      <c r="L7" s="341"/>
      <c r="M7" s="341"/>
      <c r="N7" s="342"/>
    </row>
    <row r="8" spans="1:14" s="137" customFormat="1" ht="12.5" x14ac:dyDescent="0.25">
      <c r="A8" s="340"/>
      <c r="B8" s="341"/>
      <c r="C8" s="341"/>
      <c r="D8" s="341"/>
      <c r="E8" s="341"/>
      <c r="F8" s="341"/>
      <c r="G8" s="341"/>
      <c r="H8" s="341"/>
      <c r="I8" s="341"/>
      <c r="J8" s="341"/>
      <c r="K8" s="341"/>
      <c r="L8" s="341"/>
      <c r="M8" s="341"/>
      <c r="N8" s="342"/>
    </row>
    <row r="9" spans="1:14" s="137" customFormat="1" ht="12.5" x14ac:dyDescent="0.25">
      <c r="A9" s="340"/>
      <c r="B9" s="341"/>
      <c r="C9" s="341"/>
      <c r="D9" s="341"/>
      <c r="E9" s="341"/>
      <c r="F9" s="341"/>
      <c r="G9" s="341"/>
      <c r="H9" s="341"/>
      <c r="I9" s="341"/>
      <c r="J9" s="341"/>
      <c r="K9" s="341"/>
      <c r="L9" s="341"/>
      <c r="M9" s="341"/>
      <c r="N9" s="342"/>
    </row>
    <row r="10" spans="1:14" s="137" customFormat="1" ht="12.5" x14ac:dyDescent="0.25">
      <c r="A10" s="340"/>
      <c r="B10" s="341"/>
      <c r="C10" s="341"/>
      <c r="D10" s="341"/>
      <c r="E10" s="341"/>
      <c r="F10" s="341"/>
      <c r="G10" s="341"/>
      <c r="H10" s="341"/>
      <c r="I10" s="341"/>
      <c r="J10" s="341"/>
      <c r="K10" s="341"/>
      <c r="L10" s="341"/>
      <c r="M10" s="341"/>
      <c r="N10" s="342"/>
    </row>
    <row r="11" spans="1:14" s="137" customFormat="1" ht="12.5" x14ac:dyDescent="0.25">
      <c r="A11" s="340"/>
      <c r="B11" s="341"/>
      <c r="C11" s="341"/>
      <c r="D11" s="341"/>
      <c r="E11" s="341"/>
      <c r="F11" s="341"/>
      <c r="G11" s="341"/>
      <c r="H11" s="341"/>
      <c r="I11" s="341"/>
      <c r="J11" s="341"/>
      <c r="K11" s="341"/>
      <c r="L11" s="341"/>
      <c r="M11" s="341"/>
      <c r="N11" s="342"/>
    </row>
    <row r="12" spans="1:14" s="137" customFormat="1" ht="12.5" x14ac:dyDescent="0.25">
      <c r="A12" s="340"/>
      <c r="B12" s="341"/>
      <c r="C12" s="341"/>
      <c r="D12" s="341"/>
      <c r="E12" s="341"/>
      <c r="F12" s="341"/>
      <c r="G12" s="341"/>
      <c r="H12" s="341"/>
      <c r="I12" s="341"/>
      <c r="J12" s="341"/>
      <c r="K12" s="341"/>
      <c r="L12" s="341"/>
      <c r="M12" s="341"/>
      <c r="N12" s="342"/>
    </row>
    <row r="13" spans="1:14" s="137" customFormat="1" ht="12.75" customHeight="1" x14ac:dyDescent="0.25">
      <c r="A13" s="340"/>
      <c r="B13" s="341"/>
      <c r="C13" s="341"/>
      <c r="D13" s="341"/>
      <c r="E13" s="341"/>
      <c r="F13" s="341"/>
      <c r="G13" s="341"/>
      <c r="H13" s="341"/>
      <c r="I13" s="341"/>
      <c r="J13" s="341"/>
      <c r="K13" s="341"/>
      <c r="L13" s="341"/>
      <c r="M13" s="341"/>
      <c r="N13" s="342"/>
    </row>
    <row r="14" spans="1:14" s="137" customFormat="1" ht="7.5" customHeight="1" x14ac:dyDescent="0.25">
      <c r="A14" s="340"/>
      <c r="B14" s="341"/>
      <c r="C14" s="341"/>
      <c r="D14" s="341"/>
      <c r="E14" s="341"/>
      <c r="F14" s="341"/>
      <c r="G14" s="341"/>
      <c r="H14" s="341"/>
      <c r="I14" s="341"/>
      <c r="J14" s="341"/>
      <c r="K14" s="341"/>
      <c r="L14" s="341"/>
      <c r="M14" s="341"/>
      <c r="N14" s="342"/>
    </row>
    <row r="15" spans="1:14" ht="30" customHeight="1" x14ac:dyDescent="0.35">
      <c r="A15" s="343"/>
      <c r="B15" s="344"/>
      <c r="C15" s="344"/>
      <c r="D15" s="344"/>
      <c r="E15" s="344"/>
      <c r="F15" s="344"/>
      <c r="G15" s="344"/>
      <c r="H15" s="344"/>
      <c r="I15" s="344"/>
      <c r="J15" s="344"/>
      <c r="K15" s="344"/>
      <c r="L15" s="344"/>
      <c r="M15" s="344"/>
      <c r="N15" s="345"/>
    </row>
    <row r="16" spans="1:14" s="137" customFormat="1" ht="12.75" customHeight="1" x14ac:dyDescent="0.25">
      <c r="A16" s="136"/>
      <c r="B16" s="136"/>
      <c r="C16" s="136"/>
      <c r="D16" s="136"/>
      <c r="E16" s="136"/>
      <c r="F16" s="136"/>
      <c r="G16" s="136"/>
      <c r="H16" s="136"/>
      <c r="I16" s="136"/>
      <c r="J16" s="136"/>
      <c r="K16" s="136"/>
      <c r="L16" s="136"/>
      <c r="M16" s="136"/>
      <c r="N16" s="136"/>
    </row>
    <row r="17" spans="1:14" s="137" customFormat="1" ht="13" x14ac:dyDescent="0.25">
      <c r="A17" s="38" t="s">
        <v>68</v>
      </c>
      <c r="B17" s="39"/>
      <c r="C17" s="39"/>
      <c r="D17" s="39"/>
      <c r="E17" s="39"/>
      <c r="F17" s="39"/>
      <c r="G17" s="39"/>
      <c r="H17" s="39"/>
      <c r="I17" s="39"/>
      <c r="J17" s="39"/>
      <c r="K17" s="39"/>
      <c r="L17" s="39"/>
      <c r="M17" s="39"/>
      <c r="N17" s="40"/>
    </row>
    <row r="18" spans="1:14" s="137" customFormat="1" ht="12.75" customHeight="1" x14ac:dyDescent="0.25">
      <c r="A18" s="41" t="s">
        <v>69</v>
      </c>
      <c r="B18" s="42"/>
      <c r="C18" s="43"/>
      <c r="D18" s="139" t="s">
        <v>70</v>
      </c>
      <c r="E18" s="140"/>
      <c r="F18" s="140"/>
      <c r="G18" s="140"/>
      <c r="H18" s="140"/>
      <c r="I18" s="140"/>
      <c r="J18" s="140"/>
      <c r="K18" s="140"/>
      <c r="L18" s="140"/>
      <c r="M18" s="140"/>
      <c r="N18" s="141"/>
    </row>
    <row r="19" spans="1:14" ht="12.75" customHeight="1" x14ac:dyDescent="0.35">
      <c r="A19" s="44"/>
      <c r="B19" s="45"/>
      <c r="C19" s="46"/>
      <c r="D19" s="142" t="s">
        <v>71</v>
      </c>
      <c r="E19" s="143"/>
      <c r="F19" s="143"/>
      <c r="G19" s="143"/>
      <c r="H19" s="143"/>
      <c r="I19" s="143"/>
      <c r="J19" s="143"/>
      <c r="K19" s="143"/>
      <c r="L19" s="143"/>
      <c r="M19" s="143"/>
      <c r="N19" s="144"/>
    </row>
    <row r="20" spans="1:14" ht="14.5" x14ac:dyDescent="0.35">
      <c r="A20" s="47" t="s">
        <v>72</v>
      </c>
      <c r="B20" s="48"/>
      <c r="C20" s="49"/>
      <c r="D20" s="145" t="s">
        <v>73</v>
      </c>
      <c r="E20" s="146"/>
      <c r="F20" s="146"/>
      <c r="G20" s="146"/>
      <c r="H20" s="146"/>
      <c r="I20" s="146"/>
      <c r="J20" s="146"/>
      <c r="K20" s="146"/>
      <c r="L20" s="146"/>
      <c r="M20" s="146"/>
      <c r="N20" s="147"/>
    </row>
    <row r="21" spans="1:14" ht="12.75" customHeight="1" x14ac:dyDescent="0.35">
      <c r="A21" s="41" t="s">
        <v>74</v>
      </c>
      <c r="B21" s="42"/>
      <c r="C21" s="43"/>
      <c r="D21" s="139" t="s">
        <v>75</v>
      </c>
      <c r="E21" s="140"/>
      <c r="F21" s="140"/>
      <c r="G21" s="140"/>
      <c r="H21" s="140"/>
      <c r="I21" s="140"/>
      <c r="J21" s="140"/>
      <c r="K21" s="140"/>
      <c r="L21" s="140"/>
      <c r="M21" s="140"/>
      <c r="N21" s="141"/>
    </row>
    <row r="22" spans="1:14" ht="14.5" x14ac:dyDescent="0.35">
      <c r="A22" s="41" t="s">
        <v>76</v>
      </c>
      <c r="B22" s="42"/>
      <c r="C22" s="43"/>
      <c r="D22" s="346" t="s">
        <v>77</v>
      </c>
      <c r="E22" s="347"/>
      <c r="F22" s="347"/>
      <c r="G22" s="347"/>
      <c r="H22" s="347"/>
      <c r="I22" s="347"/>
      <c r="J22" s="347"/>
      <c r="K22" s="347"/>
      <c r="L22" s="347"/>
      <c r="M22" s="347"/>
      <c r="N22" s="348"/>
    </row>
    <row r="23" spans="1:14" ht="12.75" customHeight="1" x14ac:dyDescent="0.35">
      <c r="A23" s="50"/>
      <c r="B23" s="51"/>
      <c r="C23" s="52"/>
      <c r="D23" s="349"/>
      <c r="E23" s="350"/>
      <c r="F23" s="350"/>
      <c r="G23" s="350"/>
      <c r="H23" s="350"/>
      <c r="I23" s="350"/>
      <c r="J23" s="350"/>
      <c r="K23" s="350"/>
      <c r="L23" s="350"/>
      <c r="M23" s="350"/>
      <c r="N23" s="351"/>
    </row>
    <row r="24" spans="1:14" ht="12.75" customHeight="1" x14ac:dyDescent="0.35">
      <c r="A24" s="159" t="s">
        <v>78</v>
      </c>
      <c r="B24" s="160"/>
      <c r="C24" s="161"/>
      <c r="D24" s="162" t="s">
        <v>4152</v>
      </c>
      <c r="E24" s="163"/>
      <c r="F24" s="163"/>
      <c r="G24" s="163"/>
      <c r="H24" s="163"/>
      <c r="I24" s="163"/>
      <c r="J24" s="163"/>
      <c r="K24" s="163"/>
      <c r="L24" s="163"/>
      <c r="M24" s="163"/>
      <c r="N24" s="164"/>
    </row>
    <row r="25" spans="1:14" ht="14.5" x14ac:dyDescent="0.35">
      <c r="A25" s="50" t="s">
        <v>79</v>
      </c>
      <c r="B25" s="51"/>
      <c r="C25" s="52"/>
      <c r="D25" s="148" t="s">
        <v>80</v>
      </c>
      <c r="E25" s="149"/>
      <c r="F25" s="149"/>
      <c r="G25" s="149"/>
      <c r="H25" s="149"/>
      <c r="I25" s="149"/>
      <c r="J25" s="149"/>
      <c r="K25" s="149"/>
      <c r="L25" s="149"/>
      <c r="M25" s="149"/>
      <c r="N25" s="150"/>
    </row>
    <row r="26" spans="1:14" ht="12.75" customHeight="1" x14ac:dyDescent="0.35">
      <c r="A26" s="44"/>
      <c r="B26" s="45"/>
      <c r="C26" s="46"/>
      <c r="D26" s="142" t="s">
        <v>81</v>
      </c>
      <c r="E26" s="143"/>
      <c r="F26" s="143"/>
      <c r="G26" s="143"/>
      <c r="H26" s="143"/>
      <c r="I26" s="143"/>
      <c r="J26" s="143"/>
      <c r="K26" s="143"/>
      <c r="L26" s="143"/>
      <c r="M26" s="143"/>
      <c r="N26" s="144"/>
    </row>
    <row r="27" spans="1:14" ht="14.5" x14ac:dyDescent="0.35">
      <c r="A27" s="41" t="s">
        <v>82</v>
      </c>
      <c r="B27" s="42"/>
      <c r="C27" s="43"/>
      <c r="D27" s="139" t="s">
        <v>83</v>
      </c>
      <c r="E27" s="140"/>
      <c r="F27" s="140"/>
      <c r="G27" s="140"/>
      <c r="H27" s="140"/>
      <c r="I27" s="140"/>
      <c r="J27" s="140"/>
      <c r="K27" s="140"/>
      <c r="L27" s="140"/>
      <c r="M27" s="140"/>
      <c r="N27" s="141"/>
    </row>
    <row r="28" spans="1:14" ht="14.5" x14ac:dyDescent="0.35">
      <c r="A28" s="44"/>
      <c r="B28" s="45"/>
      <c r="C28" s="46"/>
      <c r="D28" s="142" t="s">
        <v>84</v>
      </c>
      <c r="E28" s="143"/>
      <c r="F28" s="143"/>
      <c r="G28" s="143"/>
      <c r="H28" s="143"/>
      <c r="I28" s="143"/>
      <c r="J28" s="143"/>
      <c r="K28" s="143"/>
      <c r="L28" s="143"/>
      <c r="M28" s="143"/>
      <c r="N28" s="144"/>
    </row>
    <row r="29" spans="1:14" ht="14.5" x14ac:dyDescent="0.35">
      <c r="A29" s="47" t="s">
        <v>85</v>
      </c>
      <c r="B29" s="48"/>
      <c r="C29" s="49"/>
      <c r="D29" s="145" t="s">
        <v>86</v>
      </c>
      <c r="E29" s="146"/>
      <c r="F29" s="146"/>
      <c r="G29" s="146"/>
      <c r="H29" s="146"/>
      <c r="I29" s="146"/>
      <c r="J29" s="146"/>
      <c r="K29" s="146"/>
      <c r="L29" s="146"/>
      <c r="M29" s="146"/>
      <c r="N29" s="147"/>
    </row>
    <row r="30" spans="1:14" ht="14.5" x14ac:dyDescent="0.35">
      <c r="A30" s="41" t="s">
        <v>87</v>
      </c>
      <c r="B30" s="42"/>
      <c r="C30" s="43"/>
      <c r="D30" s="139" t="s">
        <v>88</v>
      </c>
      <c r="E30" s="140"/>
      <c r="F30" s="140"/>
      <c r="G30" s="140"/>
      <c r="H30" s="140"/>
      <c r="I30" s="140"/>
      <c r="J30" s="140"/>
      <c r="K30" s="140"/>
      <c r="L30" s="140"/>
      <c r="M30" s="140"/>
      <c r="N30" s="141"/>
    </row>
    <row r="31" spans="1:14" ht="12.75" customHeight="1" x14ac:dyDescent="0.35">
      <c r="A31" s="44"/>
      <c r="B31" s="45"/>
      <c r="C31" s="46"/>
      <c r="D31" s="142" t="s">
        <v>89</v>
      </c>
      <c r="E31" s="143"/>
      <c r="F31" s="143"/>
      <c r="G31" s="143"/>
      <c r="H31" s="143"/>
      <c r="I31" s="143"/>
      <c r="J31" s="143"/>
      <c r="K31" s="143"/>
      <c r="L31" s="143"/>
      <c r="M31" s="143"/>
      <c r="N31" s="144"/>
    </row>
    <row r="32" spans="1:14" ht="14.5" x14ac:dyDescent="0.35">
      <c r="A32" s="41" t="s">
        <v>90</v>
      </c>
      <c r="B32" s="42"/>
      <c r="C32" s="43"/>
      <c r="D32" s="139" t="s">
        <v>91</v>
      </c>
      <c r="E32" s="140"/>
      <c r="F32" s="140"/>
      <c r="G32" s="140"/>
      <c r="H32" s="140"/>
      <c r="I32" s="140"/>
      <c r="J32" s="140"/>
      <c r="K32" s="140"/>
      <c r="L32" s="140"/>
      <c r="M32" s="140"/>
      <c r="N32" s="141"/>
    </row>
    <row r="33" spans="1:14" ht="15" customHeight="1" x14ac:dyDescent="0.35">
      <c r="A33" s="50"/>
      <c r="B33" s="51"/>
      <c r="C33" s="52"/>
      <c r="D33" s="148" t="s">
        <v>92</v>
      </c>
      <c r="E33" s="149"/>
      <c r="F33" s="149"/>
      <c r="G33" s="149"/>
      <c r="H33" s="149"/>
      <c r="I33" s="149"/>
      <c r="J33" s="149"/>
      <c r="K33" s="149"/>
      <c r="L33" s="149"/>
      <c r="M33" s="149"/>
      <c r="N33" s="150"/>
    </row>
    <row r="34" spans="1:14" ht="14.5" x14ac:dyDescent="0.35">
      <c r="A34" s="50"/>
      <c r="B34" s="51"/>
      <c r="C34" s="52"/>
      <c r="D34" s="148" t="s">
        <v>93</v>
      </c>
      <c r="E34" s="149"/>
      <c r="F34" s="149"/>
      <c r="G34" s="149"/>
      <c r="H34" s="149"/>
      <c r="I34" s="149"/>
      <c r="J34" s="149"/>
      <c r="K34" s="149"/>
      <c r="L34" s="149"/>
      <c r="M34" s="149"/>
      <c r="N34" s="150"/>
    </row>
    <row r="35" spans="1:14" ht="14.5" x14ac:dyDescent="0.35">
      <c r="A35" s="50"/>
      <c r="B35" s="51"/>
      <c r="C35" s="52"/>
      <c r="D35" s="148" t="s">
        <v>94</v>
      </c>
      <c r="E35" s="149"/>
      <c r="F35" s="149"/>
      <c r="G35" s="149"/>
      <c r="H35" s="149"/>
      <c r="I35" s="149"/>
      <c r="J35" s="149"/>
      <c r="K35" s="149"/>
      <c r="L35" s="149"/>
      <c r="M35" s="149"/>
      <c r="N35" s="150"/>
    </row>
    <row r="36" spans="1:14" ht="14.5" x14ac:dyDescent="0.35">
      <c r="A36" s="44"/>
      <c r="B36" s="45"/>
      <c r="C36" s="46"/>
      <c r="D36" s="142" t="s">
        <v>95</v>
      </c>
      <c r="E36" s="143"/>
      <c r="F36" s="143"/>
      <c r="G36" s="143"/>
      <c r="H36" s="143"/>
      <c r="I36" s="143"/>
      <c r="J36" s="143"/>
      <c r="K36" s="143"/>
      <c r="L36" s="143"/>
      <c r="M36" s="143"/>
      <c r="N36" s="144"/>
    </row>
    <row r="37" spans="1:14" ht="14.5" x14ac:dyDescent="0.35">
      <c r="A37" s="41" t="s">
        <v>96</v>
      </c>
      <c r="B37" s="42"/>
      <c r="C37" s="43"/>
      <c r="D37" s="139" t="s">
        <v>97</v>
      </c>
      <c r="E37" s="140"/>
      <c r="F37" s="140"/>
      <c r="G37" s="140"/>
      <c r="H37" s="140"/>
      <c r="I37" s="140"/>
      <c r="J37" s="140"/>
      <c r="K37" s="140"/>
      <c r="L37" s="140"/>
      <c r="M37" s="140"/>
      <c r="N37" s="141"/>
    </row>
    <row r="38" spans="1:14" ht="14.5" x14ac:dyDescent="0.35">
      <c r="A38" s="44"/>
      <c r="B38" s="45"/>
      <c r="C38" s="46"/>
      <c r="D38" s="142" t="s">
        <v>98</v>
      </c>
      <c r="E38" s="143"/>
      <c r="F38" s="143"/>
      <c r="G38" s="143"/>
      <c r="H38" s="143"/>
      <c r="I38" s="143"/>
      <c r="J38" s="143"/>
      <c r="K38" s="143"/>
      <c r="L38" s="143"/>
      <c r="M38" s="143"/>
      <c r="N38" s="144"/>
    </row>
    <row r="39" spans="1:14" ht="14.5" x14ac:dyDescent="0.35">
      <c r="A39" s="116" t="s">
        <v>99</v>
      </c>
      <c r="B39" s="117"/>
      <c r="C39" s="118"/>
      <c r="D39" s="352" t="s">
        <v>100</v>
      </c>
      <c r="E39" s="353"/>
      <c r="F39" s="353"/>
      <c r="G39" s="353"/>
      <c r="H39" s="353"/>
      <c r="I39" s="353"/>
      <c r="J39" s="353"/>
      <c r="K39" s="353"/>
      <c r="L39" s="353"/>
      <c r="M39" s="353"/>
      <c r="N39" s="354"/>
    </row>
    <row r="40" spans="1:14" ht="14.5" x14ac:dyDescent="0.35">
      <c r="A40" s="119"/>
      <c r="B40" s="51"/>
      <c r="C40" s="120"/>
      <c r="D40" s="355"/>
      <c r="E40" s="356"/>
      <c r="F40" s="356"/>
      <c r="G40" s="356"/>
      <c r="H40" s="356"/>
      <c r="I40" s="356"/>
      <c r="J40" s="356"/>
      <c r="K40" s="356"/>
      <c r="L40" s="356"/>
      <c r="M40" s="356"/>
      <c r="N40" s="357"/>
    </row>
    <row r="41" spans="1:14" ht="14.5" x14ac:dyDescent="0.35">
      <c r="A41" s="165" t="s">
        <v>101</v>
      </c>
      <c r="B41" s="160"/>
      <c r="C41" s="166"/>
      <c r="D41" s="145" t="s">
        <v>102</v>
      </c>
      <c r="E41" s="146"/>
      <c r="F41" s="146"/>
      <c r="G41" s="146"/>
      <c r="H41" s="146"/>
      <c r="I41" s="146"/>
      <c r="J41" s="146"/>
      <c r="K41" s="146"/>
      <c r="L41" s="146"/>
      <c r="M41" s="146"/>
      <c r="N41" s="147"/>
    </row>
    <row r="42" spans="1:14" ht="14.5" x14ac:dyDescent="0.35">
      <c r="A42" s="159" t="s">
        <v>103</v>
      </c>
      <c r="B42" s="160"/>
      <c r="C42" s="166"/>
      <c r="D42" s="145" t="s">
        <v>104</v>
      </c>
      <c r="E42" s="146"/>
      <c r="F42" s="146"/>
      <c r="G42" s="146"/>
      <c r="H42" s="146"/>
      <c r="I42" s="146"/>
      <c r="J42" s="146"/>
      <c r="K42" s="146"/>
      <c r="L42" s="146"/>
      <c r="M42" s="146"/>
      <c r="N42" s="147"/>
    </row>
    <row r="43" spans="1:14" ht="14.5" x14ac:dyDescent="0.35">
      <c r="A43" s="358" t="s">
        <v>105</v>
      </c>
      <c r="B43" s="359"/>
      <c r="C43" s="360"/>
      <c r="D43" s="352" t="s">
        <v>4153</v>
      </c>
      <c r="E43" s="353"/>
      <c r="F43" s="353"/>
      <c r="G43" s="353"/>
      <c r="H43" s="353"/>
      <c r="I43" s="353"/>
      <c r="J43" s="353"/>
      <c r="K43" s="353"/>
      <c r="L43" s="353"/>
      <c r="M43" s="353"/>
      <c r="N43" s="354"/>
    </row>
    <row r="44" spans="1:14" ht="14.5" x14ac:dyDescent="0.35">
      <c r="A44" s="361"/>
      <c r="B44" s="362"/>
      <c r="C44" s="363"/>
      <c r="D44" s="364"/>
      <c r="E44" s="365"/>
      <c r="F44" s="365"/>
      <c r="G44" s="365"/>
      <c r="H44" s="365"/>
      <c r="I44" s="365"/>
      <c r="J44" s="365"/>
      <c r="K44" s="365"/>
      <c r="L44" s="365"/>
      <c r="M44" s="365"/>
      <c r="N44" s="366"/>
    </row>
    <row r="45" spans="1:14" ht="14.5" x14ac:dyDescent="0.35">
      <c r="A45" s="358" t="s">
        <v>106</v>
      </c>
      <c r="B45" s="359"/>
      <c r="C45" s="360"/>
      <c r="D45" s="352" t="s">
        <v>107</v>
      </c>
      <c r="E45" s="353"/>
      <c r="F45" s="353"/>
      <c r="G45" s="353"/>
      <c r="H45" s="353"/>
      <c r="I45" s="353"/>
      <c r="J45" s="353"/>
      <c r="K45" s="353"/>
      <c r="L45" s="353"/>
      <c r="M45" s="353"/>
      <c r="N45" s="354"/>
    </row>
    <row r="46" spans="1:14" ht="14.5" x14ac:dyDescent="0.35">
      <c r="A46" s="361"/>
      <c r="B46" s="362"/>
      <c r="C46" s="363"/>
      <c r="D46" s="364"/>
      <c r="E46" s="365"/>
      <c r="F46" s="365"/>
      <c r="G46" s="365"/>
      <c r="H46" s="365"/>
      <c r="I46" s="365"/>
      <c r="J46" s="365"/>
      <c r="K46" s="365"/>
      <c r="L46" s="365"/>
      <c r="M46" s="365"/>
      <c r="N46" s="366"/>
    </row>
    <row r="47" spans="1:14" ht="14.5" x14ac:dyDescent="0.35">
      <c r="A47" s="116" t="s">
        <v>108</v>
      </c>
      <c r="B47" s="117"/>
      <c r="C47" s="118"/>
      <c r="D47" s="337" t="s">
        <v>109</v>
      </c>
      <c r="E47" s="338"/>
      <c r="F47" s="338"/>
      <c r="G47" s="338"/>
      <c r="H47" s="338"/>
      <c r="I47" s="338"/>
      <c r="J47" s="338"/>
      <c r="K47" s="338"/>
      <c r="L47" s="338"/>
      <c r="M47" s="338"/>
      <c r="N47" s="339"/>
    </row>
    <row r="48" spans="1:14" ht="14.5" x14ac:dyDescent="0.35">
      <c r="A48" s="171"/>
      <c r="B48" s="172"/>
      <c r="C48" s="173"/>
      <c r="D48" s="343"/>
      <c r="E48" s="344"/>
      <c r="F48" s="344"/>
      <c r="G48" s="344"/>
      <c r="H48" s="344"/>
      <c r="I48" s="344"/>
      <c r="J48" s="344"/>
      <c r="K48" s="344"/>
      <c r="L48" s="344"/>
      <c r="M48" s="344"/>
      <c r="N48" s="345"/>
    </row>
  </sheetData>
  <mergeCells count="8">
    <mergeCell ref="A3:N15"/>
    <mergeCell ref="D22:N23"/>
    <mergeCell ref="D39:N40"/>
    <mergeCell ref="D47:N48"/>
    <mergeCell ref="A43:C44"/>
    <mergeCell ref="D43:N44"/>
    <mergeCell ref="A45:C46"/>
    <mergeCell ref="D45:N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8"/>
  <sheetViews>
    <sheetView zoomScaleNormal="100" workbookViewId="0">
      <pane ySplit="2" topLeftCell="A3" activePane="bottomLeft" state="frozen"/>
      <selection pane="bottomLeft" activeCell="I3" sqref="I3"/>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33.26953125" customWidth="1"/>
    <col min="7" max="7" width="23" customWidth="1"/>
    <col min="8" max="8" width="23.26953125" customWidth="1"/>
    <col min="9" max="9" width="17.7265625" customWidth="1"/>
    <col min="10" max="10" width="18" customWidth="1"/>
    <col min="11" max="12" width="12.7265625" style="123" customWidth="1"/>
    <col min="13" max="13" width="79.7265625" style="123" customWidth="1"/>
    <col min="14" max="14" width="9.26953125" style="123" customWidth="1"/>
    <col min="15" max="19" width="9.26953125" customWidth="1"/>
    <col min="21" max="21" width="8.1796875" customWidth="1"/>
    <col min="22" max="25" width="9.1796875" customWidth="1"/>
    <col min="27" max="27" width="13.453125" style="1" hidden="1" customWidth="1"/>
  </cols>
  <sheetData>
    <row r="1" spans="1:27" s="1" customFormat="1" ht="14.5" x14ac:dyDescent="0.35">
      <c r="A1" s="35" t="s">
        <v>56</v>
      </c>
      <c r="B1" s="36"/>
      <c r="C1" s="36"/>
      <c r="D1" s="36"/>
      <c r="E1" s="36"/>
      <c r="F1" s="36"/>
      <c r="G1" s="36"/>
      <c r="H1" s="36"/>
      <c r="I1" s="36"/>
      <c r="J1" s="36"/>
      <c r="K1" s="176"/>
      <c r="L1" s="177"/>
      <c r="M1" s="177"/>
      <c r="N1" s="178"/>
      <c r="O1" s="178"/>
      <c r="P1" s="178"/>
      <c r="Q1" s="178"/>
      <c r="R1" s="178"/>
      <c r="S1" s="178"/>
      <c r="T1" s="178"/>
      <c r="Y1" s="32"/>
      <c r="AA1" s="36"/>
    </row>
    <row r="2" spans="1:27" ht="42.75" customHeight="1" x14ac:dyDescent="0.35">
      <c r="A2" s="58" t="s">
        <v>110</v>
      </c>
      <c r="B2" s="58" t="s">
        <v>111</v>
      </c>
      <c r="C2" s="58" t="s">
        <v>4008</v>
      </c>
      <c r="D2" s="58" t="s">
        <v>112</v>
      </c>
      <c r="E2" s="58" t="s">
        <v>113</v>
      </c>
      <c r="F2" s="58" t="s">
        <v>4007</v>
      </c>
      <c r="G2" s="60" t="s">
        <v>114</v>
      </c>
      <c r="H2" s="58" t="s">
        <v>115</v>
      </c>
      <c r="I2" s="58" t="s">
        <v>116</v>
      </c>
      <c r="J2" s="60" t="s">
        <v>117</v>
      </c>
      <c r="K2" s="121" t="s">
        <v>118</v>
      </c>
      <c r="L2" s="122" t="s">
        <v>119</v>
      </c>
      <c r="M2" s="122" t="s">
        <v>120</v>
      </c>
      <c r="AA2" s="122" t="s">
        <v>121</v>
      </c>
    </row>
    <row r="3" spans="1:27" ht="108.75" customHeight="1" x14ac:dyDescent="0.35">
      <c r="A3" s="214" t="s">
        <v>122</v>
      </c>
      <c r="B3" s="61" t="s">
        <v>123</v>
      </c>
      <c r="C3" s="61" t="s">
        <v>124</v>
      </c>
      <c r="D3" s="264" t="s">
        <v>125</v>
      </c>
      <c r="E3" s="213" t="s">
        <v>126</v>
      </c>
      <c r="F3" s="64" t="s">
        <v>127</v>
      </c>
      <c r="G3" s="64" t="s">
        <v>128</v>
      </c>
      <c r="H3" s="212"/>
      <c r="I3" s="69"/>
      <c r="J3" s="212"/>
      <c r="K3" s="212" t="s">
        <v>129</v>
      </c>
      <c r="L3" s="212" t="s">
        <v>130</v>
      </c>
      <c r="M3" s="215" t="s">
        <v>131</v>
      </c>
      <c r="AA3" s="157" t="e">
        <f>IF(OR(I3="Fail",ISBLANK(I3)),INDEX('Issue Code Table'!C:C,MATCH(L:L,'Issue Code Table'!A:A,0)),IF(K3="Critical",6,IF(K3="Significant",5,IF(K3="Moderate",3,2))))</f>
        <v>#N/A</v>
      </c>
    </row>
    <row r="4" spans="1:27" ht="82.5" customHeight="1" x14ac:dyDescent="0.35">
      <c r="A4" s="214" t="s">
        <v>132</v>
      </c>
      <c r="B4" s="62" t="s">
        <v>133</v>
      </c>
      <c r="C4" s="61" t="s">
        <v>134</v>
      </c>
      <c r="D4" s="264" t="s">
        <v>135</v>
      </c>
      <c r="E4" s="213" t="s">
        <v>136</v>
      </c>
      <c r="F4" s="219" t="s">
        <v>4009</v>
      </c>
      <c r="G4" s="213" t="s">
        <v>137</v>
      </c>
      <c r="H4" s="212"/>
      <c r="I4" s="69"/>
      <c r="J4" s="212"/>
      <c r="K4" s="212" t="s">
        <v>138</v>
      </c>
      <c r="L4" s="212" t="s">
        <v>139</v>
      </c>
      <c r="M4" s="212" t="s">
        <v>140</v>
      </c>
      <c r="N4"/>
      <c r="AA4" s="157" t="e">
        <f>IF(OR(I4="Fail",ISBLANK(I4)),INDEX('Issue Code Table'!C:C,MATCH(L:L,'Issue Code Table'!A:A,0)),IF(K4="Critical",6,IF(K4="Significant",5,IF(K4="Moderate",3,2))))</f>
        <v>#N/A</v>
      </c>
    </row>
    <row r="5" spans="1:27" ht="75.75" customHeight="1" x14ac:dyDescent="0.35">
      <c r="A5" s="214" t="s">
        <v>141</v>
      </c>
      <c r="B5" s="61" t="s">
        <v>142</v>
      </c>
      <c r="C5" s="61" t="s">
        <v>143</v>
      </c>
      <c r="D5" s="61" t="s">
        <v>144</v>
      </c>
      <c r="E5" s="61" t="s">
        <v>145</v>
      </c>
      <c r="F5" s="61" t="s">
        <v>146</v>
      </c>
      <c r="G5" s="61" t="s">
        <v>147</v>
      </c>
      <c r="H5" s="75"/>
      <c r="I5" s="69"/>
      <c r="J5" s="71" t="s">
        <v>148</v>
      </c>
      <c r="K5" s="125" t="s">
        <v>149</v>
      </c>
      <c r="L5" s="210" t="s">
        <v>150</v>
      </c>
      <c r="M5" s="210" t="s">
        <v>151</v>
      </c>
      <c r="AA5" s="157">
        <f>IF(OR(I5="Fail",ISBLANK(I5)),INDEX('Issue Code Table'!C:C,MATCH(L:L,'Issue Code Table'!A:A,0)),IF(K5="Critical",6,IF(K5="Significant",5,IF(K5="Moderate",3,2))))</f>
        <v>2</v>
      </c>
    </row>
    <row r="6" spans="1:27" ht="75.75" customHeight="1" x14ac:dyDescent="0.35">
      <c r="A6" s="214" t="s">
        <v>152</v>
      </c>
      <c r="B6" s="327" t="s">
        <v>4113</v>
      </c>
      <c r="C6" s="327" t="s">
        <v>4114</v>
      </c>
      <c r="D6" s="264" t="s">
        <v>135</v>
      </c>
      <c r="E6" s="327" t="s">
        <v>4124</v>
      </c>
      <c r="F6" s="327" t="s">
        <v>4125</v>
      </c>
      <c r="G6" s="327" t="s">
        <v>4126</v>
      </c>
      <c r="H6" s="328"/>
      <c r="I6" s="69"/>
      <c r="J6" s="71"/>
      <c r="K6" s="329" t="s">
        <v>138</v>
      </c>
      <c r="L6" s="330" t="s">
        <v>4128</v>
      </c>
      <c r="M6" s="331" t="s">
        <v>4118</v>
      </c>
      <c r="AA6" s="157" t="e">
        <f>IF(OR(I6="Fail",ISBLANK(I6)),INDEX('Issue Code Table'!C:C,MATCH(L:L,'Issue Code Table'!A:A,0)),IF(K6="Critical",6,IF(K6="Significant",5,IF(K6="Moderate",3,2))))</f>
        <v>#N/A</v>
      </c>
    </row>
    <row r="7" spans="1:27" ht="75.75" customHeight="1" x14ac:dyDescent="0.35">
      <c r="A7" s="214" t="s">
        <v>160</v>
      </c>
      <c r="B7" s="327" t="s">
        <v>4119</v>
      </c>
      <c r="C7" s="327" t="s">
        <v>4120</v>
      </c>
      <c r="D7" s="264" t="s">
        <v>135</v>
      </c>
      <c r="E7" s="327" t="s">
        <v>4115</v>
      </c>
      <c r="F7" s="327" t="s">
        <v>4116</v>
      </c>
      <c r="G7" s="327" t="s">
        <v>4117</v>
      </c>
      <c r="H7" s="328"/>
      <c r="I7" s="69"/>
      <c r="J7" s="71"/>
      <c r="K7" s="329" t="s">
        <v>138</v>
      </c>
      <c r="L7" s="331" t="s">
        <v>4095</v>
      </c>
      <c r="M7" s="331" t="s">
        <v>4121</v>
      </c>
      <c r="AA7" s="157">
        <f>IF(OR(I7="Fail",ISBLANK(I7)),INDEX('Issue Code Table'!C:C,MATCH(L:L,'Issue Code Table'!A:A,0)),IF(K7="Critical",6,IF(K7="Significant",5,IF(K7="Moderate",3,2))))</f>
        <v>6</v>
      </c>
    </row>
    <row r="8" spans="1:27" ht="199.5" customHeight="1" x14ac:dyDescent="0.35">
      <c r="A8" s="214" t="s">
        <v>169</v>
      </c>
      <c r="B8" s="62" t="s">
        <v>153</v>
      </c>
      <c r="C8" s="61" t="s">
        <v>154</v>
      </c>
      <c r="D8" s="61" t="s">
        <v>144</v>
      </c>
      <c r="E8" s="61" t="s">
        <v>155</v>
      </c>
      <c r="F8" s="61" t="s">
        <v>156</v>
      </c>
      <c r="G8" s="61" t="s">
        <v>157</v>
      </c>
      <c r="H8" s="75"/>
      <c r="I8" s="69"/>
      <c r="J8" s="71" t="s">
        <v>148</v>
      </c>
      <c r="K8" s="125" t="s">
        <v>149</v>
      </c>
      <c r="L8" s="209" t="s">
        <v>158</v>
      </c>
      <c r="M8" s="209" t="s">
        <v>159</v>
      </c>
      <c r="AA8" s="157">
        <f>IF(OR(I8="Fail",ISBLANK(I8)),INDEX('Issue Code Table'!C:C,MATCH(L:L,'Issue Code Table'!A:A,0)),IF(K8="Critical",6,IF(K8="Significant",5,IF(K8="Moderate",3,2))))</f>
        <v>5</v>
      </c>
    </row>
    <row r="9" spans="1:27" ht="186" customHeight="1" x14ac:dyDescent="0.35">
      <c r="A9" s="214" t="s">
        <v>177</v>
      </c>
      <c r="B9" s="62" t="s">
        <v>161</v>
      </c>
      <c r="C9" s="61" t="s">
        <v>162</v>
      </c>
      <c r="D9" s="61" t="s">
        <v>163</v>
      </c>
      <c r="E9" s="61" t="s">
        <v>164</v>
      </c>
      <c r="F9" s="61" t="s">
        <v>165</v>
      </c>
      <c r="G9" s="61" t="s">
        <v>166</v>
      </c>
      <c r="H9" s="75"/>
      <c r="I9" s="69"/>
      <c r="J9" s="71" t="s">
        <v>148</v>
      </c>
      <c r="K9" s="125" t="s">
        <v>149</v>
      </c>
      <c r="L9" s="210" t="s">
        <v>167</v>
      </c>
      <c r="M9" s="209" t="s">
        <v>168</v>
      </c>
      <c r="AA9" s="157">
        <f>IF(OR(I9="Fail",ISBLANK(I9)),INDEX('Issue Code Table'!C:C,MATCH(L:L,'Issue Code Table'!A:A,0)),IF(K9="Critical",6,IF(K9="Significant",5,IF(K9="Moderate",3,2))))</f>
        <v>4</v>
      </c>
    </row>
    <row r="10" spans="1:27" ht="74.25" customHeight="1" x14ac:dyDescent="0.35">
      <c r="A10" s="214" t="s">
        <v>185</v>
      </c>
      <c r="B10" s="62" t="s">
        <v>170</v>
      </c>
      <c r="C10" s="61" t="s">
        <v>171</v>
      </c>
      <c r="D10" s="61" t="s">
        <v>144</v>
      </c>
      <c r="E10" s="61" t="s">
        <v>172</v>
      </c>
      <c r="F10" s="63" t="s">
        <v>173</v>
      </c>
      <c r="G10" s="61" t="s">
        <v>174</v>
      </c>
      <c r="H10" s="75"/>
      <c r="I10" s="69"/>
      <c r="J10" s="71" t="s">
        <v>148</v>
      </c>
      <c r="K10" s="125" t="s">
        <v>149</v>
      </c>
      <c r="L10" s="209" t="s">
        <v>175</v>
      </c>
      <c r="M10" s="209" t="s">
        <v>176</v>
      </c>
      <c r="AA10" s="157">
        <f>IF(OR(I10="Fail",ISBLANK(I10)),INDEX('Issue Code Table'!C:C,MATCH(L:L,'Issue Code Table'!A:A,0)),IF(K10="Critical",6,IF(K10="Significant",5,IF(K10="Moderate",3,2))))</f>
        <v>4</v>
      </c>
    </row>
    <row r="11" spans="1:27" ht="137.5" x14ac:dyDescent="0.35">
      <c r="A11" s="214" t="s">
        <v>4122</v>
      </c>
      <c r="B11" s="62" t="s">
        <v>178</v>
      </c>
      <c r="C11" s="61" t="s">
        <v>179</v>
      </c>
      <c r="D11" s="61" t="s">
        <v>144</v>
      </c>
      <c r="E11" s="61" t="s">
        <v>180</v>
      </c>
      <c r="F11" s="61" t="s">
        <v>181</v>
      </c>
      <c r="G11" s="61" t="s">
        <v>182</v>
      </c>
      <c r="H11" s="75"/>
      <c r="I11" s="69"/>
      <c r="J11" s="71" t="s">
        <v>148</v>
      </c>
      <c r="K11" s="125" t="s">
        <v>138</v>
      </c>
      <c r="L11" s="210" t="s">
        <v>183</v>
      </c>
      <c r="M11" s="209" t="s">
        <v>184</v>
      </c>
      <c r="AA11" s="157">
        <f>IF(OR(I11="Fail",ISBLANK(I11)),INDEX('Issue Code Table'!C:C,MATCH(L:L,'Issue Code Table'!A:A,0)),IF(K11="Critical",6,IF(K11="Significant",5,IF(K11="Moderate",3,2))))</f>
        <v>5</v>
      </c>
    </row>
    <row r="12" spans="1:27" ht="144.75" customHeight="1" x14ac:dyDescent="0.35">
      <c r="A12" s="214" t="s">
        <v>4123</v>
      </c>
      <c r="B12" s="61" t="s">
        <v>186</v>
      </c>
      <c r="C12" s="61" t="s">
        <v>187</v>
      </c>
      <c r="D12" s="61" t="s">
        <v>144</v>
      </c>
      <c r="E12" s="64" t="s">
        <v>188</v>
      </c>
      <c r="F12" s="64" t="s">
        <v>189</v>
      </c>
      <c r="G12" s="64" t="s">
        <v>190</v>
      </c>
      <c r="H12" s="75"/>
      <c r="I12" s="69"/>
      <c r="J12" s="71" t="s">
        <v>148</v>
      </c>
      <c r="K12" s="126" t="s">
        <v>149</v>
      </c>
      <c r="L12" s="211" t="s">
        <v>191</v>
      </c>
      <c r="M12" s="209" t="s">
        <v>192</v>
      </c>
      <c r="N12" s="174"/>
      <c r="O12" s="175"/>
      <c r="P12" s="175"/>
      <c r="Q12" s="175"/>
      <c r="R12" s="175"/>
      <c r="S12" s="175"/>
      <c r="AA12" s="157">
        <f>IF(OR(I12="Fail",ISBLANK(I12)),INDEX('Issue Code Table'!C:C,MATCH(L:L,'Issue Code Table'!A:A,0)),IF(K12="Critical",6,IF(K12="Significant",5,IF(K12="Moderate",3,2))))</f>
        <v>2</v>
      </c>
    </row>
    <row r="13" spans="1:27" ht="14.5" x14ac:dyDescent="0.35">
      <c r="A13" s="127"/>
      <c r="B13" s="249" t="s">
        <v>193</v>
      </c>
      <c r="C13" s="127"/>
      <c r="D13" s="127"/>
      <c r="E13" s="127"/>
      <c r="F13" s="127"/>
      <c r="G13" s="127"/>
      <c r="H13" s="127"/>
      <c r="I13" s="127"/>
      <c r="J13" s="127"/>
      <c r="K13" s="127"/>
      <c r="L13" s="127"/>
      <c r="M13" s="127"/>
      <c r="O13" s="123"/>
      <c r="P13" s="123"/>
      <c r="Q13" s="123"/>
      <c r="R13" s="123"/>
      <c r="S13" s="123"/>
      <c r="AA13" s="127"/>
    </row>
    <row r="14" spans="1:27" ht="14.5" x14ac:dyDescent="0.35">
      <c r="G14" s="70" t="s">
        <v>57</v>
      </c>
      <c r="K14" s="128"/>
      <c r="L14" s="128"/>
      <c r="M14" s="128"/>
      <c r="N14" s="129"/>
      <c r="O14" s="129"/>
      <c r="P14" s="129"/>
      <c r="Q14" s="129"/>
      <c r="R14" s="129"/>
      <c r="S14" s="129"/>
      <c r="AA14" s="129"/>
    </row>
    <row r="15" spans="1:27" ht="14.5" x14ac:dyDescent="0.35">
      <c r="G15" s="70" t="s">
        <v>58</v>
      </c>
      <c r="K15"/>
      <c r="L15"/>
      <c r="M15"/>
      <c r="N15"/>
      <c r="AA15"/>
    </row>
    <row r="16" spans="1:27" ht="14.5" x14ac:dyDescent="0.35">
      <c r="G16" s="70" t="s">
        <v>46</v>
      </c>
      <c r="K16"/>
      <c r="L16"/>
      <c r="M16"/>
      <c r="N16"/>
      <c r="AA16"/>
    </row>
    <row r="17" spans="7:27" ht="14.5" x14ac:dyDescent="0.35">
      <c r="G17" s="70" t="s">
        <v>194</v>
      </c>
      <c r="K17"/>
      <c r="L17"/>
      <c r="M17"/>
      <c r="N17"/>
      <c r="AA17"/>
    </row>
    <row r="18" spans="7:27" ht="14.5" hidden="1" x14ac:dyDescent="0.35">
      <c r="K18"/>
      <c r="L18"/>
      <c r="M18"/>
      <c r="N18"/>
      <c r="AA18"/>
    </row>
    <row r="19" spans="7:27" ht="14.5" hidden="1" x14ac:dyDescent="0.35">
      <c r="G19" s="70" t="s">
        <v>195</v>
      </c>
      <c r="K19"/>
      <c r="L19"/>
      <c r="M19"/>
      <c r="N19"/>
      <c r="AA19"/>
    </row>
    <row r="20" spans="7:27" ht="14.5" hidden="1" x14ac:dyDescent="0.35">
      <c r="G20" s="70" t="s">
        <v>129</v>
      </c>
      <c r="K20"/>
      <c r="L20"/>
      <c r="M20"/>
      <c r="N20"/>
      <c r="AA20"/>
    </row>
    <row r="21" spans="7:27" ht="14.5" hidden="1" x14ac:dyDescent="0.35">
      <c r="G21" s="70" t="s">
        <v>138</v>
      </c>
      <c r="K21"/>
      <c r="L21"/>
      <c r="M21"/>
      <c r="N21"/>
      <c r="AA21"/>
    </row>
    <row r="22" spans="7:27" ht="14.5" hidden="1" x14ac:dyDescent="0.35">
      <c r="G22" s="70" t="s">
        <v>149</v>
      </c>
      <c r="K22"/>
      <c r="L22"/>
      <c r="M22"/>
      <c r="N22"/>
      <c r="AA22"/>
    </row>
    <row r="23" spans="7:27" ht="14.5" hidden="1" x14ac:dyDescent="0.35">
      <c r="G23" s="70" t="s">
        <v>196</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row r="30" spans="7:27" ht="12.75" hidden="1" customHeight="1" x14ac:dyDescent="0.35"/>
    <row r="31" spans="7:27" ht="12.75" hidden="1" customHeight="1" x14ac:dyDescent="0.35"/>
    <row r="32" spans="7:27" ht="12.75" hidden="1" customHeight="1" x14ac:dyDescent="0.35"/>
    <row r="33" ht="12.75" hidden="1" customHeight="1" x14ac:dyDescent="0.35"/>
    <row r="34" ht="12.75" hidden="1" customHeight="1" x14ac:dyDescent="0.35"/>
    <row r="35" ht="12.75" hidden="1" customHeight="1" x14ac:dyDescent="0.35"/>
    <row r="36" ht="12.75" hidden="1" customHeight="1" x14ac:dyDescent="0.35"/>
    <row r="37" ht="12.75" hidden="1" customHeight="1" x14ac:dyDescent="0.35"/>
    <row r="38" ht="12.75" hidden="1" customHeight="1" x14ac:dyDescent="0.35"/>
    <row r="39" ht="12.75" hidden="1" customHeight="1" x14ac:dyDescent="0.35"/>
    <row r="40" ht="12.75" hidden="1" customHeight="1" x14ac:dyDescent="0.35"/>
    <row r="41" ht="12.75" hidden="1" customHeight="1" x14ac:dyDescent="0.35"/>
    <row r="42" ht="12.75" hidden="1" customHeight="1" x14ac:dyDescent="0.35"/>
    <row r="43" ht="12.75" hidden="1" customHeight="1" x14ac:dyDescent="0.35"/>
    <row r="44" ht="12.75" hidden="1" customHeight="1" x14ac:dyDescent="0.35"/>
    <row r="45" ht="12.75" hidden="1" customHeight="1" x14ac:dyDescent="0.35"/>
    <row r="46" ht="12.75" hidden="1" customHeight="1" x14ac:dyDescent="0.35"/>
    <row r="47" ht="12.75" hidden="1" customHeight="1" x14ac:dyDescent="0.35"/>
    <row r="48" ht="12.75" hidden="1" customHeight="1" x14ac:dyDescent="0.35"/>
    <row r="49" ht="12.75" hidden="1" customHeight="1" x14ac:dyDescent="0.35"/>
    <row r="50" ht="12.75" hidden="1" customHeight="1" x14ac:dyDescent="0.35"/>
    <row r="51" ht="12.75" hidden="1" customHeight="1" x14ac:dyDescent="0.35"/>
    <row r="52" ht="12.75" hidden="1" customHeight="1" x14ac:dyDescent="0.35"/>
    <row r="53" ht="12.75" hidden="1" customHeight="1" x14ac:dyDescent="0.35"/>
    <row r="54" ht="12.75" hidden="1" customHeight="1" x14ac:dyDescent="0.35"/>
    <row r="55" ht="12.75" hidden="1" customHeight="1" x14ac:dyDescent="0.35"/>
    <row r="56" ht="12.75" hidden="1" customHeight="1" x14ac:dyDescent="0.35"/>
    <row r="57" ht="12.75" hidden="1" customHeight="1" x14ac:dyDescent="0.35"/>
    <row r="58" ht="12.75" hidden="1" customHeight="1" x14ac:dyDescent="0.35"/>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1" name="Range1_5_1"/>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autoFilter ref="A2:AA17" xr:uid="{AAF996F9-909A-4DB7-AB43-2CDF4D4419D4}"/>
  <phoneticPr fontId="26" type="noConversion"/>
  <conditionalFormatting sqref="L3:L12">
    <cfRule type="expression" dxfId="455" priority="22" stopIfTrue="1">
      <formula>ISERROR(AA3)</formula>
    </cfRule>
  </conditionalFormatting>
  <conditionalFormatting sqref="I3">
    <cfRule type="cellIs" dxfId="454" priority="8" stopIfTrue="1" operator="equal">
      <formula>"Fail"</formula>
    </cfRule>
    <cfRule type="cellIs" dxfId="453" priority="9" stopIfTrue="1" operator="equal">
      <formula>"Pass"</formula>
    </cfRule>
    <cfRule type="cellIs" dxfId="452" priority="10" stopIfTrue="1" operator="equal">
      <formula>"Info"</formula>
    </cfRule>
  </conditionalFormatting>
  <conditionalFormatting sqref="I4:I5 I8:I12">
    <cfRule type="cellIs" dxfId="451" priority="5" stopIfTrue="1" operator="equal">
      <formula>"Fail"</formula>
    </cfRule>
    <cfRule type="cellIs" dxfId="450" priority="6" stopIfTrue="1" operator="equal">
      <formula>"Pass"</formula>
    </cfRule>
    <cfRule type="cellIs" dxfId="449" priority="7" stopIfTrue="1" operator="equal">
      <formula>"Info"</formula>
    </cfRule>
  </conditionalFormatting>
  <conditionalFormatting sqref="I6:I7">
    <cfRule type="cellIs" dxfId="448" priority="1" operator="equal">
      <formula>"Fail"</formula>
    </cfRule>
    <cfRule type="cellIs" dxfId="447" priority="2" operator="equal">
      <formula>"Pass"</formula>
    </cfRule>
    <cfRule type="cellIs" dxfId="446" priority="3"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201"/>
  <sheetViews>
    <sheetView zoomScale="90" zoomScaleNormal="90" workbookViewId="0">
      <pane ySplit="2" topLeftCell="A3" activePane="bottomLeft" state="frozen"/>
      <selection activeCell="E1" sqref="E1"/>
      <selection pane="bottomLeft" sqref="A1:XFD1048576"/>
    </sheetView>
  </sheetViews>
  <sheetFormatPr defaultColWidth="9.26953125" defaultRowHeight="57" customHeight="1" x14ac:dyDescent="0.35"/>
  <cols>
    <col min="1" max="1" width="9.26953125" style="59" customWidth="1"/>
    <col min="2" max="2" width="10" style="59" customWidth="1"/>
    <col min="3" max="3" width="14" style="68" customWidth="1"/>
    <col min="4" max="4" width="12.26953125" style="59" customWidth="1"/>
    <col min="5" max="5" width="18.1796875" style="59" customWidth="1"/>
    <col min="6" max="6" width="36.26953125" style="59" customWidth="1"/>
    <col min="7" max="7" width="47.453125" style="59" customWidth="1"/>
    <col min="8" max="8" width="38.26953125" style="59" customWidth="1"/>
    <col min="9" max="10" width="23" style="59" customWidth="1"/>
    <col min="11" max="11" width="29.26953125" style="59" hidden="1" customWidth="1"/>
    <col min="12" max="12" width="23" style="59" customWidth="1"/>
    <col min="13" max="14" width="12.7265625" style="123" customWidth="1"/>
    <col min="15" max="15" width="40" style="218" customWidth="1"/>
    <col min="16" max="16" width="4.26953125" style="59" customWidth="1"/>
    <col min="17" max="17" width="14.7265625" style="59" customWidth="1"/>
    <col min="18" max="18" width="23" style="59" customWidth="1"/>
    <col min="19" max="19" width="31.26953125" style="59" customWidth="1"/>
    <col min="20" max="20" width="28.54296875" style="59" customWidth="1"/>
    <col min="21" max="21" width="46.54296875" style="59" hidden="1" customWidth="1"/>
    <col min="22" max="22" width="43" style="59" hidden="1" customWidth="1"/>
    <col min="23" max="24" width="8.7265625" customWidth="1"/>
    <col min="26" max="26" width="8.7265625" customWidth="1"/>
    <col min="27" max="27" width="11" style="1" hidden="1" customWidth="1"/>
    <col min="28" max="16384" width="9.26953125" style="59"/>
  </cols>
  <sheetData>
    <row r="1" spans="1:27" s="1" customFormat="1" ht="14.5" x14ac:dyDescent="0.35">
      <c r="A1" s="35" t="s">
        <v>56</v>
      </c>
      <c r="B1" s="36"/>
      <c r="C1" s="36"/>
      <c r="D1" s="36"/>
      <c r="E1" s="36"/>
      <c r="F1" s="36"/>
      <c r="G1" s="36"/>
      <c r="H1" s="36"/>
      <c r="I1" s="36"/>
      <c r="J1" s="36"/>
      <c r="K1" s="176"/>
      <c r="L1" s="177"/>
      <c r="M1" s="177"/>
      <c r="N1" s="177"/>
      <c r="O1" s="216"/>
      <c r="P1" s="177"/>
      <c r="Q1" s="177"/>
      <c r="R1" s="177"/>
      <c r="S1" s="177"/>
      <c r="T1" s="177"/>
      <c r="U1" s="177"/>
      <c r="V1" s="177"/>
      <c r="W1" s="158"/>
      <c r="X1" s="32"/>
      <c r="AA1" s="36"/>
    </row>
    <row r="2" spans="1:27" ht="42.75" customHeight="1" x14ac:dyDescent="0.35">
      <c r="A2" s="58" t="s">
        <v>110</v>
      </c>
      <c r="B2" s="58" t="s">
        <v>111</v>
      </c>
      <c r="C2" s="67" t="s">
        <v>4008</v>
      </c>
      <c r="D2" s="58" t="s">
        <v>112</v>
      </c>
      <c r="E2" s="58" t="s">
        <v>197</v>
      </c>
      <c r="F2" s="58" t="s">
        <v>113</v>
      </c>
      <c r="G2" s="58" t="s">
        <v>4007</v>
      </c>
      <c r="H2" s="60" t="s">
        <v>114</v>
      </c>
      <c r="I2" s="60" t="s">
        <v>115</v>
      </c>
      <c r="J2" s="60" t="s">
        <v>116</v>
      </c>
      <c r="K2" s="66" t="s">
        <v>4031</v>
      </c>
      <c r="L2" s="60" t="s">
        <v>117</v>
      </c>
      <c r="M2" s="122" t="s">
        <v>118</v>
      </c>
      <c r="N2" s="122" t="s">
        <v>119</v>
      </c>
      <c r="O2" s="122" t="s">
        <v>120</v>
      </c>
      <c r="P2" s="320"/>
      <c r="Q2" s="267" t="s">
        <v>198</v>
      </c>
      <c r="R2" s="267" t="s">
        <v>199</v>
      </c>
      <c r="S2" s="267" t="s">
        <v>200</v>
      </c>
      <c r="T2" s="267" t="s">
        <v>201</v>
      </c>
      <c r="U2" s="255" t="s">
        <v>4033</v>
      </c>
      <c r="V2" s="325" t="s">
        <v>4032</v>
      </c>
      <c r="W2" s="158"/>
      <c r="AA2" s="122" t="s">
        <v>121</v>
      </c>
    </row>
    <row r="3" spans="1:27" ht="184.5" customHeight="1" x14ac:dyDescent="0.35">
      <c r="A3" s="77" t="s">
        <v>202</v>
      </c>
      <c r="B3" s="260" t="s">
        <v>133</v>
      </c>
      <c r="C3" s="263" t="s">
        <v>134</v>
      </c>
      <c r="D3" s="276" t="s">
        <v>203</v>
      </c>
      <c r="E3" s="77" t="s">
        <v>204</v>
      </c>
      <c r="F3" s="77" t="s">
        <v>205</v>
      </c>
      <c r="G3" s="77" t="s">
        <v>206</v>
      </c>
      <c r="H3" s="77" t="s">
        <v>207</v>
      </c>
      <c r="I3" s="278"/>
      <c r="J3" s="279"/>
      <c r="K3" s="280" t="s">
        <v>208</v>
      </c>
      <c r="L3" s="281"/>
      <c r="M3" s="282" t="s">
        <v>138</v>
      </c>
      <c r="N3" s="281" t="s">
        <v>139</v>
      </c>
      <c r="O3" s="281" t="s">
        <v>209</v>
      </c>
      <c r="P3" s="283"/>
      <c r="Q3" s="278" t="s">
        <v>210</v>
      </c>
      <c r="R3" s="278" t="s">
        <v>211</v>
      </c>
      <c r="S3" s="276" t="s">
        <v>212</v>
      </c>
      <c r="T3" s="276" t="s">
        <v>213</v>
      </c>
      <c r="U3" s="305" t="s">
        <v>214</v>
      </c>
      <c r="V3" s="305" t="s">
        <v>4010</v>
      </c>
      <c r="W3" s="158"/>
      <c r="AA3" s="157" t="e">
        <f>IF(OR(J3="Fail",ISBLANK(J3)),INDEX('Issue Code Table'!C:C,MATCH(N:N,'Issue Code Table'!A:A,0)),IF(M3="Critical",6,IF(M3="Significant",5,IF(M3="Moderate",3,2))))</f>
        <v>#N/A</v>
      </c>
    </row>
    <row r="4" spans="1:27" ht="312.5" x14ac:dyDescent="0.35">
      <c r="A4" s="77" t="s">
        <v>215</v>
      </c>
      <c r="B4" s="260" t="s">
        <v>216</v>
      </c>
      <c r="C4" s="263" t="s">
        <v>217</v>
      </c>
      <c r="D4" s="276" t="s">
        <v>203</v>
      </c>
      <c r="E4" s="77" t="s">
        <v>218</v>
      </c>
      <c r="F4" s="77" t="s">
        <v>219</v>
      </c>
      <c r="G4" s="77" t="s">
        <v>220</v>
      </c>
      <c r="H4" s="77" t="s">
        <v>221</v>
      </c>
      <c r="I4" s="278"/>
      <c r="J4" s="279"/>
      <c r="K4" s="280" t="s">
        <v>222</v>
      </c>
      <c r="L4" s="281"/>
      <c r="M4" s="282" t="s">
        <v>138</v>
      </c>
      <c r="N4" s="284" t="s">
        <v>183</v>
      </c>
      <c r="O4" s="281" t="s">
        <v>184</v>
      </c>
      <c r="P4" s="283"/>
      <c r="Q4" s="278" t="s">
        <v>223</v>
      </c>
      <c r="R4" s="278" t="s">
        <v>224</v>
      </c>
      <c r="S4" s="276" t="s">
        <v>225</v>
      </c>
      <c r="T4" s="276" t="s">
        <v>226</v>
      </c>
      <c r="U4" s="305" t="s">
        <v>227</v>
      </c>
      <c r="V4" s="305" t="s">
        <v>228</v>
      </c>
      <c r="W4" s="158"/>
      <c r="AA4" s="157">
        <f>IF(OR(J4="Fail",ISBLANK(J4)),INDEX('Issue Code Table'!C:C,MATCH(N:N,'Issue Code Table'!A:A,0)),IF(M4="Critical",6,IF(M4="Significant",5,IF(M4="Moderate",3,2))))</f>
        <v>5</v>
      </c>
    </row>
    <row r="5" spans="1:27" ht="187.5" x14ac:dyDescent="0.35">
      <c r="A5" s="77" t="s">
        <v>229</v>
      </c>
      <c r="B5" s="77" t="s">
        <v>230</v>
      </c>
      <c r="C5" s="262" t="s">
        <v>231</v>
      </c>
      <c r="D5" s="276" t="s">
        <v>203</v>
      </c>
      <c r="E5" s="77" t="s">
        <v>232</v>
      </c>
      <c r="F5" s="77" t="s">
        <v>233</v>
      </c>
      <c r="G5" s="77" t="s">
        <v>234</v>
      </c>
      <c r="H5" s="77" t="s">
        <v>235</v>
      </c>
      <c r="I5" s="278"/>
      <c r="J5" s="279"/>
      <c r="K5" s="280" t="s">
        <v>236</v>
      </c>
      <c r="L5" s="278"/>
      <c r="M5" s="282" t="s">
        <v>138</v>
      </c>
      <c r="N5" s="284" t="s">
        <v>183</v>
      </c>
      <c r="O5" s="281" t="s">
        <v>184</v>
      </c>
      <c r="P5" s="283"/>
      <c r="Q5" s="278" t="s">
        <v>223</v>
      </c>
      <c r="R5" s="278" t="s">
        <v>237</v>
      </c>
      <c r="S5" s="276" t="s">
        <v>238</v>
      </c>
      <c r="T5" s="276" t="s">
        <v>239</v>
      </c>
      <c r="U5" s="305" t="s">
        <v>240</v>
      </c>
      <c r="V5" s="305" t="s">
        <v>241</v>
      </c>
      <c r="W5" s="158"/>
      <c r="AA5" s="157">
        <f>IF(OR(J5="Fail",ISBLANK(J5)),INDEX('Issue Code Table'!C:C,MATCH(N:N,'Issue Code Table'!A:A,0)),IF(M5="Critical",6,IF(M5="Significant",5,IF(M5="Moderate",3,2))))</f>
        <v>5</v>
      </c>
    </row>
    <row r="6" spans="1:27" ht="150" x14ac:dyDescent="0.35">
      <c r="A6" s="77" t="s">
        <v>242</v>
      </c>
      <c r="B6" s="77" t="s">
        <v>230</v>
      </c>
      <c r="C6" s="262" t="s">
        <v>231</v>
      </c>
      <c r="D6" s="276" t="s">
        <v>203</v>
      </c>
      <c r="E6" s="77" t="s">
        <v>243</v>
      </c>
      <c r="F6" s="77" t="s">
        <v>244</v>
      </c>
      <c r="G6" s="77" t="s">
        <v>245</v>
      </c>
      <c r="H6" s="77" t="s">
        <v>246</v>
      </c>
      <c r="I6" s="278"/>
      <c r="J6" s="279"/>
      <c r="K6" s="280" t="s">
        <v>247</v>
      </c>
      <c r="L6" s="278"/>
      <c r="M6" s="282" t="s">
        <v>138</v>
      </c>
      <c r="N6" s="284" t="s">
        <v>183</v>
      </c>
      <c r="O6" s="281" t="s">
        <v>184</v>
      </c>
      <c r="P6" s="283"/>
      <c r="Q6" s="278" t="s">
        <v>223</v>
      </c>
      <c r="R6" s="278" t="s">
        <v>248</v>
      </c>
      <c r="S6" s="276" t="s">
        <v>249</v>
      </c>
      <c r="T6" s="276" t="s">
        <v>250</v>
      </c>
      <c r="U6" s="305" t="s">
        <v>251</v>
      </c>
      <c r="V6" s="305" t="s">
        <v>252</v>
      </c>
      <c r="W6" s="158"/>
      <c r="AA6" s="157">
        <f>IF(OR(J6="Fail",ISBLANK(J6)),INDEX('Issue Code Table'!C:C,MATCH(N:N,'Issue Code Table'!A:A,0)),IF(M6="Critical",6,IF(M6="Significant",5,IF(M6="Moderate",3,2))))</f>
        <v>5</v>
      </c>
    </row>
    <row r="7" spans="1:27" ht="150" x14ac:dyDescent="0.35">
      <c r="A7" s="77" t="s">
        <v>253</v>
      </c>
      <c r="B7" s="77" t="s">
        <v>230</v>
      </c>
      <c r="C7" s="262" t="s">
        <v>231</v>
      </c>
      <c r="D7" s="276" t="s">
        <v>203</v>
      </c>
      <c r="E7" s="77" t="s">
        <v>254</v>
      </c>
      <c r="F7" s="77" t="s">
        <v>255</v>
      </c>
      <c r="G7" s="77" t="s">
        <v>256</v>
      </c>
      <c r="H7" s="77" t="s">
        <v>257</v>
      </c>
      <c r="I7" s="278"/>
      <c r="J7" s="279"/>
      <c r="K7" s="280" t="s">
        <v>258</v>
      </c>
      <c r="L7" s="278"/>
      <c r="M7" s="282" t="s">
        <v>138</v>
      </c>
      <c r="N7" s="284" t="s">
        <v>183</v>
      </c>
      <c r="O7" s="281" t="s">
        <v>184</v>
      </c>
      <c r="P7" s="283"/>
      <c r="Q7" s="278" t="s">
        <v>223</v>
      </c>
      <c r="R7" s="278" t="s">
        <v>259</v>
      </c>
      <c r="S7" s="276" t="s">
        <v>260</v>
      </c>
      <c r="T7" s="276" t="s">
        <v>261</v>
      </c>
      <c r="U7" s="305" t="s">
        <v>262</v>
      </c>
      <c r="V7" s="305" t="s">
        <v>263</v>
      </c>
      <c r="W7" s="158"/>
      <c r="AA7" s="157">
        <f>IF(OR(J7="Fail",ISBLANK(J7)),INDEX('Issue Code Table'!C:C,MATCH(N:N,'Issue Code Table'!A:A,0)),IF(M7="Critical",6,IF(M7="Significant",5,IF(M7="Moderate",3,2))))</f>
        <v>5</v>
      </c>
    </row>
    <row r="8" spans="1:27" ht="112.5" x14ac:dyDescent="0.35">
      <c r="A8" s="77" t="s">
        <v>264</v>
      </c>
      <c r="B8" s="77" t="s">
        <v>230</v>
      </c>
      <c r="C8" s="262" t="s">
        <v>231</v>
      </c>
      <c r="D8" s="276" t="s">
        <v>203</v>
      </c>
      <c r="E8" s="77" t="s">
        <v>265</v>
      </c>
      <c r="F8" s="77" t="s">
        <v>233</v>
      </c>
      <c r="G8" s="77" t="s">
        <v>266</v>
      </c>
      <c r="H8" s="77" t="s">
        <v>235</v>
      </c>
      <c r="I8" s="278"/>
      <c r="J8" s="279"/>
      <c r="K8" s="280" t="s">
        <v>267</v>
      </c>
      <c r="L8" s="278"/>
      <c r="M8" s="282" t="s">
        <v>138</v>
      </c>
      <c r="N8" s="284" t="s">
        <v>183</v>
      </c>
      <c r="O8" s="281" t="s">
        <v>184</v>
      </c>
      <c r="P8" s="283"/>
      <c r="Q8" s="278" t="s">
        <v>223</v>
      </c>
      <c r="R8" s="278" t="s">
        <v>268</v>
      </c>
      <c r="S8" s="276" t="s">
        <v>269</v>
      </c>
      <c r="T8" s="276" t="s">
        <v>270</v>
      </c>
      <c r="U8" s="305" t="s">
        <v>271</v>
      </c>
      <c r="V8" s="305" t="s">
        <v>241</v>
      </c>
      <c r="W8" s="158"/>
      <c r="AA8" s="157">
        <f>IF(OR(J8="Fail",ISBLANK(J8)),INDEX('Issue Code Table'!C:C,MATCH(N:N,'Issue Code Table'!A:A,0)),IF(M8="Critical",6,IF(M8="Significant",5,IF(M8="Moderate",3,2))))</f>
        <v>5</v>
      </c>
    </row>
    <row r="9" spans="1:27" ht="112.5" x14ac:dyDescent="0.35">
      <c r="A9" s="77" t="s">
        <v>272</v>
      </c>
      <c r="B9" s="77" t="s">
        <v>230</v>
      </c>
      <c r="C9" s="262" t="s">
        <v>231</v>
      </c>
      <c r="D9" s="276" t="s">
        <v>203</v>
      </c>
      <c r="E9" s="77" t="s">
        <v>273</v>
      </c>
      <c r="F9" s="77" t="s">
        <v>244</v>
      </c>
      <c r="G9" s="77" t="s">
        <v>274</v>
      </c>
      <c r="H9" s="77" t="s">
        <v>246</v>
      </c>
      <c r="I9" s="278"/>
      <c r="J9" s="279"/>
      <c r="K9" s="280" t="s">
        <v>275</v>
      </c>
      <c r="L9" s="278"/>
      <c r="M9" s="282" t="s">
        <v>138</v>
      </c>
      <c r="N9" s="284" t="s">
        <v>183</v>
      </c>
      <c r="O9" s="281" t="s">
        <v>184</v>
      </c>
      <c r="P9" s="283"/>
      <c r="Q9" s="278" t="s">
        <v>223</v>
      </c>
      <c r="R9" s="278" t="s">
        <v>276</v>
      </c>
      <c r="S9" s="276" t="s">
        <v>277</v>
      </c>
      <c r="T9" s="276" t="s">
        <v>278</v>
      </c>
      <c r="U9" s="305" t="s">
        <v>279</v>
      </c>
      <c r="V9" s="305" t="s">
        <v>252</v>
      </c>
      <c r="W9" s="158"/>
      <c r="AA9" s="157">
        <f>IF(OR(J9="Fail",ISBLANK(J9)),INDEX('Issue Code Table'!C:C,MATCH(N:N,'Issue Code Table'!A:A,0)),IF(M9="Critical",6,IF(M9="Significant",5,IF(M9="Moderate",3,2))))</f>
        <v>5</v>
      </c>
    </row>
    <row r="10" spans="1:27" ht="137.5" x14ac:dyDescent="0.35">
      <c r="A10" s="77" t="s">
        <v>280</v>
      </c>
      <c r="B10" s="77" t="s">
        <v>230</v>
      </c>
      <c r="C10" s="262" t="s">
        <v>231</v>
      </c>
      <c r="D10" s="276" t="s">
        <v>203</v>
      </c>
      <c r="E10" s="77" t="s">
        <v>281</v>
      </c>
      <c r="F10" s="77" t="s">
        <v>255</v>
      </c>
      <c r="G10" s="77" t="s">
        <v>282</v>
      </c>
      <c r="H10" s="77" t="s">
        <v>257</v>
      </c>
      <c r="I10" s="278"/>
      <c r="J10" s="279"/>
      <c r="K10" s="280" t="s">
        <v>283</v>
      </c>
      <c r="L10" s="278"/>
      <c r="M10" s="282" t="s">
        <v>138</v>
      </c>
      <c r="N10" s="284" t="s">
        <v>183</v>
      </c>
      <c r="O10" s="281" t="s">
        <v>184</v>
      </c>
      <c r="P10" s="283"/>
      <c r="Q10" s="278" t="s">
        <v>223</v>
      </c>
      <c r="R10" s="278" t="s">
        <v>284</v>
      </c>
      <c r="S10" s="276" t="s">
        <v>285</v>
      </c>
      <c r="T10" s="276" t="s">
        <v>286</v>
      </c>
      <c r="U10" s="305" t="s">
        <v>287</v>
      </c>
      <c r="V10" s="305" t="s">
        <v>288</v>
      </c>
      <c r="W10" s="158"/>
      <c r="AA10" s="157">
        <f>IF(OR(J10="Fail",ISBLANK(J10)),INDEX('Issue Code Table'!C:C,MATCH(N:N,'Issue Code Table'!A:A,0)),IF(M10="Critical",6,IF(M10="Significant",5,IF(M10="Moderate",3,2))))</f>
        <v>5</v>
      </c>
    </row>
    <row r="11" spans="1:27" ht="100" x14ac:dyDescent="0.35">
      <c r="A11" s="77" t="s">
        <v>289</v>
      </c>
      <c r="B11" s="77" t="s">
        <v>230</v>
      </c>
      <c r="C11" s="262" t="s">
        <v>231</v>
      </c>
      <c r="D11" s="276" t="s">
        <v>203</v>
      </c>
      <c r="E11" s="77" t="s">
        <v>290</v>
      </c>
      <c r="F11" s="77" t="s">
        <v>233</v>
      </c>
      <c r="G11" s="77" t="s">
        <v>291</v>
      </c>
      <c r="H11" s="77" t="s">
        <v>235</v>
      </c>
      <c r="I11" s="278"/>
      <c r="J11" s="279"/>
      <c r="K11" s="280" t="s">
        <v>292</v>
      </c>
      <c r="L11" s="278"/>
      <c r="M11" s="282" t="s">
        <v>138</v>
      </c>
      <c r="N11" s="284" t="s">
        <v>183</v>
      </c>
      <c r="O11" s="281" t="s">
        <v>184</v>
      </c>
      <c r="P11" s="283"/>
      <c r="Q11" s="278" t="s">
        <v>223</v>
      </c>
      <c r="R11" s="278" t="s">
        <v>293</v>
      </c>
      <c r="S11" s="276" t="s">
        <v>294</v>
      </c>
      <c r="T11" s="276" t="s">
        <v>295</v>
      </c>
      <c r="U11" s="305" t="s">
        <v>296</v>
      </c>
      <c r="V11" s="305" t="s">
        <v>297</v>
      </c>
      <c r="W11" s="158"/>
      <c r="AA11" s="157">
        <f>IF(OR(J11="Fail",ISBLANK(J11)),INDEX('Issue Code Table'!C:C,MATCH(N:N,'Issue Code Table'!A:A,0)),IF(M11="Critical",6,IF(M11="Significant",5,IF(M11="Moderate",3,2))))</f>
        <v>5</v>
      </c>
    </row>
    <row r="12" spans="1:27" ht="112.5" x14ac:dyDescent="0.35">
      <c r="A12" s="77" t="s">
        <v>298</v>
      </c>
      <c r="B12" s="77" t="s">
        <v>230</v>
      </c>
      <c r="C12" s="262" t="s">
        <v>231</v>
      </c>
      <c r="D12" s="276" t="s">
        <v>203</v>
      </c>
      <c r="E12" s="77" t="s">
        <v>299</v>
      </c>
      <c r="F12" s="77" t="s">
        <v>233</v>
      </c>
      <c r="G12" s="77" t="s">
        <v>300</v>
      </c>
      <c r="H12" s="77" t="s">
        <v>235</v>
      </c>
      <c r="I12" s="278"/>
      <c r="J12" s="279"/>
      <c r="K12" s="280" t="s">
        <v>301</v>
      </c>
      <c r="L12" s="278"/>
      <c r="M12" s="282" t="s">
        <v>138</v>
      </c>
      <c r="N12" s="284" t="s">
        <v>183</v>
      </c>
      <c r="O12" s="281" t="s">
        <v>184</v>
      </c>
      <c r="P12" s="283"/>
      <c r="Q12" s="278" t="s">
        <v>223</v>
      </c>
      <c r="R12" s="278" t="s">
        <v>302</v>
      </c>
      <c r="S12" s="276" t="s">
        <v>303</v>
      </c>
      <c r="T12" s="276" t="s">
        <v>304</v>
      </c>
      <c r="U12" s="305" t="s">
        <v>305</v>
      </c>
      <c r="V12" s="305" t="s">
        <v>306</v>
      </c>
      <c r="W12" s="158"/>
      <c r="AA12" s="157">
        <f>IF(OR(J12="Fail",ISBLANK(J12)),INDEX('Issue Code Table'!C:C,MATCH(N:N,'Issue Code Table'!A:A,0)),IF(M12="Critical",6,IF(M12="Significant",5,IF(M12="Moderate",3,2))))</f>
        <v>5</v>
      </c>
    </row>
    <row r="13" spans="1:27" ht="125" x14ac:dyDescent="0.35">
      <c r="A13" s="77" t="s">
        <v>307</v>
      </c>
      <c r="B13" s="77" t="s">
        <v>230</v>
      </c>
      <c r="C13" s="262" t="s">
        <v>231</v>
      </c>
      <c r="D13" s="276" t="s">
        <v>203</v>
      </c>
      <c r="E13" s="77" t="s">
        <v>308</v>
      </c>
      <c r="F13" s="77" t="s">
        <v>309</v>
      </c>
      <c r="G13" s="77" t="s">
        <v>310</v>
      </c>
      <c r="H13" s="77" t="s">
        <v>246</v>
      </c>
      <c r="I13" s="278"/>
      <c r="J13" s="279"/>
      <c r="K13" s="280" t="s">
        <v>311</v>
      </c>
      <c r="L13" s="278"/>
      <c r="M13" s="282" t="s">
        <v>138</v>
      </c>
      <c r="N13" s="284" t="s">
        <v>183</v>
      </c>
      <c r="O13" s="281" t="s">
        <v>184</v>
      </c>
      <c r="P13" s="283"/>
      <c r="Q13" s="278" t="s">
        <v>223</v>
      </c>
      <c r="R13" s="278" t="s">
        <v>312</v>
      </c>
      <c r="S13" s="276" t="s">
        <v>313</v>
      </c>
      <c r="T13" s="276" t="s">
        <v>314</v>
      </c>
      <c r="U13" s="305" t="s">
        <v>315</v>
      </c>
      <c r="V13" s="305" t="s">
        <v>316</v>
      </c>
      <c r="W13" s="158"/>
      <c r="AA13" s="157">
        <f>IF(OR(J13="Fail",ISBLANK(J13)),INDEX('Issue Code Table'!C:C,MATCH(N:N,'Issue Code Table'!A:A,0)),IF(M13="Critical",6,IF(M13="Significant",5,IF(M13="Moderate",3,2))))</f>
        <v>5</v>
      </c>
    </row>
    <row r="14" spans="1:27" ht="125" x14ac:dyDescent="0.35">
      <c r="A14" s="77" t="s">
        <v>317</v>
      </c>
      <c r="B14" s="77" t="s">
        <v>230</v>
      </c>
      <c r="C14" s="262" t="s">
        <v>231</v>
      </c>
      <c r="D14" s="276" t="s">
        <v>203</v>
      </c>
      <c r="E14" s="77" t="s">
        <v>318</v>
      </c>
      <c r="F14" s="77" t="s">
        <v>255</v>
      </c>
      <c r="G14" s="77" t="s">
        <v>319</v>
      </c>
      <c r="H14" s="77" t="s">
        <v>257</v>
      </c>
      <c r="I14" s="278"/>
      <c r="J14" s="279"/>
      <c r="K14" s="280" t="s">
        <v>320</v>
      </c>
      <c r="L14" s="278"/>
      <c r="M14" s="282" t="s">
        <v>138</v>
      </c>
      <c r="N14" s="284" t="s">
        <v>183</v>
      </c>
      <c r="O14" s="281" t="s">
        <v>184</v>
      </c>
      <c r="P14" s="283"/>
      <c r="Q14" s="278" t="s">
        <v>223</v>
      </c>
      <c r="R14" s="278" t="s">
        <v>321</v>
      </c>
      <c r="S14" s="276" t="s">
        <v>322</v>
      </c>
      <c r="T14" s="276" t="s">
        <v>323</v>
      </c>
      <c r="U14" s="305" t="s">
        <v>324</v>
      </c>
      <c r="V14" s="305" t="s">
        <v>325</v>
      </c>
      <c r="W14" s="158"/>
      <c r="AA14" s="157">
        <f>IF(OR(J14="Fail",ISBLANK(J14)),INDEX('Issue Code Table'!C:C,MATCH(N:N,'Issue Code Table'!A:A,0)),IF(M14="Critical",6,IF(M14="Significant",5,IF(M14="Moderate",3,2))))</f>
        <v>5</v>
      </c>
    </row>
    <row r="15" spans="1:27" ht="112.5" x14ac:dyDescent="0.35">
      <c r="A15" s="77" t="s">
        <v>326</v>
      </c>
      <c r="B15" s="77" t="s">
        <v>230</v>
      </c>
      <c r="C15" s="262" t="s">
        <v>231</v>
      </c>
      <c r="D15" s="276" t="s">
        <v>203</v>
      </c>
      <c r="E15" s="77" t="s">
        <v>327</v>
      </c>
      <c r="F15" s="77" t="s">
        <v>233</v>
      </c>
      <c r="G15" s="77" t="s">
        <v>328</v>
      </c>
      <c r="H15" s="77" t="s">
        <v>235</v>
      </c>
      <c r="I15" s="278"/>
      <c r="J15" s="279"/>
      <c r="K15" s="280" t="s">
        <v>329</v>
      </c>
      <c r="L15" s="278"/>
      <c r="M15" s="282" t="s">
        <v>138</v>
      </c>
      <c r="N15" s="284" t="s">
        <v>183</v>
      </c>
      <c r="O15" s="281" t="s">
        <v>184</v>
      </c>
      <c r="P15" s="283"/>
      <c r="Q15" s="278" t="s">
        <v>223</v>
      </c>
      <c r="R15" s="278" t="s">
        <v>330</v>
      </c>
      <c r="S15" s="276" t="s">
        <v>331</v>
      </c>
      <c r="T15" s="276" t="s">
        <v>332</v>
      </c>
      <c r="U15" s="305" t="s">
        <v>333</v>
      </c>
      <c r="V15" s="305" t="s">
        <v>3959</v>
      </c>
      <c r="W15" s="158"/>
      <c r="AA15" s="157">
        <f>IF(OR(J15="Fail",ISBLANK(J15)),INDEX('Issue Code Table'!C:C,MATCH(N:N,'Issue Code Table'!A:A,0)),IF(M15="Critical",6,IF(M15="Significant",5,IF(M15="Moderate",3,2))))</f>
        <v>5</v>
      </c>
    </row>
    <row r="16" spans="1:27" ht="100" x14ac:dyDescent="0.35">
      <c r="A16" s="77" t="s">
        <v>334</v>
      </c>
      <c r="B16" s="77" t="s">
        <v>230</v>
      </c>
      <c r="C16" s="262" t="s">
        <v>231</v>
      </c>
      <c r="D16" s="276" t="s">
        <v>203</v>
      </c>
      <c r="E16" s="77" t="s">
        <v>335</v>
      </c>
      <c r="F16" s="77" t="s">
        <v>244</v>
      </c>
      <c r="G16" s="77" t="s">
        <v>336</v>
      </c>
      <c r="H16" s="77" t="s">
        <v>246</v>
      </c>
      <c r="I16" s="278"/>
      <c r="J16" s="279"/>
      <c r="K16" s="280" t="s">
        <v>337</v>
      </c>
      <c r="L16" s="278"/>
      <c r="M16" s="282" t="s">
        <v>138</v>
      </c>
      <c r="N16" s="284" t="s">
        <v>183</v>
      </c>
      <c r="O16" s="281" t="s">
        <v>184</v>
      </c>
      <c r="P16" s="283"/>
      <c r="Q16" s="278" t="s">
        <v>223</v>
      </c>
      <c r="R16" s="278" t="s">
        <v>338</v>
      </c>
      <c r="S16" s="276" t="s">
        <v>313</v>
      </c>
      <c r="T16" s="276" t="s">
        <v>339</v>
      </c>
      <c r="U16" s="305" t="s">
        <v>340</v>
      </c>
      <c r="V16" s="305" t="s">
        <v>3960</v>
      </c>
      <c r="W16" s="158"/>
      <c r="AA16" s="157">
        <f>IF(OR(J16="Fail",ISBLANK(J16)),INDEX('Issue Code Table'!C:C,MATCH(N:N,'Issue Code Table'!A:A,0)),IF(M16="Critical",6,IF(M16="Significant",5,IF(M16="Moderate",3,2))))</f>
        <v>5</v>
      </c>
    </row>
    <row r="17" spans="1:27" ht="87.5" x14ac:dyDescent="0.35">
      <c r="A17" s="77" t="s">
        <v>341</v>
      </c>
      <c r="B17" s="77" t="s">
        <v>230</v>
      </c>
      <c r="C17" s="262" t="s">
        <v>231</v>
      </c>
      <c r="D17" s="276" t="s">
        <v>203</v>
      </c>
      <c r="E17" s="77" t="s">
        <v>342</v>
      </c>
      <c r="F17" s="77" t="s">
        <v>255</v>
      </c>
      <c r="G17" s="77" t="s">
        <v>343</v>
      </c>
      <c r="H17" s="77" t="s">
        <v>257</v>
      </c>
      <c r="I17" s="278"/>
      <c r="J17" s="279"/>
      <c r="K17" s="280" t="s">
        <v>344</v>
      </c>
      <c r="L17" s="278"/>
      <c r="M17" s="282" t="s">
        <v>138</v>
      </c>
      <c r="N17" s="284" t="s">
        <v>183</v>
      </c>
      <c r="O17" s="281" t="s">
        <v>184</v>
      </c>
      <c r="P17" s="283"/>
      <c r="Q17" s="278" t="s">
        <v>223</v>
      </c>
      <c r="R17" s="278" t="s">
        <v>345</v>
      </c>
      <c r="S17" s="276" t="s">
        <v>346</v>
      </c>
      <c r="T17" s="276" t="s">
        <v>347</v>
      </c>
      <c r="U17" s="305" t="s">
        <v>348</v>
      </c>
      <c r="V17" s="305" t="s">
        <v>3961</v>
      </c>
      <c r="W17" s="158"/>
      <c r="AA17" s="157">
        <f>IF(OR(J17="Fail",ISBLANK(J17)),INDEX('Issue Code Table'!C:C,MATCH(N:N,'Issue Code Table'!A:A,0)),IF(M17="Critical",6,IF(M17="Significant",5,IF(M17="Moderate",3,2))))</f>
        <v>5</v>
      </c>
    </row>
    <row r="18" spans="1:27" ht="100" x14ac:dyDescent="0.35">
      <c r="A18" s="77" t="s">
        <v>349</v>
      </c>
      <c r="B18" s="77" t="s">
        <v>350</v>
      </c>
      <c r="C18" s="262" t="s">
        <v>351</v>
      </c>
      <c r="D18" s="276" t="s">
        <v>203</v>
      </c>
      <c r="E18" s="77" t="s">
        <v>352</v>
      </c>
      <c r="F18" s="77" t="s">
        <v>353</v>
      </c>
      <c r="G18" s="77" t="s">
        <v>354</v>
      </c>
      <c r="H18" s="77" t="s">
        <v>355</v>
      </c>
      <c r="I18" s="278"/>
      <c r="J18" s="279"/>
      <c r="K18" s="280" t="s">
        <v>356</v>
      </c>
      <c r="L18" s="278"/>
      <c r="M18" s="282" t="s">
        <v>138</v>
      </c>
      <c r="N18" s="284" t="s">
        <v>183</v>
      </c>
      <c r="O18" s="281" t="s">
        <v>184</v>
      </c>
      <c r="P18" s="283"/>
      <c r="Q18" s="278" t="s">
        <v>223</v>
      </c>
      <c r="R18" s="278" t="s">
        <v>357</v>
      </c>
      <c r="S18" s="276" t="s">
        <v>358</v>
      </c>
      <c r="T18" s="276" t="s">
        <v>359</v>
      </c>
      <c r="U18" s="305" t="s">
        <v>360</v>
      </c>
      <c r="V18" s="305" t="s">
        <v>361</v>
      </c>
      <c r="W18" s="158"/>
      <c r="AA18" s="157">
        <f>IF(OR(J18="Fail",ISBLANK(J18)),INDEX('Issue Code Table'!C:C,MATCH(N:N,'Issue Code Table'!A:A,0)),IF(M18="Critical",6,IF(M18="Significant",5,IF(M18="Moderate",3,2))))</f>
        <v>5</v>
      </c>
    </row>
    <row r="19" spans="1:27" ht="87.5" x14ac:dyDescent="0.35">
      <c r="A19" s="77" t="s">
        <v>362</v>
      </c>
      <c r="B19" s="260" t="s">
        <v>178</v>
      </c>
      <c r="C19" s="263" t="s">
        <v>179</v>
      </c>
      <c r="D19" s="276" t="s">
        <v>203</v>
      </c>
      <c r="E19" s="77" t="s">
        <v>363</v>
      </c>
      <c r="F19" s="77" t="s">
        <v>364</v>
      </c>
      <c r="G19" s="77" t="s">
        <v>365</v>
      </c>
      <c r="H19" s="77" t="s">
        <v>366</v>
      </c>
      <c r="I19" s="278"/>
      <c r="J19" s="279"/>
      <c r="K19" s="280" t="s">
        <v>367</v>
      </c>
      <c r="L19" s="278"/>
      <c r="M19" s="282" t="s">
        <v>138</v>
      </c>
      <c r="N19" s="284" t="s">
        <v>183</v>
      </c>
      <c r="O19" s="281" t="s">
        <v>184</v>
      </c>
      <c r="P19" s="283"/>
      <c r="Q19" s="278" t="s">
        <v>223</v>
      </c>
      <c r="R19" s="278" t="s">
        <v>368</v>
      </c>
      <c r="S19" s="276" t="s">
        <v>369</v>
      </c>
      <c r="T19" s="276" t="s">
        <v>370</v>
      </c>
      <c r="U19" s="305" t="s">
        <v>371</v>
      </c>
      <c r="V19" s="305" t="s">
        <v>372</v>
      </c>
      <c r="W19" s="158"/>
      <c r="AA19" s="157">
        <f>IF(OR(J19="Fail",ISBLANK(J19)),INDEX('Issue Code Table'!C:C,MATCH(N:N,'Issue Code Table'!A:A,0)),IF(M19="Critical",6,IF(M19="Significant",5,IF(M19="Moderate",3,2))))</f>
        <v>5</v>
      </c>
    </row>
    <row r="20" spans="1:27" ht="150" x14ac:dyDescent="0.35">
      <c r="A20" s="77" t="s">
        <v>373</v>
      </c>
      <c r="B20" s="260" t="s">
        <v>178</v>
      </c>
      <c r="C20" s="263" t="s">
        <v>179</v>
      </c>
      <c r="D20" s="77" t="s">
        <v>374</v>
      </c>
      <c r="E20" s="77" t="s">
        <v>375</v>
      </c>
      <c r="F20" s="77" t="s">
        <v>376</v>
      </c>
      <c r="G20" s="77" t="s">
        <v>377</v>
      </c>
      <c r="H20" s="77" t="s">
        <v>378</v>
      </c>
      <c r="I20" s="65"/>
      <c r="J20" s="69"/>
      <c r="K20" s="272" t="s">
        <v>379</v>
      </c>
      <c r="L20" s="213"/>
      <c r="M20" s="257" t="s">
        <v>138</v>
      </c>
      <c r="N20" s="273" t="s">
        <v>183</v>
      </c>
      <c r="O20" s="253" t="s">
        <v>184</v>
      </c>
      <c r="P20" s="199"/>
      <c r="Q20" s="65" t="s">
        <v>380</v>
      </c>
      <c r="R20" s="65" t="s">
        <v>381</v>
      </c>
      <c r="S20" s="276" t="s">
        <v>382</v>
      </c>
      <c r="T20" s="276" t="s">
        <v>383</v>
      </c>
      <c r="U20" s="305" t="s">
        <v>384</v>
      </c>
      <c r="V20" s="305" t="s">
        <v>385</v>
      </c>
      <c r="W20" s="158"/>
      <c r="AA20" s="157">
        <f>IF(OR(J20="Fail",ISBLANK(J20)),INDEX('Issue Code Table'!C:C,MATCH(N:N,'Issue Code Table'!A:A,0)),IF(M20="Critical",6,IF(M20="Significant",5,IF(M20="Moderate",3,2))))</f>
        <v>5</v>
      </c>
    </row>
    <row r="21" spans="1:27" ht="137.5" x14ac:dyDescent="0.35">
      <c r="A21" s="77" t="s">
        <v>386</v>
      </c>
      <c r="B21" s="260" t="s">
        <v>178</v>
      </c>
      <c r="C21" s="263" t="s">
        <v>179</v>
      </c>
      <c r="D21" s="77" t="s">
        <v>374</v>
      </c>
      <c r="E21" s="77" t="s">
        <v>387</v>
      </c>
      <c r="F21" s="77" t="s">
        <v>388</v>
      </c>
      <c r="G21" s="77" t="s">
        <v>389</v>
      </c>
      <c r="H21" s="77" t="s">
        <v>390</v>
      </c>
      <c r="I21" s="65"/>
      <c r="J21" s="69"/>
      <c r="K21" s="77" t="s">
        <v>391</v>
      </c>
      <c r="L21" s="65"/>
      <c r="M21" s="124" t="s">
        <v>138</v>
      </c>
      <c r="N21" s="209" t="s">
        <v>183</v>
      </c>
      <c r="O21" s="210" t="s">
        <v>184</v>
      </c>
      <c r="P21" s="199"/>
      <c r="Q21" s="65" t="s">
        <v>380</v>
      </c>
      <c r="R21" s="65" t="s">
        <v>392</v>
      </c>
      <c r="S21" s="77" t="s">
        <v>382</v>
      </c>
      <c r="T21" s="77" t="s">
        <v>393</v>
      </c>
      <c r="U21" s="305" t="s">
        <v>394</v>
      </c>
      <c r="V21" s="305" t="s">
        <v>395</v>
      </c>
      <c r="W21" s="158"/>
      <c r="AA21" s="157">
        <f>IF(OR(J21="Fail",ISBLANK(J21)),INDEX('Issue Code Table'!C:C,MATCH(N:N,'Issue Code Table'!A:A,0)),IF(M21="Critical",6,IF(M21="Significant",5,IF(M21="Moderate",3,2))))</f>
        <v>5</v>
      </c>
    </row>
    <row r="22" spans="1:27" ht="137.5" x14ac:dyDescent="0.35">
      <c r="A22" s="77" t="s">
        <v>396</v>
      </c>
      <c r="B22" s="260" t="s">
        <v>178</v>
      </c>
      <c r="C22" s="263" t="s">
        <v>179</v>
      </c>
      <c r="D22" s="77" t="s">
        <v>374</v>
      </c>
      <c r="E22" s="77" t="s">
        <v>397</v>
      </c>
      <c r="F22" s="77" t="s">
        <v>3962</v>
      </c>
      <c r="G22" s="77" t="s">
        <v>398</v>
      </c>
      <c r="H22" s="77" t="s">
        <v>399</v>
      </c>
      <c r="I22" s="65"/>
      <c r="J22" s="69"/>
      <c r="K22" s="65" t="s">
        <v>400</v>
      </c>
      <c r="L22" s="65"/>
      <c r="M22" s="257" t="s">
        <v>138</v>
      </c>
      <c r="N22" s="273" t="s">
        <v>183</v>
      </c>
      <c r="O22" s="253" t="s">
        <v>184</v>
      </c>
      <c r="P22" s="199"/>
      <c r="Q22" s="65" t="s">
        <v>380</v>
      </c>
      <c r="R22" s="65" t="s">
        <v>401</v>
      </c>
      <c r="S22" s="77" t="s">
        <v>382</v>
      </c>
      <c r="T22" s="77" t="s">
        <v>4011</v>
      </c>
      <c r="U22" s="305" t="s">
        <v>3964</v>
      </c>
      <c r="V22" s="305" t="s">
        <v>402</v>
      </c>
      <c r="W22" s="158"/>
      <c r="AA22" s="157">
        <f>IF(OR(J22="Fail",ISBLANK(J22)),INDEX('Issue Code Table'!C:C,MATCH(N:N,'Issue Code Table'!A:A,0)),IF(M22="Critical",6,IF(M22="Significant",5,IF(M22="Moderate",3,2))))</f>
        <v>5</v>
      </c>
    </row>
    <row r="23" spans="1:27" ht="150" x14ac:dyDescent="0.35">
      <c r="A23" s="77" t="s">
        <v>403</v>
      </c>
      <c r="B23" s="260" t="s">
        <v>178</v>
      </c>
      <c r="C23" s="263" t="s">
        <v>179</v>
      </c>
      <c r="D23" s="77" t="s">
        <v>374</v>
      </c>
      <c r="E23" s="77" t="s">
        <v>404</v>
      </c>
      <c r="F23" s="77" t="s">
        <v>3965</v>
      </c>
      <c r="G23" s="77" t="s">
        <v>405</v>
      </c>
      <c r="H23" s="77" t="s">
        <v>406</v>
      </c>
      <c r="I23" s="65"/>
      <c r="J23" s="69"/>
      <c r="K23" s="65" t="s">
        <v>407</v>
      </c>
      <c r="L23" s="65"/>
      <c r="M23" s="257" t="s">
        <v>138</v>
      </c>
      <c r="N23" s="273" t="s">
        <v>183</v>
      </c>
      <c r="O23" s="253" t="s">
        <v>184</v>
      </c>
      <c r="P23" s="199"/>
      <c r="Q23" s="65" t="s">
        <v>380</v>
      </c>
      <c r="R23" s="65" t="s">
        <v>408</v>
      </c>
      <c r="S23" s="77" t="s">
        <v>382</v>
      </c>
      <c r="T23" s="77" t="s">
        <v>409</v>
      </c>
      <c r="U23" s="305" t="s">
        <v>410</v>
      </c>
      <c r="V23" s="305" t="s">
        <v>411</v>
      </c>
      <c r="W23" s="158"/>
      <c r="AA23" s="157">
        <f>IF(OR(J23="Fail",ISBLANK(J23)),INDEX('Issue Code Table'!C:C,MATCH(N:N,'Issue Code Table'!A:A,0)),IF(M23="Critical",6,IF(M23="Significant",5,IF(M23="Moderate",3,2))))</f>
        <v>5</v>
      </c>
    </row>
    <row r="24" spans="1:27" ht="137.5" x14ac:dyDescent="0.35">
      <c r="A24" s="77" t="s">
        <v>412</v>
      </c>
      <c r="B24" s="260" t="s">
        <v>178</v>
      </c>
      <c r="C24" s="263" t="s">
        <v>179</v>
      </c>
      <c r="D24" s="77" t="s">
        <v>374</v>
      </c>
      <c r="E24" s="77" t="s">
        <v>413</v>
      </c>
      <c r="F24" s="77" t="s">
        <v>414</v>
      </c>
      <c r="G24" s="77" t="s">
        <v>415</v>
      </c>
      <c r="H24" s="77" t="s">
        <v>416</v>
      </c>
      <c r="I24" s="65"/>
      <c r="J24" s="69"/>
      <c r="K24" s="272" t="s">
        <v>417</v>
      </c>
      <c r="L24" s="213" t="s">
        <v>418</v>
      </c>
      <c r="M24" s="257" t="s">
        <v>138</v>
      </c>
      <c r="N24" s="273" t="s">
        <v>183</v>
      </c>
      <c r="O24" s="253" t="s">
        <v>184</v>
      </c>
      <c r="P24" s="199"/>
      <c r="Q24" s="65" t="s">
        <v>380</v>
      </c>
      <c r="R24" s="65" t="s">
        <v>419</v>
      </c>
      <c r="S24" s="276" t="s">
        <v>382</v>
      </c>
      <c r="T24" s="276" t="s">
        <v>420</v>
      </c>
      <c r="U24" s="305" t="s">
        <v>421</v>
      </c>
      <c r="V24" s="305" t="s">
        <v>422</v>
      </c>
      <c r="W24" s="158"/>
      <c r="AA24" s="157">
        <f>IF(OR(J24="Fail",ISBLANK(J24)),INDEX('Issue Code Table'!C:C,MATCH(N:N,'Issue Code Table'!A:A,0)),IF(M24="Critical",6,IF(M24="Significant",5,IF(M24="Moderate",3,2))))</f>
        <v>5</v>
      </c>
    </row>
    <row r="25" spans="1:27" ht="62.5" x14ac:dyDescent="0.35">
      <c r="A25" s="77" t="s">
        <v>423</v>
      </c>
      <c r="B25" s="260" t="s">
        <v>133</v>
      </c>
      <c r="C25" s="263" t="s">
        <v>134</v>
      </c>
      <c r="D25" s="77" t="s">
        <v>203</v>
      </c>
      <c r="E25" s="77" t="s">
        <v>424</v>
      </c>
      <c r="F25" s="77" t="s">
        <v>425</v>
      </c>
      <c r="G25" s="77" t="s">
        <v>426</v>
      </c>
      <c r="H25" s="77" t="s">
        <v>427</v>
      </c>
      <c r="I25" s="65"/>
      <c r="J25" s="69"/>
      <c r="K25" s="272" t="s">
        <v>428</v>
      </c>
      <c r="L25" s="65"/>
      <c r="M25" s="257" t="s">
        <v>138</v>
      </c>
      <c r="N25" s="253" t="s">
        <v>429</v>
      </c>
      <c r="O25" s="253" t="s">
        <v>430</v>
      </c>
      <c r="P25" s="199"/>
      <c r="Q25" s="65" t="s">
        <v>431</v>
      </c>
      <c r="R25" s="65" t="s">
        <v>432</v>
      </c>
      <c r="S25" s="276" t="s">
        <v>433</v>
      </c>
      <c r="T25" s="276" t="s">
        <v>434</v>
      </c>
      <c r="U25" s="305" t="s">
        <v>435</v>
      </c>
      <c r="V25" s="305" t="s">
        <v>436</v>
      </c>
      <c r="W25" s="158"/>
      <c r="AA25" s="157">
        <f>IF(OR(J25="Fail",ISBLANK(J25)),INDEX('Issue Code Table'!C:C,MATCH(N:N,'Issue Code Table'!A:A,0)),IF(M25="Critical",6,IF(M25="Significant",5,IF(M25="Moderate",3,2))))</f>
        <v>5</v>
      </c>
    </row>
    <row r="26" spans="1:27" ht="62.5" x14ac:dyDescent="0.35">
      <c r="A26" s="77" t="s">
        <v>437</v>
      </c>
      <c r="B26" s="276" t="s">
        <v>438</v>
      </c>
      <c r="C26" s="277" t="s">
        <v>439</v>
      </c>
      <c r="D26" s="276" t="s">
        <v>203</v>
      </c>
      <c r="E26" s="77" t="s">
        <v>440</v>
      </c>
      <c r="F26" s="77" t="s">
        <v>441</v>
      </c>
      <c r="G26" s="77" t="s">
        <v>442</v>
      </c>
      <c r="H26" s="77" t="s">
        <v>443</v>
      </c>
      <c r="I26" s="278"/>
      <c r="J26" s="279"/>
      <c r="K26" s="280" t="s">
        <v>444</v>
      </c>
      <c r="L26" s="278"/>
      <c r="M26" s="282" t="s">
        <v>138</v>
      </c>
      <c r="N26" s="281" t="s">
        <v>445</v>
      </c>
      <c r="O26" s="281" t="s">
        <v>446</v>
      </c>
      <c r="P26" s="283"/>
      <c r="Q26" s="278" t="s">
        <v>431</v>
      </c>
      <c r="R26" s="278" t="s">
        <v>447</v>
      </c>
      <c r="S26" s="276" t="s">
        <v>448</v>
      </c>
      <c r="T26" s="276" t="s">
        <v>449</v>
      </c>
      <c r="U26" s="305" t="s">
        <v>450</v>
      </c>
      <c r="V26" s="305" t="s">
        <v>451</v>
      </c>
      <c r="W26" s="158"/>
      <c r="AA26" s="157">
        <f>IF(OR(J26="Fail",ISBLANK(J26)),INDEX('Issue Code Table'!C:C,MATCH(N:N,'Issue Code Table'!A:A,0)),IF(M26="Critical",6,IF(M26="Significant",5,IF(M26="Moderate",3,2))))</f>
        <v>4</v>
      </c>
    </row>
    <row r="27" spans="1:27" ht="225" x14ac:dyDescent="0.35">
      <c r="A27" s="77" t="s">
        <v>452</v>
      </c>
      <c r="B27" s="260" t="s">
        <v>178</v>
      </c>
      <c r="C27" s="263" t="s">
        <v>179</v>
      </c>
      <c r="D27" s="276" t="s">
        <v>374</v>
      </c>
      <c r="E27" s="77" t="s">
        <v>453</v>
      </c>
      <c r="F27" s="77" t="s">
        <v>454</v>
      </c>
      <c r="G27" s="77" t="s">
        <v>455</v>
      </c>
      <c r="H27" s="77" t="s">
        <v>456</v>
      </c>
      <c r="I27" s="278"/>
      <c r="J27" s="279"/>
      <c r="K27" s="280" t="s">
        <v>457</v>
      </c>
      <c r="L27" s="278"/>
      <c r="M27" s="282" t="s">
        <v>138</v>
      </c>
      <c r="N27" s="284" t="s">
        <v>458</v>
      </c>
      <c r="O27" s="281" t="s">
        <v>459</v>
      </c>
      <c r="P27" s="283"/>
      <c r="Q27" s="278" t="s">
        <v>460</v>
      </c>
      <c r="R27" s="278" t="s">
        <v>461</v>
      </c>
      <c r="S27" s="276" t="s">
        <v>462</v>
      </c>
      <c r="T27" s="276" t="s">
        <v>463</v>
      </c>
      <c r="U27" s="222" t="s">
        <v>464</v>
      </c>
      <c r="V27" s="305" t="s">
        <v>3966</v>
      </c>
      <c r="W27" s="158"/>
      <c r="AA27" s="157">
        <f>IF(OR(J27="Fail",ISBLANK(J27)),INDEX('Issue Code Table'!C:C,MATCH(N:N,'Issue Code Table'!A:A,0)),IF(M27="Critical",6,IF(M27="Significant",5,IF(M27="Moderate",3,2))))</f>
        <v>5</v>
      </c>
    </row>
    <row r="28" spans="1:27" ht="112.5" x14ac:dyDescent="0.35">
      <c r="A28" s="77" t="s">
        <v>465</v>
      </c>
      <c r="B28" s="276" t="s">
        <v>438</v>
      </c>
      <c r="C28" s="277" t="s">
        <v>439</v>
      </c>
      <c r="D28" s="276" t="s">
        <v>374</v>
      </c>
      <c r="E28" s="77" t="s">
        <v>466</v>
      </c>
      <c r="F28" s="77" t="s">
        <v>467</v>
      </c>
      <c r="G28" s="77" t="s">
        <v>468</v>
      </c>
      <c r="H28" s="77" t="s">
        <v>469</v>
      </c>
      <c r="I28" s="278"/>
      <c r="J28" s="279"/>
      <c r="K28" s="280" t="s">
        <v>470</v>
      </c>
      <c r="L28" s="278"/>
      <c r="M28" s="282" t="s">
        <v>138</v>
      </c>
      <c r="N28" s="284" t="s">
        <v>458</v>
      </c>
      <c r="O28" s="281" t="s">
        <v>459</v>
      </c>
      <c r="P28" s="283"/>
      <c r="Q28" s="278" t="s">
        <v>460</v>
      </c>
      <c r="R28" s="278" t="s">
        <v>471</v>
      </c>
      <c r="S28" s="276" t="s">
        <v>472</v>
      </c>
      <c r="T28" s="276" t="s">
        <v>473</v>
      </c>
      <c r="U28" s="305" t="s">
        <v>474</v>
      </c>
      <c r="V28" s="305" t="s">
        <v>475</v>
      </c>
      <c r="W28" s="158"/>
      <c r="AA28" s="157">
        <f>IF(OR(J28="Fail",ISBLANK(J28)),INDEX('Issue Code Table'!C:C,MATCH(N:N,'Issue Code Table'!A:A,0)),IF(M28="Critical",6,IF(M28="Significant",5,IF(M28="Moderate",3,2))))</f>
        <v>5</v>
      </c>
    </row>
    <row r="29" spans="1:27" ht="100" x14ac:dyDescent="0.35">
      <c r="A29" s="77" t="s">
        <v>476</v>
      </c>
      <c r="B29" s="276" t="s">
        <v>438</v>
      </c>
      <c r="C29" s="277" t="s">
        <v>439</v>
      </c>
      <c r="D29" s="276" t="s">
        <v>374</v>
      </c>
      <c r="E29" s="77" t="s">
        <v>477</v>
      </c>
      <c r="F29" s="77" t="s">
        <v>478</v>
      </c>
      <c r="G29" s="77" t="s">
        <v>479</v>
      </c>
      <c r="H29" s="77" t="s">
        <v>480</v>
      </c>
      <c r="I29" s="278"/>
      <c r="J29" s="279"/>
      <c r="K29" s="280" t="s">
        <v>481</v>
      </c>
      <c r="L29" s="278"/>
      <c r="M29" s="282" t="s">
        <v>149</v>
      </c>
      <c r="N29" s="281" t="s">
        <v>482</v>
      </c>
      <c r="O29" s="281" t="s">
        <v>483</v>
      </c>
      <c r="P29" s="283"/>
      <c r="Q29" s="278" t="s">
        <v>484</v>
      </c>
      <c r="R29" s="278" t="s">
        <v>485</v>
      </c>
      <c r="S29" s="276" t="s">
        <v>486</v>
      </c>
      <c r="T29" s="276" t="s">
        <v>487</v>
      </c>
      <c r="U29" s="305" t="s">
        <v>488</v>
      </c>
      <c r="V29" s="305"/>
      <c r="W29" s="158"/>
      <c r="AA29" s="157">
        <f>IF(OR(J29="Fail",ISBLANK(J29)),INDEX('Issue Code Table'!C:C,MATCH(N:N,'Issue Code Table'!A:A,0)),IF(M29="Critical",6,IF(M29="Significant",5,IF(M29="Moderate",3,2))))</f>
        <v>4</v>
      </c>
    </row>
    <row r="30" spans="1:27" ht="175" x14ac:dyDescent="0.35">
      <c r="A30" s="77" t="s">
        <v>489</v>
      </c>
      <c r="B30" s="276" t="s">
        <v>438</v>
      </c>
      <c r="C30" s="277" t="s">
        <v>439</v>
      </c>
      <c r="D30" s="276" t="s">
        <v>374</v>
      </c>
      <c r="E30" s="77" t="s">
        <v>490</v>
      </c>
      <c r="F30" s="77" t="s">
        <v>491</v>
      </c>
      <c r="G30" s="77" t="s">
        <v>492</v>
      </c>
      <c r="H30" s="77" t="s">
        <v>493</v>
      </c>
      <c r="I30" s="278"/>
      <c r="J30" s="279"/>
      <c r="K30" s="280" t="s">
        <v>494</v>
      </c>
      <c r="L30" s="278"/>
      <c r="M30" s="282" t="s">
        <v>138</v>
      </c>
      <c r="N30" s="284" t="s">
        <v>183</v>
      </c>
      <c r="O30" s="281" t="s">
        <v>184</v>
      </c>
      <c r="P30" s="283"/>
      <c r="Q30" s="278" t="s">
        <v>484</v>
      </c>
      <c r="R30" s="278" t="s">
        <v>495</v>
      </c>
      <c r="S30" s="276" t="s">
        <v>496</v>
      </c>
      <c r="T30" s="276" t="s">
        <v>497</v>
      </c>
      <c r="U30" s="305" t="s">
        <v>4012</v>
      </c>
      <c r="V30" s="305" t="s">
        <v>498</v>
      </c>
      <c r="W30" s="158"/>
      <c r="AA30" s="157">
        <f>IF(OR(J30="Fail",ISBLANK(J30)),INDEX('Issue Code Table'!C:C,MATCH(N:N,'Issue Code Table'!A:A,0)),IF(M30="Critical",6,IF(M30="Significant",5,IF(M30="Moderate",3,2))))</f>
        <v>5</v>
      </c>
    </row>
    <row r="31" spans="1:27" ht="87.5" x14ac:dyDescent="0.35">
      <c r="A31" s="77" t="s">
        <v>499</v>
      </c>
      <c r="B31" s="260" t="s">
        <v>500</v>
      </c>
      <c r="C31" s="259" t="s">
        <v>501</v>
      </c>
      <c r="D31" s="276" t="s">
        <v>374</v>
      </c>
      <c r="E31" s="77" t="s">
        <v>502</v>
      </c>
      <c r="F31" s="77" t="s">
        <v>503</v>
      </c>
      <c r="G31" s="77" t="s">
        <v>504</v>
      </c>
      <c r="H31" s="77" t="s">
        <v>505</v>
      </c>
      <c r="I31" s="278"/>
      <c r="J31" s="279"/>
      <c r="K31" s="280" t="s">
        <v>506</v>
      </c>
      <c r="L31" s="278"/>
      <c r="M31" s="282" t="s">
        <v>138</v>
      </c>
      <c r="N31" s="281" t="s">
        <v>507</v>
      </c>
      <c r="O31" s="281" t="s">
        <v>508</v>
      </c>
      <c r="P31" s="283"/>
      <c r="Q31" s="278" t="s">
        <v>484</v>
      </c>
      <c r="R31" s="278" t="s">
        <v>509</v>
      </c>
      <c r="S31" s="276" t="s">
        <v>510</v>
      </c>
      <c r="T31" s="276" t="s">
        <v>511</v>
      </c>
      <c r="U31" s="305" t="s">
        <v>512</v>
      </c>
      <c r="V31" s="305" t="s">
        <v>513</v>
      </c>
      <c r="W31" s="158"/>
      <c r="AA31" s="157">
        <f>IF(OR(J31="Fail",ISBLANK(J31)),INDEX('Issue Code Table'!C:C,MATCH(N:N,'Issue Code Table'!A:A,0)),IF(M31="Critical",6,IF(M31="Significant",5,IF(M31="Moderate",3,2))))</f>
        <v>7</v>
      </c>
    </row>
    <row r="32" spans="1:27" ht="162.5" x14ac:dyDescent="0.35">
      <c r="A32" s="77" t="s">
        <v>514</v>
      </c>
      <c r="B32" s="77" t="s">
        <v>230</v>
      </c>
      <c r="C32" s="262" t="s">
        <v>231</v>
      </c>
      <c r="D32" s="276" t="s">
        <v>374</v>
      </c>
      <c r="E32" s="77" t="s">
        <v>515</v>
      </c>
      <c r="F32" s="77" t="s">
        <v>516</v>
      </c>
      <c r="G32" s="77" t="s">
        <v>517</v>
      </c>
      <c r="H32" s="77" t="s">
        <v>518</v>
      </c>
      <c r="I32" s="278"/>
      <c r="J32" s="279"/>
      <c r="K32" s="280" t="s">
        <v>519</v>
      </c>
      <c r="L32" s="278"/>
      <c r="M32" s="282" t="s">
        <v>138</v>
      </c>
      <c r="N32" s="281" t="s">
        <v>183</v>
      </c>
      <c r="O32" s="281" t="s">
        <v>184</v>
      </c>
      <c r="P32" s="283"/>
      <c r="Q32" s="278" t="s">
        <v>520</v>
      </c>
      <c r="R32" s="278" t="s">
        <v>521</v>
      </c>
      <c r="S32" s="276" t="s">
        <v>522</v>
      </c>
      <c r="T32" s="276" t="s">
        <v>523</v>
      </c>
      <c r="U32" s="305" t="s">
        <v>524</v>
      </c>
      <c r="V32" s="305" t="s">
        <v>525</v>
      </c>
      <c r="W32" s="158"/>
      <c r="AA32" s="157">
        <f>IF(OR(J32="Fail",ISBLANK(J32)),INDEX('Issue Code Table'!C:C,MATCH(N:N,'Issue Code Table'!A:A,0)),IF(M32="Critical",6,IF(M32="Significant",5,IF(M32="Moderate",3,2))))</f>
        <v>5</v>
      </c>
    </row>
    <row r="33" spans="1:27" ht="200" x14ac:dyDescent="0.35">
      <c r="A33" s="77" t="s">
        <v>526</v>
      </c>
      <c r="B33" s="77" t="s">
        <v>527</v>
      </c>
      <c r="C33" s="262" t="s">
        <v>528</v>
      </c>
      <c r="D33" s="77" t="s">
        <v>203</v>
      </c>
      <c r="E33" s="77" t="s">
        <v>529</v>
      </c>
      <c r="F33" s="77" t="s">
        <v>530</v>
      </c>
      <c r="G33" s="77" t="s">
        <v>531</v>
      </c>
      <c r="H33" s="77" t="s">
        <v>532</v>
      </c>
      <c r="I33" s="65"/>
      <c r="J33" s="69"/>
      <c r="K33" s="65" t="s">
        <v>533</v>
      </c>
      <c r="L33" s="65"/>
      <c r="M33" s="257" t="s">
        <v>138</v>
      </c>
      <c r="N33" s="281" t="s">
        <v>183</v>
      </c>
      <c r="O33" s="281" t="s">
        <v>184</v>
      </c>
      <c r="P33" s="199"/>
      <c r="Q33" s="65" t="s">
        <v>520</v>
      </c>
      <c r="R33" s="65" t="s">
        <v>534</v>
      </c>
      <c r="S33" s="77" t="s">
        <v>535</v>
      </c>
      <c r="T33" s="77" t="s">
        <v>536</v>
      </c>
      <c r="U33" s="305" t="s">
        <v>537</v>
      </c>
      <c r="V33" s="305" t="s">
        <v>538</v>
      </c>
      <c r="W33" s="158"/>
      <c r="AA33" s="157">
        <f>IF(OR(J33="Fail",ISBLANK(J33)),INDEX('Issue Code Table'!C:C,MATCH(N:N,'Issue Code Table'!A:A,0)),IF(M33="Critical",6,IF(M33="Significant",5,IF(M33="Moderate",3,2))))</f>
        <v>5</v>
      </c>
    </row>
    <row r="34" spans="1:27" ht="112.5" x14ac:dyDescent="0.35">
      <c r="A34" s="77" t="s">
        <v>539</v>
      </c>
      <c r="B34" s="276" t="s">
        <v>527</v>
      </c>
      <c r="C34" s="277" t="s">
        <v>528</v>
      </c>
      <c r="D34" s="276" t="s">
        <v>374</v>
      </c>
      <c r="E34" s="77" t="s">
        <v>540</v>
      </c>
      <c r="F34" s="77" t="s">
        <v>541</v>
      </c>
      <c r="G34" s="77" t="s">
        <v>542</v>
      </c>
      <c r="H34" s="77" t="s">
        <v>543</v>
      </c>
      <c r="I34" s="285"/>
      <c r="J34" s="279"/>
      <c r="K34" s="280" t="s">
        <v>544</v>
      </c>
      <c r="L34" s="278"/>
      <c r="M34" s="282" t="s">
        <v>138</v>
      </c>
      <c r="N34" s="281" t="s">
        <v>183</v>
      </c>
      <c r="O34" s="281" t="s">
        <v>184</v>
      </c>
      <c r="P34" s="283"/>
      <c r="Q34" s="278" t="s">
        <v>520</v>
      </c>
      <c r="R34" s="278" t="s">
        <v>545</v>
      </c>
      <c r="S34" s="276" t="s">
        <v>546</v>
      </c>
      <c r="T34" s="276" t="s">
        <v>547</v>
      </c>
      <c r="U34" s="305" t="s">
        <v>548</v>
      </c>
      <c r="V34" s="305" t="s">
        <v>549</v>
      </c>
      <c r="W34" s="158"/>
      <c r="AA34" s="157">
        <f>IF(OR(J34="Fail",ISBLANK(J34)),INDEX('Issue Code Table'!C:C,MATCH(N:N,'Issue Code Table'!A:A,0)),IF(M34="Critical",6,IF(M34="Significant",5,IF(M34="Moderate",3,2))))</f>
        <v>5</v>
      </c>
    </row>
    <row r="35" spans="1:27" ht="100" x14ac:dyDescent="0.35">
      <c r="A35" s="77" t="s">
        <v>550</v>
      </c>
      <c r="B35" s="260" t="s">
        <v>178</v>
      </c>
      <c r="C35" s="263" t="s">
        <v>179</v>
      </c>
      <c r="D35" s="77" t="s">
        <v>374</v>
      </c>
      <c r="E35" s="77" t="s">
        <v>551</v>
      </c>
      <c r="F35" s="77" t="s">
        <v>552</v>
      </c>
      <c r="G35" s="77" t="s">
        <v>553</v>
      </c>
      <c r="H35" s="77" t="s">
        <v>554</v>
      </c>
      <c r="I35" s="65"/>
      <c r="J35" s="69"/>
      <c r="K35" s="65" t="s">
        <v>555</v>
      </c>
      <c r="L35" s="65"/>
      <c r="M35" s="257" t="s">
        <v>138</v>
      </c>
      <c r="N35" s="281" t="s">
        <v>183</v>
      </c>
      <c r="O35" s="281" t="s">
        <v>184</v>
      </c>
      <c r="P35" s="199"/>
      <c r="Q35" s="65" t="s">
        <v>520</v>
      </c>
      <c r="R35" s="65" t="s">
        <v>556</v>
      </c>
      <c r="S35" s="77" t="s">
        <v>557</v>
      </c>
      <c r="T35" s="77" t="s">
        <v>558</v>
      </c>
      <c r="U35" s="305" t="s">
        <v>559</v>
      </c>
      <c r="V35" s="305" t="s">
        <v>560</v>
      </c>
      <c r="W35" s="158"/>
      <c r="AA35" s="157">
        <f>IF(OR(J35="Fail",ISBLANK(J35)),INDEX('Issue Code Table'!C:C,MATCH(N:N,'Issue Code Table'!A:A,0)),IF(M35="Critical",6,IF(M35="Significant",5,IF(M35="Moderate",3,2))))</f>
        <v>5</v>
      </c>
    </row>
    <row r="36" spans="1:27" ht="409.5" x14ac:dyDescent="0.35">
      <c r="A36" s="77" t="s">
        <v>561</v>
      </c>
      <c r="B36" s="260" t="s">
        <v>216</v>
      </c>
      <c r="C36" s="263" t="s">
        <v>217</v>
      </c>
      <c r="D36" s="77" t="s">
        <v>203</v>
      </c>
      <c r="E36" s="77" t="s">
        <v>562</v>
      </c>
      <c r="F36" s="77" t="s">
        <v>563</v>
      </c>
      <c r="G36" s="77" t="s">
        <v>564</v>
      </c>
      <c r="H36" s="77" t="s">
        <v>565</v>
      </c>
      <c r="I36" s="65"/>
      <c r="J36" s="69"/>
      <c r="K36" s="272" t="s">
        <v>566</v>
      </c>
      <c r="L36" s="65"/>
      <c r="M36" s="257" t="s">
        <v>196</v>
      </c>
      <c r="N36" s="281" t="s">
        <v>567</v>
      </c>
      <c r="O36" s="281" t="s">
        <v>568</v>
      </c>
      <c r="P36" s="199"/>
      <c r="Q36" s="65" t="s">
        <v>569</v>
      </c>
      <c r="R36" s="65" t="s">
        <v>570</v>
      </c>
      <c r="S36" s="276" t="s">
        <v>571</v>
      </c>
      <c r="T36" s="276" t="s">
        <v>572</v>
      </c>
      <c r="U36" s="305" t="s">
        <v>573</v>
      </c>
      <c r="V36" s="305"/>
      <c r="W36" s="158"/>
      <c r="AA36" s="157" t="e">
        <f>IF(OR(J36="Fail",ISBLANK(J36)),INDEX('Issue Code Table'!C:C,MATCH(N:N,'Issue Code Table'!A:A,0)),IF(M36="Critical",6,IF(M36="Significant",5,IF(M36="Moderate",3,2))))</f>
        <v>#N/A</v>
      </c>
    </row>
    <row r="37" spans="1:27" ht="212.5" x14ac:dyDescent="0.35">
      <c r="A37" s="77" t="s">
        <v>574</v>
      </c>
      <c r="B37" s="260" t="s">
        <v>216</v>
      </c>
      <c r="C37" s="263" t="s">
        <v>217</v>
      </c>
      <c r="D37" s="77" t="s">
        <v>203</v>
      </c>
      <c r="E37" s="77" t="s">
        <v>575</v>
      </c>
      <c r="F37" s="77" t="s">
        <v>576</v>
      </c>
      <c r="G37" s="77" t="s">
        <v>577</v>
      </c>
      <c r="H37" s="77" t="s">
        <v>578</v>
      </c>
      <c r="I37" s="65"/>
      <c r="J37" s="69"/>
      <c r="K37" s="272" t="s">
        <v>579</v>
      </c>
      <c r="L37" s="213"/>
      <c r="M37" s="257" t="s">
        <v>196</v>
      </c>
      <c r="N37" s="281" t="s">
        <v>580</v>
      </c>
      <c r="O37" s="281" t="s">
        <v>581</v>
      </c>
      <c r="P37" s="199"/>
      <c r="Q37" s="65" t="s">
        <v>582</v>
      </c>
      <c r="R37" s="65" t="s">
        <v>583</v>
      </c>
      <c r="S37" s="276" t="s">
        <v>584</v>
      </c>
      <c r="T37" s="276" t="s">
        <v>585</v>
      </c>
      <c r="U37" s="305" t="s">
        <v>586</v>
      </c>
      <c r="V37" s="305"/>
      <c r="W37" s="158"/>
      <c r="AA37" s="157">
        <f>IF(OR(J37="Fail",ISBLANK(J37)),INDEX('Issue Code Table'!C:C,MATCH(N:N,'Issue Code Table'!A:A,0)),IF(M37="Critical",6,IF(M37="Significant",5,IF(M37="Moderate",3,2))))</f>
        <v>1</v>
      </c>
    </row>
    <row r="38" spans="1:27" ht="200" x14ac:dyDescent="0.35">
      <c r="A38" s="77" t="s">
        <v>587</v>
      </c>
      <c r="B38" s="260" t="s">
        <v>216</v>
      </c>
      <c r="C38" s="263" t="s">
        <v>217</v>
      </c>
      <c r="D38" s="77" t="s">
        <v>203</v>
      </c>
      <c r="E38" s="77" t="s">
        <v>588</v>
      </c>
      <c r="F38" s="77" t="s">
        <v>589</v>
      </c>
      <c r="G38" s="77" t="s">
        <v>590</v>
      </c>
      <c r="H38" s="77" t="s">
        <v>578</v>
      </c>
      <c r="I38" s="65"/>
      <c r="J38" s="69"/>
      <c r="K38" s="272" t="s">
        <v>579</v>
      </c>
      <c r="L38" s="213"/>
      <c r="M38" s="257" t="s">
        <v>196</v>
      </c>
      <c r="N38" s="281" t="s">
        <v>580</v>
      </c>
      <c r="O38" s="281" t="s">
        <v>581</v>
      </c>
      <c r="P38" s="199"/>
      <c r="Q38" s="65" t="s">
        <v>582</v>
      </c>
      <c r="R38" s="65" t="s">
        <v>591</v>
      </c>
      <c r="S38" s="276" t="s">
        <v>592</v>
      </c>
      <c r="T38" s="276" t="s">
        <v>593</v>
      </c>
      <c r="U38" s="305" t="s">
        <v>594</v>
      </c>
      <c r="V38" s="305"/>
      <c r="W38" s="158"/>
      <c r="AA38" s="157">
        <f>IF(OR(J38="Fail",ISBLANK(J38)),INDEX('Issue Code Table'!C:C,MATCH(N:N,'Issue Code Table'!A:A,0)),IF(M38="Critical",6,IF(M38="Significant",5,IF(M38="Moderate",3,2))))</f>
        <v>1</v>
      </c>
    </row>
    <row r="39" spans="1:27" ht="200" x14ac:dyDescent="0.35">
      <c r="A39" s="77" t="s">
        <v>595</v>
      </c>
      <c r="B39" s="260" t="s">
        <v>216</v>
      </c>
      <c r="C39" s="263" t="s">
        <v>217</v>
      </c>
      <c r="D39" s="77" t="s">
        <v>203</v>
      </c>
      <c r="E39" s="77" t="s">
        <v>596</v>
      </c>
      <c r="F39" s="77" t="s">
        <v>597</v>
      </c>
      <c r="G39" s="77" t="s">
        <v>598</v>
      </c>
      <c r="H39" s="77" t="s">
        <v>578</v>
      </c>
      <c r="I39" s="274"/>
      <c r="J39" s="69"/>
      <c r="K39" s="272" t="s">
        <v>579</v>
      </c>
      <c r="L39" s="213"/>
      <c r="M39" s="257" t="s">
        <v>196</v>
      </c>
      <c r="N39" s="273" t="s">
        <v>580</v>
      </c>
      <c r="O39" s="253" t="s">
        <v>581</v>
      </c>
      <c r="P39" s="199"/>
      <c r="Q39" s="65" t="s">
        <v>582</v>
      </c>
      <c r="R39" s="65" t="s">
        <v>599</v>
      </c>
      <c r="S39" s="276" t="s">
        <v>592</v>
      </c>
      <c r="T39" s="276" t="s">
        <v>600</v>
      </c>
      <c r="U39" s="305" t="s">
        <v>601</v>
      </c>
      <c r="V39" s="305"/>
      <c r="W39" s="158"/>
      <c r="AA39" s="157">
        <f>IF(OR(J39="Fail",ISBLANK(J39)),INDEX('Issue Code Table'!C:C,MATCH(N:N,'Issue Code Table'!A:A,0)),IF(M39="Critical",6,IF(M39="Significant",5,IF(M39="Moderate",3,2))))</f>
        <v>1</v>
      </c>
    </row>
    <row r="40" spans="1:27" ht="100" x14ac:dyDescent="0.35">
      <c r="A40" s="77" t="s">
        <v>602</v>
      </c>
      <c r="B40" s="260" t="s">
        <v>216</v>
      </c>
      <c r="C40" s="263" t="s">
        <v>217</v>
      </c>
      <c r="D40" s="77" t="s">
        <v>203</v>
      </c>
      <c r="E40" s="77" t="s">
        <v>4158</v>
      </c>
      <c r="F40" s="77" t="s">
        <v>603</v>
      </c>
      <c r="G40" s="77" t="s">
        <v>604</v>
      </c>
      <c r="H40" s="77" t="s">
        <v>605</v>
      </c>
      <c r="I40" s="65"/>
      <c r="J40" s="69"/>
      <c r="K40" s="272" t="s">
        <v>606</v>
      </c>
      <c r="L40" s="213"/>
      <c r="M40" s="257" t="s">
        <v>149</v>
      </c>
      <c r="N40" s="273" t="s">
        <v>482</v>
      </c>
      <c r="O40" s="253" t="s">
        <v>483</v>
      </c>
      <c r="P40" s="199"/>
      <c r="Q40" s="65" t="s">
        <v>582</v>
      </c>
      <c r="R40" s="65" t="s">
        <v>607</v>
      </c>
      <c r="S40" s="276" t="s">
        <v>608</v>
      </c>
      <c r="T40" s="276" t="s">
        <v>609</v>
      </c>
      <c r="U40" s="305" t="s">
        <v>4159</v>
      </c>
      <c r="V40" s="305"/>
      <c r="W40" s="158"/>
      <c r="AA40" s="157">
        <f>IF(OR(J40="Fail",ISBLANK(J40)),INDEX('Issue Code Table'!C:C,MATCH(N:N,'Issue Code Table'!A:A,0)),IF(M40="Critical",6,IF(M40="Significant",5,IF(M40="Moderate",3,2))))</f>
        <v>4</v>
      </c>
    </row>
    <row r="41" spans="1:27" ht="87.5" x14ac:dyDescent="0.35">
      <c r="A41" s="77" t="s">
        <v>610</v>
      </c>
      <c r="B41" s="260" t="s">
        <v>216</v>
      </c>
      <c r="C41" s="263" t="s">
        <v>217</v>
      </c>
      <c r="D41" s="77" t="s">
        <v>374</v>
      </c>
      <c r="E41" s="77" t="s">
        <v>611</v>
      </c>
      <c r="F41" s="77" t="s">
        <v>612</v>
      </c>
      <c r="G41" s="77" t="s">
        <v>613</v>
      </c>
      <c r="H41" s="77" t="s">
        <v>614</v>
      </c>
      <c r="I41" s="65"/>
      <c r="J41" s="69"/>
      <c r="K41" s="272" t="s">
        <v>615</v>
      </c>
      <c r="L41" s="213"/>
      <c r="M41" s="257" t="s">
        <v>149</v>
      </c>
      <c r="N41" s="273" t="s">
        <v>482</v>
      </c>
      <c r="O41" s="253" t="s">
        <v>483</v>
      </c>
      <c r="P41" s="199"/>
      <c r="Q41" s="65" t="s">
        <v>582</v>
      </c>
      <c r="R41" s="65" t="s">
        <v>616</v>
      </c>
      <c r="S41" s="276" t="s">
        <v>617</v>
      </c>
      <c r="T41" s="276" t="s">
        <v>618</v>
      </c>
      <c r="U41" s="305" t="s">
        <v>619</v>
      </c>
      <c r="V41" s="305"/>
      <c r="W41" s="158"/>
      <c r="AA41" s="157">
        <f>IF(OR(J41="Fail",ISBLANK(J41)),INDEX('Issue Code Table'!C:C,MATCH(N:N,'Issue Code Table'!A:A,0)),IF(M41="Critical",6,IF(M41="Significant",5,IF(M41="Moderate",3,2))))</f>
        <v>4</v>
      </c>
    </row>
    <row r="42" spans="1:27" ht="87.5" x14ac:dyDescent="0.35">
      <c r="A42" s="77" t="s">
        <v>620</v>
      </c>
      <c r="B42" s="260" t="s">
        <v>216</v>
      </c>
      <c r="C42" s="263" t="s">
        <v>217</v>
      </c>
      <c r="D42" s="77" t="s">
        <v>374</v>
      </c>
      <c r="E42" s="77" t="s">
        <v>621</v>
      </c>
      <c r="F42" s="77" t="s">
        <v>622</v>
      </c>
      <c r="G42" s="77" t="s">
        <v>623</v>
      </c>
      <c r="H42" s="77" t="s">
        <v>624</v>
      </c>
      <c r="I42" s="65"/>
      <c r="J42" s="69"/>
      <c r="K42" s="272" t="s">
        <v>625</v>
      </c>
      <c r="L42" s="213"/>
      <c r="M42" s="257" t="s">
        <v>149</v>
      </c>
      <c r="N42" s="273" t="s">
        <v>482</v>
      </c>
      <c r="O42" s="253" t="s">
        <v>483</v>
      </c>
      <c r="P42" s="199"/>
      <c r="Q42" s="65" t="s">
        <v>582</v>
      </c>
      <c r="R42" s="65" t="s">
        <v>626</v>
      </c>
      <c r="S42" s="276" t="s">
        <v>627</v>
      </c>
      <c r="T42" s="276" t="s">
        <v>628</v>
      </c>
      <c r="U42" s="305" t="s">
        <v>629</v>
      </c>
      <c r="V42" s="305"/>
      <c r="W42" s="158"/>
      <c r="AA42" s="157">
        <f>IF(OR(J42="Fail",ISBLANK(J42)),INDEX('Issue Code Table'!C:C,MATCH(N:N,'Issue Code Table'!A:A,0)),IF(M42="Critical",6,IF(M42="Significant",5,IF(M42="Moderate",3,2))))</f>
        <v>4</v>
      </c>
    </row>
    <row r="43" spans="1:27" ht="212.5" x14ac:dyDescent="0.35">
      <c r="A43" s="77" t="s">
        <v>630</v>
      </c>
      <c r="B43" s="260" t="s">
        <v>178</v>
      </c>
      <c r="C43" s="263" t="s">
        <v>179</v>
      </c>
      <c r="D43" s="77" t="s">
        <v>374</v>
      </c>
      <c r="E43" s="77" t="s">
        <v>631</v>
      </c>
      <c r="F43" s="77" t="s">
        <v>632</v>
      </c>
      <c r="G43" s="77" t="s">
        <v>633</v>
      </c>
      <c r="H43" s="77" t="s">
        <v>634</v>
      </c>
      <c r="I43" s="65"/>
      <c r="J43" s="69"/>
      <c r="K43" s="272" t="s">
        <v>635</v>
      </c>
      <c r="L43" s="65"/>
      <c r="M43" s="257" t="s">
        <v>138</v>
      </c>
      <c r="N43" s="253" t="s">
        <v>636</v>
      </c>
      <c r="O43" s="253" t="s">
        <v>637</v>
      </c>
      <c r="P43" s="199"/>
      <c r="Q43" s="65" t="s">
        <v>638</v>
      </c>
      <c r="R43" s="65" t="s">
        <v>639</v>
      </c>
      <c r="S43" s="276" t="s">
        <v>640</v>
      </c>
      <c r="T43" s="276" t="s">
        <v>641</v>
      </c>
      <c r="U43" s="305" t="s">
        <v>642</v>
      </c>
      <c r="V43" s="305" t="s">
        <v>643</v>
      </c>
      <c r="W43" s="158"/>
      <c r="AA43" s="157">
        <f>IF(OR(J43="Fail",ISBLANK(J43)),INDEX('Issue Code Table'!C:C,MATCH(N:N,'Issue Code Table'!A:A,0)),IF(M43="Critical",6,IF(M43="Significant",5,IF(M43="Moderate",3,2))))</f>
        <v>5</v>
      </c>
    </row>
    <row r="44" spans="1:27" ht="62.5" x14ac:dyDescent="0.35">
      <c r="A44" s="77" t="s">
        <v>644</v>
      </c>
      <c r="B44" s="260" t="s">
        <v>178</v>
      </c>
      <c r="C44" s="263" t="s">
        <v>179</v>
      </c>
      <c r="D44" s="77" t="s">
        <v>374</v>
      </c>
      <c r="E44" s="77" t="s">
        <v>645</v>
      </c>
      <c r="F44" s="77" t="s">
        <v>646</v>
      </c>
      <c r="G44" s="77" t="s">
        <v>647</v>
      </c>
      <c r="H44" s="77" t="s">
        <v>648</v>
      </c>
      <c r="I44" s="285"/>
      <c r="J44" s="279"/>
      <c r="K44" s="280" t="s">
        <v>649</v>
      </c>
      <c r="L44" s="278"/>
      <c r="M44" s="257" t="s">
        <v>138</v>
      </c>
      <c r="N44" s="253" t="s">
        <v>636</v>
      </c>
      <c r="O44" s="253" t="s">
        <v>637</v>
      </c>
      <c r="P44" s="283"/>
      <c r="Q44" s="278" t="s">
        <v>638</v>
      </c>
      <c r="R44" s="278" t="s">
        <v>650</v>
      </c>
      <c r="S44" s="276" t="s">
        <v>651</v>
      </c>
      <c r="T44" s="276" t="s">
        <v>652</v>
      </c>
      <c r="U44" s="305" t="s">
        <v>653</v>
      </c>
      <c r="V44" s="305" t="s">
        <v>654</v>
      </c>
      <c r="W44" s="158"/>
      <c r="AA44" s="157">
        <f>IF(OR(J44="Fail",ISBLANK(J44)),INDEX('Issue Code Table'!C:C,MATCH(N:N,'Issue Code Table'!A:A,0)),IF(M44="Critical",6,IF(M44="Significant",5,IF(M44="Moderate",3,2))))</f>
        <v>5</v>
      </c>
    </row>
    <row r="45" spans="1:27" ht="87.5" x14ac:dyDescent="0.35">
      <c r="A45" s="77" t="s">
        <v>655</v>
      </c>
      <c r="B45" s="260" t="s">
        <v>178</v>
      </c>
      <c r="C45" s="263" t="s">
        <v>179</v>
      </c>
      <c r="D45" s="276" t="s">
        <v>374</v>
      </c>
      <c r="E45" s="77" t="s">
        <v>656</v>
      </c>
      <c r="F45" s="77" t="s">
        <v>657</v>
      </c>
      <c r="G45" s="77" t="s">
        <v>658</v>
      </c>
      <c r="H45" s="77" t="s">
        <v>659</v>
      </c>
      <c r="I45" s="278"/>
      <c r="J45" s="279"/>
      <c r="K45" s="280" t="s">
        <v>660</v>
      </c>
      <c r="L45" s="278"/>
      <c r="M45" s="282" t="s">
        <v>138</v>
      </c>
      <c r="N45" s="281" t="s">
        <v>636</v>
      </c>
      <c r="O45" s="281" t="s">
        <v>637</v>
      </c>
      <c r="P45" s="283"/>
      <c r="Q45" s="278" t="s">
        <v>661</v>
      </c>
      <c r="R45" s="278" t="s">
        <v>662</v>
      </c>
      <c r="S45" s="276" t="s">
        <v>663</v>
      </c>
      <c r="T45" s="276" t="s">
        <v>664</v>
      </c>
      <c r="U45" s="305" t="s">
        <v>665</v>
      </c>
      <c r="V45" s="305" t="s">
        <v>666</v>
      </c>
      <c r="W45" s="158"/>
      <c r="AA45" s="157">
        <f>IF(OR(J45="Fail",ISBLANK(J45)),INDEX('Issue Code Table'!C:C,MATCH(N:N,'Issue Code Table'!A:A,0)),IF(M45="Critical",6,IF(M45="Significant",5,IF(M45="Moderate",3,2))))</f>
        <v>5</v>
      </c>
    </row>
    <row r="46" spans="1:27" ht="137.5" x14ac:dyDescent="0.35">
      <c r="A46" s="77" t="s">
        <v>667</v>
      </c>
      <c r="B46" s="260" t="s">
        <v>178</v>
      </c>
      <c r="C46" s="263" t="s">
        <v>179</v>
      </c>
      <c r="D46" s="276" t="s">
        <v>374</v>
      </c>
      <c r="E46" s="77" t="s">
        <v>668</v>
      </c>
      <c r="F46" s="77" t="s">
        <v>669</v>
      </c>
      <c r="G46" s="77" t="s">
        <v>670</v>
      </c>
      <c r="H46" s="77" t="s">
        <v>671</v>
      </c>
      <c r="I46" s="278"/>
      <c r="J46" s="279"/>
      <c r="K46" s="280" t="s">
        <v>672</v>
      </c>
      <c r="L46" s="278"/>
      <c r="M46" s="282" t="s">
        <v>138</v>
      </c>
      <c r="N46" s="281" t="s">
        <v>636</v>
      </c>
      <c r="O46" s="281" t="s">
        <v>637</v>
      </c>
      <c r="P46" s="283"/>
      <c r="Q46" s="278" t="s">
        <v>661</v>
      </c>
      <c r="R46" s="278" t="s">
        <v>673</v>
      </c>
      <c r="S46" s="276" t="s">
        <v>674</v>
      </c>
      <c r="T46" s="276" t="s">
        <v>675</v>
      </c>
      <c r="U46" s="305" t="s">
        <v>676</v>
      </c>
      <c r="V46" s="305" t="s">
        <v>677</v>
      </c>
      <c r="W46" s="158"/>
      <c r="AA46" s="157">
        <f>IF(OR(J46="Fail",ISBLANK(J46)),INDEX('Issue Code Table'!C:C,MATCH(N:N,'Issue Code Table'!A:A,0)),IF(M46="Critical",6,IF(M46="Significant",5,IF(M46="Moderate",3,2))))</f>
        <v>5</v>
      </c>
    </row>
    <row r="47" spans="1:27" ht="100" x14ac:dyDescent="0.35">
      <c r="A47" s="77" t="s">
        <v>678</v>
      </c>
      <c r="B47" s="260" t="s">
        <v>178</v>
      </c>
      <c r="C47" s="263" t="s">
        <v>179</v>
      </c>
      <c r="D47" s="77" t="s">
        <v>374</v>
      </c>
      <c r="E47" s="77" t="s">
        <v>679</v>
      </c>
      <c r="F47" s="77" t="s">
        <v>680</v>
      </c>
      <c r="G47" s="77" t="s">
        <v>681</v>
      </c>
      <c r="H47" s="77" t="s">
        <v>682</v>
      </c>
      <c r="I47" s="65"/>
      <c r="J47" s="69"/>
      <c r="K47" s="272" t="s">
        <v>683</v>
      </c>
      <c r="L47" s="65"/>
      <c r="M47" s="257" t="s">
        <v>138</v>
      </c>
      <c r="N47" s="253" t="s">
        <v>636</v>
      </c>
      <c r="O47" s="253" t="s">
        <v>637</v>
      </c>
      <c r="P47" s="199"/>
      <c r="Q47" s="65" t="s">
        <v>661</v>
      </c>
      <c r="R47" s="65" t="s">
        <v>684</v>
      </c>
      <c r="S47" s="276" t="s">
        <v>685</v>
      </c>
      <c r="T47" s="276" t="s">
        <v>686</v>
      </c>
      <c r="U47" s="305" t="s">
        <v>687</v>
      </c>
      <c r="V47" s="305" t="s">
        <v>688</v>
      </c>
      <c r="W47" s="158"/>
      <c r="AA47" s="157">
        <f>IF(OR(J47="Fail",ISBLANK(J47)),INDEX('Issue Code Table'!C:C,MATCH(N:N,'Issue Code Table'!A:A,0)),IF(M47="Critical",6,IF(M47="Significant",5,IF(M47="Moderate",3,2))))</f>
        <v>5</v>
      </c>
    </row>
    <row r="48" spans="1:27" ht="112.5" x14ac:dyDescent="0.35">
      <c r="A48" s="77" t="s">
        <v>689</v>
      </c>
      <c r="B48" s="260" t="s">
        <v>178</v>
      </c>
      <c r="C48" s="263" t="s">
        <v>179</v>
      </c>
      <c r="D48" s="77" t="s">
        <v>374</v>
      </c>
      <c r="E48" s="77" t="s">
        <v>690</v>
      </c>
      <c r="F48" s="77" t="s">
        <v>691</v>
      </c>
      <c r="G48" s="77" t="s">
        <v>692</v>
      </c>
      <c r="H48" s="77" t="s">
        <v>693</v>
      </c>
      <c r="I48" s="65"/>
      <c r="J48" s="69"/>
      <c r="K48" s="272" t="s">
        <v>694</v>
      </c>
      <c r="L48" s="65"/>
      <c r="M48" s="257" t="s">
        <v>138</v>
      </c>
      <c r="N48" s="253" t="s">
        <v>636</v>
      </c>
      <c r="O48" s="253" t="s">
        <v>637</v>
      </c>
      <c r="P48" s="199"/>
      <c r="Q48" s="65" t="s">
        <v>661</v>
      </c>
      <c r="R48" s="65" t="s">
        <v>695</v>
      </c>
      <c r="S48" s="276" t="s">
        <v>696</v>
      </c>
      <c r="T48" s="276" t="s">
        <v>697</v>
      </c>
      <c r="U48" s="305" t="s">
        <v>698</v>
      </c>
      <c r="V48" s="305" t="s">
        <v>699</v>
      </c>
      <c r="W48" s="158"/>
      <c r="AA48" s="157">
        <f>IF(OR(J48="Fail",ISBLANK(J48)),INDEX('Issue Code Table'!C:C,MATCH(N:N,'Issue Code Table'!A:A,0)),IF(M48="Critical",6,IF(M48="Significant",5,IF(M48="Moderate",3,2))))</f>
        <v>5</v>
      </c>
    </row>
    <row r="49" spans="1:27" ht="87.5" x14ac:dyDescent="0.35">
      <c r="A49" s="77" t="s">
        <v>700</v>
      </c>
      <c r="B49" s="260" t="s">
        <v>178</v>
      </c>
      <c r="C49" s="263" t="s">
        <v>179</v>
      </c>
      <c r="D49" s="77" t="s">
        <v>374</v>
      </c>
      <c r="E49" s="77" t="s">
        <v>701</v>
      </c>
      <c r="F49" s="77" t="s">
        <v>702</v>
      </c>
      <c r="G49" s="77" t="s">
        <v>703</v>
      </c>
      <c r="H49" s="77" t="s">
        <v>704</v>
      </c>
      <c r="I49" s="65"/>
      <c r="J49" s="69"/>
      <c r="K49" s="272" t="s">
        <v>705</v>
      </c>
      <c r="L49" s="65"/>
      <c r="M49" s="257" t="s">
        <v>138</v>
      </c>
      <c r="N49" s="253" t="s">
        <v>636</v>
      </c>
      <c r="O49" s="253" t="s">
        <v>637</v>
      </c>
      <c r="P49" s="199"/>
      <c r="Q49" s="65" t="s">
        <v>661</v>
      </c>
      <c r="R49" s="65" t="s">
        <v>706</v>
      </c>
      <c r="S49" s="276" t="s">
        <v>707</v>
      </c>
      <c r="T49" s="276" t="s">
        <v>708</v>
      </c>
      <c r="U49" s="305" t="s">
        <v>709</v>
      </c>
      <c r="V49" s="305" t="s">
        <v>710</v>
      </c>
      <c r="W49" s="158"/>
      <c r="AA49" s="157">
        <f>IF(OR(J49="Fail",ISBLANK(J49)),INDEX('Issue Code Table'!C:C,MATCH(N:N,'Issue Code Table'!A:A,0)),IF(M49="Critical",6,IF(M49="Significant",5,IF(M49="Moderate",3,2))))</f>
        <v>5</v>
      </c>
    </row>
    <row r="50" spans="1:27" ht="175" x14ac:dyDescent="0.35">
      <c r="A50" s="77" t="s">
        <v>711</v>
      </c>
      <c r="B50" s="260" t="s">
        <v>178</v>
      </c>
      <c r="C50" s="263" t="s">
        <v>179</v>
      </c>
      <c r="D50" s="77" t="s">
        <v>374</v>
      </c>
      <c r="E50" s="77" t="s">
        <v>712</v>
      </c>
      <c r="F50" s="77" t="s">
        <v>713</v>
      </c>
      <c r="G50" s="77" t="s">
        <v>714</v>
      </c>
      <c r="H50" s="77" t="s">
        <v>715</v>
      </c>
      <c r="I50" s="65"/>
      <c r="J50" s="69"/>
      <c r="K50" s="65" t="s">
        <v>716</v>
      </c>
      <c r="L50" s="65"/>
      <c r="M50" s="252" t="s">
        <v>138</v>
      </c>
      <c r="N50" s="253" t="s">
        <v>636</v>
      </c>
      <c r="O50" s="253" t="s">
        <v>637</v>
      </c>
      <c r="P50" s="199"/>
      <c r="Q50" s="65" t="s">
        <v>661</v>
      </c>
      <c r="R50" s="65" t="s">
        <v>717</v>
      </c>
      <c r="S50" s="77" t="s">
        <v>718</v>
      </c>
      <c r="T50" s="77" t="s">
        <v>719</v>
      </c>
      <c r="U50" s="305" t="s">
        <v>720</v>
      </c>
      <c r="V50" s="305" t="s">
        <v>3968</v>
      </c>
      <c r="W50" s="158"/>
      <c r="AA50" s="157">
        <f>IF(OR(J50="Fail",ISBLANK(J50)),INDEX('Issue Code Table'!C:C,MATCH(N:N,'Issue Code Table'!A:A,0)),IF(M50="Critical",6,IF(M50="Significant",5,IF(M50="Moderate",3,2))))</f>
        <v>5</v>
      </c>
    </row>
    <row r="51" spans="1:27" ht="87.5" x14ac:dyDescent="0.35">
      <c r="A51" s="77" t="s">
        <v>721</v>
      </c>
      <c r="B51" s="260" t="s">
        <v>178</v>
      </c>
      <c r="C51" s="263" t="s">
        <v>179</v>
      </c>
      <c r="D51" s="77" t="s">
        <v>374</v>
      </c>
      <c r="E51" s="77" t="s">
        <v>722</v>
      </c>
      <c r="F51" s="77" t="s">
        <v>723</v>
      </c>
      <c r="G51" s="77" t="s">
        <v>724</v>
      </c>
      <c r="H51" s="77" t="s">
        <v>725</v>
      </c>
      <c r="I51" s="65"/>
      <c r="J51" s="69"/>
      <c r="K51" s="272" t="s">
        <v>726</v>
      </c>
      <c r="L51" s="65"/>
      <c r="M51" s="257" t="s">
        <v>138</v>
      </c>
      <c r="N51" s="253" t="s">
        <v>636</v>
      </c>
      <c r="O51" s="253" t="s">
        <v>637</v>
      </c>
      <c r="P51" s="199"/>
      <c r="Q51" s="65" t="s">
        <v>661</v>
      </c>
      <c r="R51" s="65" t="s">
        <v>727</v>
      </c>
      <c r="S51" s="276" t="s">
        <v>728</v>
      </c>
      <c r="T51" s="276" t="s">
        <v>729</v>
      </c>
      <c r="U51" s="305" t="s">
        <v>730</v>
      </c>
      <c r="V51" s="305" t="s">
        <v>731</v>
      </c>
      <c r="W51" s="158"/>
      <c r="AA51" s="157">
        <f>IF(OR(J51="Fail",ISBLANK(J51)),INDEX('Issue Code Table'!C:C,MATCH(N:N,'Issue Code Table'!A:A,0)),IF(M51="Critical",6,IF(M51="Significant",5,IF(M51="Moderate",3,2))))</f>
        <v>5</v>
      </c>
    </row>
    <row r="52" spans="1:27" ht="137.5" x14ac:dyDescent="0.35">
      <c r="A52" s="77" t="s">
        <v>732</v>
      </c>
      <c r="B52" s="260" t="s">
        <v>178</v>
      </c>
      <c r="C52" s="263" t="s">
        <v>179</v>
      </c>
      <c r="D52" s="77" t="s">
        <v>374</v>
      </c>
      <c r="E52" s="77" t="s">
        <v>733</v>
      </c>
      <c r="F52" s="77" t="s">
        <v>734</v>
      </c>
      <c r="G52" s="77" t="s">
        <v>735</v>
      </c>
      <c r="H52" s="77" t="s">
        <v>736</v>
      </c>
      <c r="I52" s="65"/>
      <c r="J52" s="69"/>
      <c r="K52" s="272" t="s">
        <v>737</v>
      </c>
      <c r="L52" s="213"/>
      <c r="M52" s="257" t="s">
        <v>138</v>
      </c>
      <c r="N52" s="253" t="s">
        <v>636</v>
      </c>
      <c r="O52" s="253" t="s">
        <v>637</v>
      </c>
      <c r="P52" s="199"/>
      <c r="Q52" s="65" t="s">
        <v>661</v>
      </c>
      <c r="R52" s="65" t="s">
        <v>738</v>
      </c>
      <c r="S52" s="276" t="s">
        <v>739</v>
      </c>
      <c r="T52" s="276" t="s">
        <v>740</v>
      </c>
      <c r="U52" s="305" t="s">
        <v>741</v>
      </c>
      <c r="V52" s="305" t="s">
        <v>742</v>
      </c>
      <c r="W52" s="158"/>
      <c r="AA52" s="157">
        <f>IF(OR(J52="Fail",ISBLANK(J52)),INDEX('Issue Code Table'!C:C,MATCH(N:N,'Issue Code Table'!A:A,0)),IF(M52="Critical",6,IF(M52="Significant",5,IF(M52="Moderate",3,2))))</f>
        <v>5</v>
      </c>
    </row>
    <row r="53" spans="1:27" ht="87.5" x14ac:dyDescent="0.35">
      <c r="A53" s="77" t="s">
        <v>743</v>
      </c>
      <c r="B53" s="260" t="s">
        <v>178</v>
      </c>
      <c r="C53" s="263" t="s">
        <v>179</v>
      </c>
      <c r="D53" s="276" t="s">
        <v>374</v>
      </c>
      <c r="E53" s="77" t="s">
        <v>744</v>
      </c>
      <c r="F53" s="77" t="s">
        <v>745</v>
      </c>
      <c r="G53" s="77" t="s">
        <v>746</v>
      </c>
      <c r="H53" s="77" t="s">
        <v>747</v>
      </c>
      <c r="I53" s="278"/>
      <c r="J53" s="279"/>
      <c r="K53" s="280" t="s">
        <v>748</v>
      </c>
      <c r="L53" s="278"/>
      <c r="M53" s="282" t="s">
        <v>138</v>
      </c>
      <c r="N53" s="281" t="s">
        <v>636</v>
      </c>
      <c r="O53" s="281" t="s">
        <v>637</v>
      </c>
      <c r="P53" s="283"/>
      <c r="Q53" s="278" t="s">
        <v>661</v>
      </c>
      <c r="R53" s="278" t="s">
        <v>749</v>
      </c>
      <c r="S53" s="276" t="s">
        <v>750</v>
      </c>
      <c r="T53" s="276" t="s">
        <v>751</v>
      </c>
      <c r="U53" s="305" t="s">
        <v>752</v>
      </c>
      <c r="V53" s="305" t="s">
        <v>753</v>
      </c>
      <c r="W53" s="158"/>
      <c r="AA53" s="157">
        <f>IF(OR(J53="Fail",ISBLANK(J53)),INDEX('Issue Code Table'!C:C,MATCH(N:N,'Issue Code Table'!A:A,0)),IF(M53="Critical",6,IF(M53="Significant",5,IF(M53="Moderate",3,2))))</f>
        <v>5</v>
      </c>
    </row>
    <row r="54" spans="1:27" ht="162.5" x14ac:dyDescent="0.35">
      <c r="A54" s="77" t="s">
        <v>754</v>
      </c>
      <c r="B54" s="260" t="s">
        <v>178</v>
      </c>
      <c r="C54" s="263" t="s">
        <v>179</v>
      </c>
      <c r="D54" s="77" t="s">
        <v>374</v>
      </c>
      <c r="E54" s="77" t="s">
        <v>755</v>
      </c>
      <c r="F54" s="77" t="s">
        <v>756</v>
      </c>
      <c r="G54" s="77" t="s">
        <v>757</v>
      </c>
      <c r="H54" s="77" t="s">
        <v>758</v>
      </c>
      <c r="I54" s="65"/>
      <c r="J54" s="69"/>
      <c r="K54" s="272" t="s">
        <v>759</v>
      </c>
      <c r="L54" s="65"/>
      <c r="M54" s="257" t="s">
        <v>138</v>
      </c>
      <c r="N54" s="253" t="s">
        <v>636</v>
      </c>
      <c r="O54" s="253" t="s">
        <v>637</v>
      </c>
      <c r="P54" s="199"/>
      <c r="Q54" s="65" t="s">
        <v>661</v>
      </c>
      <c r="R54" s="65" t="s">
        <v>760</v>
      </c>
      <c r="S54" s="77" t="s">
        <v>761</v>
      </c>
      <c r="T54" s="77" t="s">
        <v>762</v>
      </c>
      <c r="U54" s="305" t="s">
        <v>4155</v>
      </c>
      <c r="V54" s="305" t="s">
        <v>763</v>
      </c>
      <c r="W54" s="158"/>
      <c r="AA54" s="157">
        <f>IF(OR(J54="Fail",ISBLANK(J54)),INDEX('Issue Code Table'!C:C,MATCH(N:N,'Issue Code Table'!A:A,0)),IF(M54="Critical",6,IF(M54="Significant",5,IF(M54="Moderate",3,2))))</f>
        <v>5</v>
      </c>
    </row>
    <row r="55" spans="1:27" ht="125" x14ac:dyDescent="0.35">
      <c r="A55" s="77" t="s">
        <v>764</v>
      </c>
      <c r="B55" s="260" t="s">
        <v>178</v>
      </c>
      <c r="C55" s="263" t="s">
        <v>179</v>
      </c>
      <c r="D55" s="77" t="s">
        <v>374</v>
      </c>
      <c r="E55" s="77" t="s">
        <v>765</v>
      </c>
      <c r="F55" s="77" t="s">
        <v>766</v>
      </c>
      <c r="G55" s="77" t="s">
        <v>767</v>
      </c>
      <c r="H55" s="77" t="s">
        <v>768</v>
      </c>
      <c r="I55" s="65"/>
      <c r="J55" s="69"/>
      <c r="K55" s="272" t="s">
        <v>769</v>
      </c>
      <c r="L55" s="65"/>
      <c r="M55" s="257" t="s">
        <v>138</v>
      </c>
      <c r="N55" s="253" t="s">
        <v>636</v>
      </c>
      <c r="O55" s="253" t="s">
        <v>637</v>
      </c>
      <c r="P55" s="199"/>
      <c r="Q55" s="65" t="s">
        <v>661</v>
      </c>
      <c r="R55" s="65" t="s">
        <v>770</v>
      </c>
      <c r="S55" s="276" t="s">
        <v>771</v>
      </c>
      <c r="T55" s="276" t="s">
        <v>772</v>
      </c>
      <c r="U55" s="305" t="s">
        <v>773</v>
      </c>
      <c r="V55" s="305" t="s">
        <v>774</v>
      </c>
      <c r="W55" s="158"/>
      <c r="AA55" s="157">
        <f>IF(OR(J55="Fail",ISBLANK(J55)),INDEX('Issue Code Table'!C:C,MATCH(N:N,'Issue Code Table'!A:A,0)),IF(M55="Critical",6,IF(M55="Significant",5,IF(M55="Moderate",3,2))))</f>
        <v>5</v>
      </c>
    </row>
    <row r="56" spans="1:27" ht="75" x14ac:dyDescent="0.35">
      <c r="A56" s="77" t="s">
        <v>775</v>
      </c>
      <c r="B56" s="260" t="s">
        <v>178</v>
      </c>
      <c r="C56" s="263" t="s">
        <v>179</v>
      </c>
      <c r="D56" s="77" t="s">
        <v>374</v>
      </c>
      <c r="E56" s="77" t="s">
        <v>744</v>
      </c>
      <c r="F56" s="77" t="s">
        <v>776</v>
      </c>
      <c r="G56" s="77" t="s">
        <v>777</v>
      </c>
      <c r="H56" s="77" t="s">
        <v>747</v>
      </c>
      <c r="I56" s="65"/>
      <c r="J56" s="69"/>
      <c r="K56" s="272" t="s">
        <v>748</v>
      </c>
      <c r="L56" s="65"/>
      <c r="M56" s="257" t="s">
        <v>138</v>
      </c>
      <c r="N56" s="253" t="s">
        <v>636</v>
      </c>
      <c r="O56" s="253" t="s">
        <v>637</v>
      </c>
      <c r="P56" s="199"/>
      <c r="Q56" s="65" t="s">
        <v>661</v>
      </c>
      <c r="R56" s="65" t="s">
        <v>778</v>
      </c>
      <c r="S56" s="276" t="s">
        <v>779</v>
      </c>
      <c r="T56" s="276" t="s">
        <v>780</v>
      </c>
      <c r="U56" s="305" t="s">
        <v>781</v>
      </c>
      <c r="V56" s="305" t="s">
        <v>753</v>
      </c>
      <c r="W56" s="158"/>
      <c r="AA56" s="157">
        <f>IF(OR(J56="Fail",ISBLANK(J56)),INDEX('Issue Code Table'!C:C,MATCH(N:N,'Issue Code Table'!A:A,0)),IF(M56="Critical",6,IF(M56="Significant",5,IF(M56="Moderate",3,2))))</f>
        <v>5</v>
      </c>
    </row>
    <row r="57" spans="1:27" ht="112.5" x14ac:dyDescent="0.35">
      <c r="A57" s="77" t="s">
        <v>782</v>
      </c>
      <c r="B57" s="260" t="s">
        <v>178</v>
      </c>
      <c r="C57" s="263" t="s">
        <v>179</v>
      </c>
      <c r="D57" s="276" t="s">
        <v>374</v>
      </c>
      <c r="E57" s="77" t="s">
        <v>783</v>
      </c>
      <c r="F57" s="77" t="s">
        <v>784</v>
      </c>
      <c r="G57" s="77" t="s">
        <v>785</v>
      </c>
      <c r="H57" s="77" t="s">
        <v>786</v>
      </c>
      <c r="I57" s="278"/>
      <c r="J57" s="279"/>
      <c r="K57" s="280" t="s">
        <v>787</v>
      </c>
      <c r="L57" s="278"/>
      <c r="M57" s="282" t="s">
        <v>138</v>
      </c>
      <c r="N57" s="281" t="s">
        <v>636</v>
      </c>
      <c r="O57" s="281" t="s">
        <v>637</v>
      </c>
      <c r="P57" s="283"/>
      <c r="Q57" s="278" t="s">
        <v>661</v>
      </c>
      <c r="R57" s="278" t="s">
        <v>788</v>
      </c>
      <c r="S57" s="276" t="s">
        <v>789</v>
      </c>
      <c r="T57" s="276" t="s">
        <v>790</v>
      </c>
      <c r="U57" s="305" t="s">
        <v>791</v>
      </c>
      <c r="V57" s="305" t="s">
        <v>792</v>
      </c>
      <c r="W57" s="158"/>
      <c r="AA57" s="157">
        <f>IF(OR(J57="Fail",ISBLANK(J57)),INDEX('Issue Code Table'!C:C,MATCH(N:N,'Issue Code Table'!A:A,0)),IF(M57="Critical",6,IF(M57="Significant",5,IF(M57="Moderate",3,2))))</f>
        <v>5</v>
      </c>
    </row>
    <row r="58" spans="1:27" ht="125" x14ac:dyDescent="0.35">
      <c r="A58" s="77" t="s">
        <v>793</v>
      </c>
      <c r="B58" s="260" t="s">
        <v>178</v>
      </c>
      <c r="C58" s="263" t="s">
        <v>179</v>
      </c>
      <c r="D58" s="77" t="s">
        <v>374</v>
      </c>
      <c r="E58" s="77" t="s">
        <v>794</v>
      </c>
      <c r="F58" s="77" t="s">
        <v>795</v>
      </c>
      <c r="G58" s="77" t="s">
        <v>796</v>
      </c>
      <c r="H58" s="77" t="s">
        <v>797</v>
      </c>
      <c r="I58" s="65"/>
      <c r="J58" s="69"/>
      <c r="K58" s="272" t="s">
        <v>798</v>
      </c>
      <c r="L58" s="65"/>
      <c r="M58" s="257" t="s">
        <v>138</v>
      </c>
      <c r="N58" s="273" t="s">
        <v>183</v>
      </c>
      <c r="O58" s="253" t="s">
        <v>184</v>
      </c>
      <c r="P58" s="199"/>
      <c r="Q58" s="65" t="s">
        <v>661</v>
      </c>
      <c r="R58" s="65" t="s">
        <v>799</v>
      </c>
      <c r="S58" s="276" t="s">
        <v>800</v>
      </c>
      <c r="T58" s="276" t="s">
        <v>801</v>
      </c>
      <c r="U58" s="305" t="s">
        <v>802</v>
      </c>
      <c r="V58" s="305" t="s">
        <v>803</v>
      </c>
      <c r="W58" s="158"/>
      <c r="AA58" s="157">
        <f>IF(OR(J58="Fail",ISBLANK(J58)),INDEX('Issue Code Table'!C:C,MATCH(N:N,'Issue Code Table'!A:A,0)),IF(M58="Critical",6,IF(M58="Significant",5,IF(M58="Moderate",3,2))))</f>
        <v>5</v>
      </c>
    </row>
    <row r="59" spans="1:27" ht="87.5" x14ac:dyDescent="0.35">
      <c r="A59" s="77" t="s">
        <v>804</v>
      </c>
      <c r="B59" s="260" t="s">
        <v>216</v>
      </c>
      <c r="C59" s="263" t="s">
        <v>217</v>
      </c>
      <c r="D59" s="77" t="s">
        <v>374</v>
      </c>
      <c r="E59" s="77" t="s">
        <v>805</v>
      </c>
      <c r="F59" s="77" t="s">
        <v>806</v>
      </c>
      <c r="G59" s="77" t="s">
        <v>807</v>
      </c>
      <c r="H59" s="77" t="s">
        <v>808</v>
      </c>
      <c r="I59" s="65"/>
      <c r="J59" s="69"/>
      <c r="K59" s="272" t="s">
        <v>809</v>
      </c>
      <c r="L59" s="65"/>
      <c r="M59" s="257" t="s">
        <v>138</v>
      </c>
      <c r="N59" s="253" t="s">
        <v>636</v>
      </c>
      <c r="O59" s="253" t="s">
        <v>637</v>
      </c>
      <c r="P59" s="199"/>
      <c r="Q59" s="65" t="s">
        <v>661</v>
      </c>
      <c r="R59" s="65" t="s">
        <v>810</v>
      </c>
      <c r="S59" s="276" t="s">
        <v>811</v>
      </c>
      <c r="T59" s="276" t="s">
        <v>812</v>
      </c>
      <c r="U59" s="305" t="s">
        <v>813</v>
      </c>
      <c r="V59" s="305" t="s">
        <v>814</v>
      </c>
      <c r="W59" s="158"/>
      <c r="AA59" s="157">
        <f>IF(OR(J59="Fail",ISBLANK(J59)),INDEX('Issue Code Table'!C:C,MATCH(N:N,'Issue Code Table'!A:A,0)),IF(M59="Critical",6,IF(M59="Significant",5,IF(M59="Moderate",3,2))))</f>
        <v>5</v>
      </c>
    </row>
    <row r="60" spans="1:27" ht="137.5" x14ac:dyDescent="0.35">
      <c r="A60" s="77" t="s">
        <v>815</v>
      </c>
      <c r="B60" s="260" t="s">
        <v>178</v>
      </c>
      <c r="C60" s="263" t="s">
        <v>179</v>
      </c>
      <c r="D60" s="77" t="s">
        <v>374</v>
      </c>
      <c r="E60" s="77" t="s">
        <v>816</v>
      </c>
      <c r="F60" s="77" t="s">
        <v>817</v>
      </c>
      <c r="G60" s="77" t="s">
        <v>818</v>
      </c>
      <c r="H60" s="77" t="s">
        <v>819</v>
      </c>
      <c r="I60" s="65"/>
      <c r="J60" s="69"/>
      <c r="K60" s="272" t="s">
        <v>820</v>
      </c>
      <c r="L60" s="65"/>
      <c r="M60" s="257" t="s">
        <v>138</v>
      </c>
      <c r="N60" s="253" t="s">
        <v>636</v>
      </c>
      <c r="O60" s="253" t="s">
        <v>637</v>
      </c>
      <c r="P60" s="199"/>
      <c r="Q60" s="65" t="s">
        <v>661</v>
      </c>
      <c r="R60" s="65" t="s">
        <v>821</v>
      </c>
      <c r="S60" s="276" t="s">
        <v>822</v>
      </c>
      <c r="T60" s="276" t="s">
        <v>823</v>
      </c>
      <c r="U60" s="305" t="s">
        <v>824</v>
      </c>
      <c r="V60" s="305" t="s">
        <v>825</v>
      </c>
      <c r="W60" s="158"/>
      <c r="AA60" s="157">
        <f>IF(OR(J60="Fail",ISBLANK(J60)),INDEX('Issue Code Table'!C:C,MATCH(N:N,'Issue Code Table'!A:A,0)),IF(M60="Critical",6,IF(M60="Significant",5,IF(M60="Moderate",3,2))))</f>
        <v>5</v>
      </c>
    </row>
    <row r="61" spans="1:27" ht="162.5" x14ac:dyDescent="0.35">
      <c r="A61" s="77" t="s">
        <v>826</v>
      </c>
      <c r="B61" s="260" t="s">
        <v>827</v>
      </c>
      <c r="C61" s="263" t="s">
        <v>828</v>
      </c>
      <c r="D61" s="77" t="s">
        <v>374</v>
      </c>
      <c r="E61" s="77" t="s">
        <v>829</v>
      </c>
      <c r="F61" s="77" t="s">
        <v>830</v>
      </c>
      <c r="G61" s="77" t="s">
        <v>831</v>
      </c>
      <c r="H61" s="77" t="s">
        <v>832</v>
      </c>
      <c r="I61" s="65"/>
      <c r="J61" s="69"/>
      <c r="K61" s="272" t="s">
        <v>833</v>
      </c>
      <c r="L61" s="213"/>
      <c r="M61" s="257" t="s">
        <v>138</v>
      </c>
      <c r="N61" s="273" t="s">
        <v>636</v>
      </c>
      <c r="O61" s="253" t="s">
        <v>637</v>
      </c>
      <c r="P61" s="199"/>
      <c r="Q61" s="65" t="s">
        <v>834</v>
      </c>
      <c r="R61" s="65" t="s">
        <v>835</v>
      </c>
      <c r="S61" s="77" t="s">
        <v>836</v>
      </c>
      <c r="T61" s="77" t="s">
        <v>837</v>
      </c>
      <c r="U61" s="305" t="s">
        <v>838</v>
      </c>
      <c r="V61" s="305" t="s">
        <v>839</v>
      </c>
      <c r="W61" s="158"/>
      <c r="AA61" s="157">
        <f>IF(OR(J61="Fail",ISBLANK(J61)),INDEX('Issue Code Table'!C:C,MATCH(N:N,'Issue Code Table'!A:A,0)),IF(M61="Critical",6,IF(M61="Significant",5,IF(M61="Moderate",3,2))))</f>
        <v>5</v>
      </c>
    </row>
    <row r="62" spans="1:27" ht="300" x14ac:dyDescent="0.35">
      <c r="A62" s="77" t="s">
        <v>840</v>
      </c>
      <c r="B62" s="260" t="s">
        <v>827</v>
      </c>
      <c r="C62" s="263" t="s">
        <v>828</v>
      </c>
      <c r="D62" s="77" t="s">
        <v>203</v>
      </c>
      <c r="E62" s="77" t="s">
        <v>841</v>
      </c>
      <c r="F62" s="77" t="s">
        <v>842</v>
      </c>
      <c r="G62" s="77" t="s">
        <v>843</v>
      </c>
      <c r="H62" s="77" t="s">
        <v>844</v>
      </c>
      <c r="I62" s="65"/>
      <c r="J62" s="69"/>
      <c r="K62" s="65" t="s">
        <v>3972</v>
      </c>
      <c r="L62" s="213"/>
      <c r="M62" s="252" t="s">
        <v>196</v>
      </c>
      <c r="N62" s="253" t="s">
        <v>845</v>
      </c>
      <c r="O62" s="253" t="s">
        <v>846</v>
      </c>
      <c r="P62" s="199"/>
      <c r="Q62" s="65" t="s">
        <v>834</v>
      </c>
      <c r="R62" s="65" t="s">
        <v>847</v>
      </c>
      <c r="S62" s="77" t="s">
        <v>848</v>
      </c>
      <c r="T62" s="77" t="s">
        <v>849</v>
      </c>
      <c r="U62" s="305" t="s">
        <v>850</v>
      </c>
      <c r="V62" s="305"/>
      <c r="W62" s="158"/>
      <c r="AA62" s="157">
        <f>IF(OR(J62="Fail",ISBLANK(J62)),INDEX('Issue Code Table'!C:C,MATCH(N:N,'Issue Code Table'!A:A,0)),IF(M62="Critical",6,IF(M62="Significant",5,IF(M62="Moderate",3,2))))</f>
        <v>3</v>
      </c>
    </row>
    <row r="63" spans="1:27" ht="87.5" x14ac:dyDescent="0.35">
      <c r="A63" s="77" t="s">
        <v>851</v>
      </c>
      <c r="B63" s="260" t="s">
        <v>827</v>
      </c>
      <c r="C63" s="263" t="s">
        <v>828</v>
      </c>
      <c r="D63" s="77" t="s">
        <v>203</v>
      </c>
      <c r="E63" s="77" t="s">
        <v>852</v>
      </c>
      <c r="F63" s="77" t="s">
        <v>853</v>
      </c>
      <c r="G63" s="77" t="s">
        <v>854</v>
      </c>
      <c r="H63" s="77" t="s">
        <v>855</v>
      </c>
      <c r="I63" s="65"/>
      <c r="J63" s="69"/>
      <c r="K63" s="272" t="s">
        <v>856</v>
      </c>
      <c r="L63" s="213"/>
      <c r="M63" s="257" t="s">
        <v>138</v>
      </c>
      <c r="N63" s="273" t="s">
        <v>183</v>
      </c>
      <c r="O63" s="253" t="s">
        <v>184</v>
      </c>
      <c r="P63" s="199"/>
      <c r="Q63" s="65" t="s">
        <v>834</v>
      </c>
      <c r="R63" s="65" t="s">
        <v>857</v>
      </c>
      <c r="S63" s="276" t="s">
        <v>858</v>
      </c>
      <c r="T63" s="276" t="s">
        <v>859</v>
      </c>
      <c r="U63" s="305" t="s">
        <v>860</v>
      </c>
      <c r="V63" s="305" t="s">
        <v>861</v>
      </c>
      <c r="W63" s="158"/>
      <c r="AA63" s="157">
        <f>IF(OR(J63="Fail",ISBLANK(J63)),INDEX('Issue Code Table'!C:C,MATCH(N:N,'Issue Code Table'!A:A,0)),IF(M63="Critical",6,IF(M63="Significant",5,IF(M63="Moderate",3,2))))</f>
        <v>5</v>
      </c>
    </row>
    <row r="64" spans="1:27" ht="125" x14ac:dyDescent="0.35">
      <c r="A64" s="77" t="s">
        <v>862</v>
      </c>
      <c r="B64" s="260" t="s">
        <v>178</v>
      </c>
      <c r="C64" s="263" t="s">
        <v>179</v>
      </c>
      <c r="D64" s="77" t="s">
        <v>374</v>
      </c>
      <c r="E64" s="77" t="s">
        <v>863</v>
      </c>
      <c r="F64" s="77" t="s">
        <v>864</v>
      </c>
      <c r="G64" s="77" t="s">
        <v>865</v>
      </c>
      <c r="H64" s="77" t="s">
        <v>866</v>
      </c>
      <c r="I64" s="65"/>
      <c r="J64" s="69"/>
      <c r="K64" s="65" t="s">
        <v>867</v>
      </c>
      <c r="L64" s="65"/>
      <c r="M64" s="252" t="s">
        <v>138</v>
      </c>
      <c r="N64" s="253" t="s">
        <v>636</v>
      </c>
      <c r="O64" s="253" t="s">
        <v>637</v>
      </c>
      <c r="P64" s="199"/>
      <c r="Q64" s="65" t="s">
        <v>868</v>
      </c>
      <c r="R64" s="65" t="s">
        <v>869</v>
      </c>
      <c r="S64" s="276" t="s">
        <v>870</v>
      </c>
      <c r="T64" s="276" t="s">
        <v>871</v>
      </c>
      <c r="U64" s="305" t="s">
        <v>872</v>
      </c>
      <c r="V64" s="305" t="s">
        <v>873</v>
      </c>
      <c r="W64" s="158"/>
      <c r="AA64" s="157">
        <f>IF(OR(J64="Fail",ISBLANK(J64)),INDEX('Issue Code Table'!C:C,MATCH(N:N,'Issue Code Table'!A:A,0)),IF(M64="Critical",6,IF(M64="Significant",5,IF(M64="Moderate",3,2))))</f>
        <v>5</v>
      </c>
    </row>
    <row r="65" spans="1:27" ht="150" x14ac:dyDescent="0.35">
      <c r="A65" s="77" t="s">
        <v>874</v>
      </c>
      <c r="B65" s="260" t="s">
        <v>178</v>
      </c>
      <c r="C65" s="263" t="s">
        <v>179</v>
      </c>
      <c r="D65" s="77" t="s">
        <v>374</v>
      </c>
      <c r="E65" s="77" t="s">
        <v>875</v>
      </c>
      <c r="F65" s="77" t="s">
        <v>876</v>
      </c>
      <c r="G65" s="77" t="s">
        <v>877</v>
      </c>
      <c r="H65" s="77" t="s">
        <v>878</v>
      </c>
      <c r="I65" s="65"/>
      <c r="J65" s="69"/>
      <c r="K65" s="65" t="s">
        <v>879</v>
      </c>
      <c r="L65" s="65"/>
      <c r="M65" s="252" t="s">
        <v>138</v>
      </c>
      <c r="N65" s="253" t="s">
        <v>636</v>
      </c>
      <c r="O65" s="253" t="s">
        <v>637</v>
      </c>
      <c r="P65" s="199"/>
      <c r="Q65" s="65" t="s">
        <v>868</v>
      </c>
      <c r="R65" s="65" t="s">
        <v>880</v>
      </c>
      <c r="S65" s="276" t="s">
        <v>881</v>
      </c>
      <c r="T65" s="276" t="s">
        <v>882</v>
      </c>
      <c r="U65" s="305" t="s">
        <v>883</v>
      </c>
      <c r="V65" s="305" t="s">
        <v>884</v>
      </c>
      <c r="W65" s="158"/>
      <c r="AA65" s="157">
        <f>IF(OR(J65="Fail",ISBLANK(J65)),INDEX('Issue Code Table'!C:C,MATCH(N:N,'Issue Code Table'!A:A,0)),IF(M65="Critical",6,IF(M65="Significant",5,IF(M65="Moderate",3,2))))</f>
        <v>5</v>
      </c>
    </row>
    <row r="66" spans="1:27" ht="62.5" x14ac:dyDescent="0.35">
      <c r="A66" s="77" t="s">
        <v>885</v>
      </c>
      <c r="B66" s="260" t="s">
        <v>178</v>
      </c>
      <c r="C66" s="263" t="s">
        <v>179</v>
      </c>
      <c r="D66" s="77" t="s">
        <v>374</v>
      </c>
      <c r="E66" s="77" t="s">
        <v>886</v>
      </c>
      <c r="F66" s="77" t="s">
        <v>887</v>
      </c>
      <c r="G66" s="77" t="s">
        <v>888</v>
      </c>
      <c r="H66" s="77" t="s">
        <v>889</v>
      </c>
      <c r="I66" s="65"/>
      <c r="J66" s="69"/>
      <c r="K66" s="65" t="s">
        <v>890</v>
      </c>
      <c r="L66" s="65"/>
      <c r="M66" s="252" t="s">
        <v>138</v>
      </c>
      <c r="N66" s="253" t="s">
        <v>636</v>
      </c>
      <c r="O66" s="253" t="s">
        <v>637</v>
      </c>
      <c r="P66" s="199"/>
      <c r="Q66" s="65" t="s">
        <v>868</v>
      </c>
      <c r="R66" s="65" t="s">
        <v>891</v>
      </c>
      <c r="S66" s="276" t="s">
        <v>892</v>
      </c>
      <c r="T66" s="276" t="s">
        <v>893</v>
      </c>
      <c r="U66" s="305" t="s">
        <v>894</v>
      </c>
      <c r="V66" s="305" t="s">
        <v>895</v>
      </c>
      <c r="W66" s="158"/>
      <c r="AA66" s="157">
        <f>IF(OR(J66="Fail",ISBLANK(J66)),INDEX('Issue Code Table'!C:C,MATCH(N:N,'Issue Code Table'!A:A,0)),IF(M66="Critical",6,IF(M66="Significant",5,IF(M66="Moderate",3,2))))</f>
        <v>5</v>
      </c>
    </row>
    <row r="67" spans="1:27" ht="100" x14ac:dyDescent="0.35">
      <c r="A67" s="77" t="s">
        <v>896</v>
      </c>
      <c r="B67" s="260" t="s">
        <v>178</v>
      </c>
      <c r="C67" s="263" t="s">
        <v>179</v>
      </c>
      <c r="D67" s="77" t="s">
        <v>374</v>
      </c>
      <c r="E67" s="77" t="s">
        <v>897</v>
      </c>
      <c r="F67" s="77" t="s">
        <v>898</v>
      </c>
      <c r="G67" s="77" t="s">
        <v>899</v>
      </c>
      <c r="H67" s="77" t="s">
        <v>900</v>
      </c>
      <c r="I67" s="65"/>
      <c r="J67" s="69"/>
      <c r="K67" s="65" t="s">
        <v>901</v>
      </c>
      <c r="L67" s="65"/>
      <c r="M67" s="252" t="s">
        <v>138</v>
      </c>
      <c r="N67" s="253" t="s">
        <v>636</v>
      </c>
      <c r="O67" s="253" t="s">
        <v>637</v>
      </c>
      <c r="P67" s="199"/>
      <c r="Q67" s="65" t="s">
        <v>868</v>
      </c>
      <c r="R67" s="65" t="s">
        <v>902</v>
      </c>
      <c r="S67" s="276" t="s">
        <v>903</v>
      </c>
      <c r="T67" s="276" t="s">
        <v>904</v>
      </c>
      <c r="U67" s="305" t="s">
        <v>905</v>
      </c>
      <c r="V67" s="305" t="s">
        <v>906</v>
      </c>
      <c r="W67" s="158"/>
      <c r="AA67" s="157">
        <f>IF(OR(J67="Fail",ISBLANK(J67)),INDEX('Issue Code Table'!C:C,MATCH(N:N,'Issue Code Table'!A:A,0)),IF(M67="Critical",6,IF(M67="Significant",5,IF(M67="Moderate",3,2))))</f>
        <v>5</v>
      </c>
    </row>
    <row r="68" spans="1:27" ht="87.5" x14ac:dyDescent="0.35">
      <c r="A68" s="77" t="s">
        <v>907</v>
      </c>
      <c r="B68" s="260" t="s">
        <v>178</v>
      </c>
      <c r="C68" s="263" t="s">
        <v>179</v>
      </c>
      <c r="D68" s="77" t="s">
        <v>374</v>
      </c>
      <c r="E68" s="77" t="s">
        <v>908</v>
      </c>
      <c r="F68" s="77" t="s">
        <v>702</v>
      </c>
      <c r="G68" s="77" t="s">
        <v>909</v>
      </c>
      <c r="H68" s="77" t="s">
        <v>910</v>
      </c>
      <c r="I68" s="278"/>
      <c r="J68" s="279"/>
      <c r="K68" s="278" t="s">
        <v>911</v>
      </c>
      <c r="L68" s="278"/>
      <c r="M68" s="286" t="s">
        <v>138</v>
      </c>
      <c r="N68" s="281" t="s">
        <v>636</v>
      </c>
      <c r="O68" s="281" t="s">
        <v>637</v>
      </c>
      <c r="P68" s="283"/>
      <c r="Q68" s="278" t="s">
        <v>868</v>
      </c>
      <c r="R68" s="278" t="s">
        <v>912</v>
      </c>
      <c r="S68" s="276" t="s">
        <v>913</v>
      </c>
      <c r="T68" s="276" t="s">
        <v>914</v>
      </c>
      <c r="U68" s="305" t="s">
        <v>915</v>
      </c>
      <c r="V68" s="305" t="s">
        <v>916</v>
      </c>
      <c r="W68" s="158"/>
      <c r="AA68" s="157">
        <f>IF(OR(J68="Fail",ISBLANK(J68)),INDEX('Issue Code Table'!C:C,MATCH(N:N,'Issue Code Table'!A:A,0)),IF(M68="Critical",6,IF(M68="Significant",5,IF(M68="Moderate",3,2))))</f>
        <v>5</v>
      </c>
    </row>
    <row r="69" spans="1:27" ht="112.5" x14ac:dyDescent="0.35">
      <c r="A69" s="77" t="s">
        <v>917</v>
      </c>
      <c r="B69" s="260" t="s">
        <v>918</v>
      </c>
      <c r="C69" s="263" t="s">
        <v>919</v>
      </c>
      <c r="D69" s="276" t="s">
        <v>374</v>
      </c>
      <c r="E69" s="77" t="s">
        <v>920</v>
      </c>
      <c r="F69" s="77" t="s">
        <v>921</v>
      </c>
      <c r="G69" s="77" t="s">
        <v>922</v>
      </c>
      <c r="H69" s="77" t="s">
        <v>923</v>
      </c>
      <c r="I69" s="278"/>
      <c r="J69" s="279"/>
      <c r="K69" s="278" t="s">
        <v>924</v>
      </c>
      <c r="L69" s="278"/>
      <c r="M69" s="286" t="s">
        <v>138</v>
      </c>
      <c r="N69" s="281" t="s">
        <v>636</v>
      </c>
      <c r="O69" s="281" t="s">
        <v>637</v>
      </c>
      <c r="P69" s="283"/>
      <c r="Q69" s="278" t="s">
        <v>925</v>
      </c>
      <c r="R69" s="278" t="s">
        <v>926</v>
      </c>
      <c r="S69" s="276" t="s">
        <v>927</v>
      </c>
      <c r="T69" s="276" t="s">
        <v>928</v>
      </c>
      <c r="U69" s="305" t="s">
        <v>929</v>
      </c>
      <c r="V69" s="305" t="s">
        <v>930</v>
      </c>
      <c r="W69" s="158"/>
      <c r="AA69" s="157">
        <f>IF(OR(J69="Fail",ISBLANK(J69)),INDEX('Issue Code Table'!C:C,MATCH(N:N,'Issue Code Table'!A:A,0)),IF(M69="Critical",6,IF(M69="Significant",5,IF(M69="Moderate",3,2))))</f>
        <v>5</v>
      </c>
    </row>
    <row r="70" spans="1:27" ht="187.5" x14ac:dyDescent="0.35">
      <c r="A70" s="77" t="s">
        <v>931</v>
      </c>
      <c r="B70" s="260" t="s">
        <v>932</v>
      </c>
      <c r="C70" s="263" t="s">
        <v>933</v>
      </c>
      <c r="D70" s="276" t="s">
        <v>374</v>
      </c>
      <c r="E70" s="77" t="s">
        <v>934</v>
      </c>
      <c r="F70" s="77" t="s">
        <v>935</v>
      </c>
      <c r="G70" s="77" t="s">
        <v>936</v>
      </c>
      <c r="H70" s="77" t="s">
        <v>937</v>
      </c>
      <c r="I70" s="278"/>
      <c r="J70" s="279"/>
      <c r="K70" s="278" t="s">
        <v>938</v>
      </c>
      <c r="L70" s="278"/>
      <c r="M70" s="282" t="s">
        <v>138</v>
      </c>
      <c r="N70" s="284" t="s">
        <v>183</v>
      </c>
      <c r="O70" s="281" t="s">
        <v>184</v>
      </c>
      <c r="P70" s="283"/>
      <c r="Q70" s="278" t="s">
        <v>939</v>
      </c>
      <c r="R70" s="278" t="s">
        <v>940</v>
      </c>
      <c r="S70" s="276" t="s">
        <v>941</v>
      </c>
      <c r="T70" s="276" t="s">
        <v>942</v>
      </c>
      <c r="U70" s="305" t="s">
        <v>943</v>
      </c>
      <c r="V70" s="305" t="s">
        <v>944</v>
      </c>
      <c r="W70" s="158"/>
      <c r="AA70" s="157">
        <f>IF(OR(J70="Fail",ISBLANK(J70)),INDEX('Issue Code Table'!C:C,MATCH(N:N,'Issue Code Table'!A:A,0)),IF(M70="Critical",6,IF(M70="Significant",5,IF(M70="Moderate",3,2))))</f>
        <v>5</v>
      </c>
    </row>
    <row r="71" spans="1:27" ht="200" x14ac:dyDescent="0.35">
      <c r="A71" s="77" t="s">
        <v>945</v>
      </c>
      <c r="B71" s="260" t="s">
        <v>932</v>
      </c>
      <c r="C71" s="263" t="s">
        <v>933</v>
      </c>
      <c r="D71" s="276" t="s">
        <v>374</v>
      </c>
      <c r="E71" s="77" t="s">
        <v>946</v>
      </c>
      <c r="F71" s="77" t="s">
        <v>947</v>
      </c>
      <c r="G71" s="77" t="s">
        <v>948</v>
      </c>
      <c r="H71" s="77" t="s">
        <v>949</v>
      </c>
      <c r="I71" s="278"/>
      <c r="J71" s="279"/>
      <c r="K71" s="278" t="s">
        <v>950</v>
      </c>
      <c r="L71" s="278"/>
      <c r="M71" s="282" t="s">
        <v>138</v>
      </c>
      <c r="N71" s="284" t="s">
        <v>183</v>
      </c>
      <c r="O71" s="281" t="s">
        <v>184</v>
      </c>
      <c r="P71" s="283"/>
      <c r="Q71" s="278" t="s">
        <v>939</v>
      </c>
      <c r="R71" s="278" t="s">
        <v>951</v>
      </c>
      <c r="S71" s="276" t="s">
        <v>952</v>
      </c>
      <c r="T71" s="276" t="s">
        <v>953</v>
      </c>
      <c r="U71" s="305" t="s">
        <v>954</v>
      </c>
      <c r="V71" s="305" t="s">
        <v>955</v>
      </c>
      <c r="W71" s="158"/>
      <c r="AA71" s="157">
        <f>IF(OR(J71="Fail",ISBLANK(J71)),INDEX('Issue Code Table'!C:C,MATCH(N:N,'Issue Code Table'!A:A,0)),IF(M71="Critical",6,IF(M71="Significant",5,IF(M71="Moderate",3,2))))</f>
        <v>5</v>
      </c>
    </row>
    <row r="72" spans="1:27" ht="409.5" x14ac:dyDescent="0.35">
      <c r="A72" s="77" t="s">
        <v>956</v>
      </c>
      <c r="B72" s="260" t="s">
        <v>932</v>
      </c>
      <c r="C72" s="263" t="s">
        <v>933</v>
      </c>
      <c r="D72" s="77" t="s">
        <v>374</v>
      </c>
      <c r="E72" s="77" t="s">
        <v>957</v>
      </c>
      <c r="F72" s="77" t="s">
        <v>958</v>
      </c>
      <c r="G72" s="77" t="s">
        <v>959</v>
      </c>
      <c r="H72" s="77" t="s">
        <v>960</v>
      </c>
      <c r="I72" s="65"/>
      <c r="J72" s="69"/>
      <c r="K72" s="65" t="s">
        <v>961</v>
      </c>
      <c r="L72" s="65"/>
      <c r="M72" s="257" t="s">
        <v>138</v>
      </c>
      <c r="N72" s="273" t="s">
        <v>183</v>
      </c>
      <c r="O72" s="253" t="s">
        <v>184</v>
      </c>
      <c r="P72" s="199"/>
      <c r="Q72" s="65" t="s">
        <v>962</v>
      </c>
      <c r="R72" s="65" t="s">
        <v>963</v>
      </c>
      <c r="S72" s="77" t="s">
        <v>964</v>
      </c>
      <c r="T72" s="77" t="s">
        <v>965</v>
      </c>
      <c r="U72" s="305" t="s">
        <v>966</v>
      </c>
      <c r="V72" s="305" t="s">
        <v>967</v>
      </c>
      <c r="W72" s="158"/>
      <c r="AA72" s="157">
        <f>IF(OR(J72="Fail",ISBLANK(J72)),INDEX('Issue Code Table'!C:C,MATCH(N:N,'Issue Code Table'!A:A,0)),IF(M72="Critical",6,IF(M72="Significant",5,IF(M72="Moderate",3,2))))</f>
        <v>5</v>
      </c>
    </row>
    <row r="73" spans="1:27" ht="387.5" x14ac:dyDescent="0.35">
      <c r="A73" s="77" t="s">
        <v>968</v>
      </c>
      <c r="B73" s="260" t="s">
        <v>932</v>
      </c>
      <c r="C73" s="263" t="s">
        <v>933</v>
      </c>
      <c r="D73" s="276" t="s">
        <v>374</v>
      </c>
      <c r="E73" s="77" t="s">
        <v>969</v>
      </c>
      <c r="F73" s="77" t="s">
        <v>970</v>
      </c>
      <c r="G73" s="77" t="s">
        <v>971</v>
      </c>
      <c r="H73" s="77" t="s">
        <v>972</v>
      </c>
      <c r="I73" s="278"/>
      <c r="J73" s="279"/>
      <c r="K73" s="278" t="s">
        <v>973</v>
      </c>
      <c r="L73" s="278"/>
      <c r="M73" s="282" t="s">
        <v>138</v>
      </c>
      <c r="N73" s="284" t="s">
        <v>183</v>
      </c>
      <c r="O73" s="281" t="s">
        <v>184</v>
      </c>
      <c r="P73" s="199"/>
      <c r="Q73" s="278" t="s">
        <v>962</v>
      </c>
      <c r="R73" s="278" t="s">
        <v>974</v>
      </c>
      <c r="S73" s="276" t="s">
        <v>975</v>
      </c>
      <c r="T73" s="276" t="s">
        <v>976</v>
      </c>
      <c r="U73" s="305" t="s">
        <v>977</v>
      </c>
      <c r="V73" s="305" t="s">
        <v>978</v>
      </c>
      <c r="W73" s="158"/>
      <c r="AA73" s="157">
        <f>IF(OR(J73="Fail",ISBLANK(J73)),INDEX('Issue Code Table'!C:C,MATCH(N:N,'Issue Code Table'!A:A,0)),IF(M73="Critical",6,IF(M73="Significant",5,IF(M73="Moderate",3,2))))</f>
        <v>5</v>
      </c>
    </row>
    <row r="74" spans="1:27" ht="212.5" x14ac:dyDescent="0.35">
      <c r="A74" s="77" t="s">
        <v>979</v>
      </c>
      <c r="B74" s="260" t="s">
        <v>932</v>
      </c>
      <c r="C74" s="263" t="s">
        <v>933</v>
      </c>
      <c r="D74" s="276" t="s">
        <v>374</v>
      </c>
      <c r="E74" s="77" t="s">
        <v>980</v>
      </c>
      <c r="F74" s="77" t="s">
        <v>981</v>
      </c>
      <c r="G74" s="77" t="s">
        <v>982</v>
      </c>
      <c r="H74" s="77" t="s">
        <v>983</v>
      </c>
      <c r="I74" s="278"/>
      <c r="J74" s="279"/>
      <c r="K74" s="278" t="s">
        <v>984</v>
      </c>
      <c r="L74" s="278"/>
      <c r="M74" s="282" t="s">
        <v>138</v>
      </c>
      <c r="N74" s="284" t="s">
        <v>183</v>
      </c>
      <c r="O74" s="281" t="s">
        <v>184</v>
      </c>
      <c r="P74" s="199"/>
      <c r="Q74" s="278" t="s">
        <v>962</v>
      </c>
      <c r="R74" s="278" t="s">
        <v>985</v>
      </c>
      <c r="S74" s="276" t="s">
        <v>986</v>
      </c>
      <c r="T74" s="276" t="s">
        <v>987</v>
      </c>
      <c r="U74" s="276" t="s">
        <v>988</v>
      </c>
      <c r="V74" s="305" t="s">
        <v>989</v>
      </c>
      <c r="W74" s="158"/>
      <c r="AA74" s="157">
        <f>IF(OR(J74="Fail",ISBLANK(J74)),INDEX('Issue Code Table'!C:C,MATCH(N:N,'Issue Code Table'!A:A,0)),IF(M74="Critical",6,IF(M74="Significant",5,IF(M74="Moderate",3,2))))</f>
        <v>5</v>
      </c>
    </row>
    <row r="75" spans="1:27" ht="187.5" x14ac:dyDescent="0.35">
      <c r="A75" s="77" t="s">
        <v>990</v>
      </c>
      <c r="B75" s="260" t="s">
        <v>186</v>
      </c>
      <c r="C75" s="263" t="s">
        <v>991</v>
      </c>
      <c r="D75" s="276" t="s">
        <v>374</v>
      </c>
      <c r="E75" s="77" t="s">
        <v>992</v>
      </c>
      <c r="F75" s="77" t="s">
        <v>993</v>
      </c>
      <c r="G75" s="77" t="s">
        <v>994</v>
      </c>
      <c r="H75" s="77" t="s">
        <v>995</v>
      </c>
      <c r="I75" s="278"/>
      <c r="J75" s="279"/>
      <c r="K75" s="278" t="s">
        <v>996</v>
      </c>
      <c r="L75" s="278"/>
      <c r="M75" s="282" t="s">
        <v>138</v>
      </c>
      <c r="N75" s="284" t="s">
        <v>183</v>
      </c>
      <c r="O75" s="281" t="s">
        <v>184</v>
      </c>
      <c r="P75" s="283"/>
      <c r="Q75" s="278" t="s">
        <v>962</v>
      </c>
      <c r="R75" s="278" t="s">
        <v>997</v>
      </c>
      <c r="S75" s="276" t="s">
        <v>998</v>
      </c>
      <c r="T75" s="276" t="s">
        <v>999</v>
      </c>
      <c r="U75" s="305" t="s">
        <v>1000</v>
      </c>
      <c r="V75" s="305" t="s">
        <v>1001</v>
      </c>
      <c r="W75" s="158"/>
      <c r="AA75" s="157">
        <f>IF(OR(J75="Fail",ISBLANK(J75)),INDEX('Issue Code Table'!C:C,MATCH(N:N,'Issue Code Table'!A:A,0)),IF(M75="Critical",6,IF(M75="Significant",5,IF(M75="Moderate",3,2))))</f>
        <v>5</v>
      </c>
    </row>
    <row r="76" spans="1:27" ht="212.5" x14ac:dyDescent="0.35">
      <c r="A76" s="77" t="s">
        <v>1002</v>
      </c>
      <c r="B76" s="260" t="s">
        <v>932</v>
      </c>
      <c r="C76" s="263" t="s">
        <v>933</v>
      </c>
      <c r="D76" s="276" t="s">
        <v>374</v>
      </c>
      <c r="E76" s="77" t="s">
        <v>1003</v>
      </c>
      <c r="F76" s="77" t="s">
        <v>1004</v>
      </c>
      <c r="G76" s="77" t="s">
        <v>1005</v>
      </c>
      <c r="H76" s="77" t="s">
        <v>1006</v>
      </c>
      <c r="I76" s="278"/>
      <c r="J76" s="279"/>
      <c r="K76" s="278" t="s">
        <v>1007</v>
      </c>
      <c r="L76" s="278"/>
      <c r="M76" s="282" t="s">
        <v>138</v>
      </c>
      <c r="N76" s="284" t="s">
        <v>183</v>
      </c>
      <c r="O76" s="281" t="s">
        <v>184</v>
      </c>
      <c r="P76" s="283"/>
      <c r="Q76" s="278" t="s">
        <v>962</v>
      </c>
      <c r="R76" s="278" t="s">
        <v>1008</v>
      </c>
      <c r="S76" s="276" t="s">
        <v>1009</v>
      </c>
      <c r="T76" s="276" t="s">
        <v>1010</v>
      </c>
      <c r="U76" s="305" t="s">
        <v>1011</v>
      </c>
      <c r="V76" s="305" t="s">
        <v>1012</v>
      </c>
      <c r="W76" s="158"/>
      <c r="AA76" s="157">
        <f>IF(OR(J76="Fail",ISBLANK(J76)),INDEX('Issue Code Table'!C:C,MATCH(N:N,'Issue Code Table'!A:A,0)),IF(M76="Critical",6,IF(M76="Significant",5,IF(M76="Moderate",3,2))))</f>
        <v>5</v>
      </c>
    </row>
    <row r="77" spans="1:27" ht="150" x14ac:dyDescent="0.35">
      <c r="A77" s="77" t="s">
        <v>1013</v>
      </c>
      <c r="B77" s="260" t="s">
        <v>932</v>
      </c>
      <c r="C77" s="263" t="s">
        <v>933</v>
      </c>
      <c r="D77" s="276" t="s">
        <v>374</v>
      </c>
      <c r="E77" s="77" t="s">
        <v>1014</v>
      </c>
      <c r="F77" s="77" t="s">
        <v>1015</v>
      </c>
      <c r="G77" s="77" t="s">
        <v>1016</v>
      </c>
      <c r="H77" s="77" t="s">
        <v>1017</v>
      </c>
      <c r="I77" s="278"/>
      <c r="J77" s="279"/>
      <c r="K77" s="278" t="s">
        <v>1018</v>
      </c>
      <c r="L77" s="278"/>
      <c r="M77" s="282" t="s">
        <v>138</v>
      </c>
      <c r="N77" s="284" t="s">
        <v>183</v>
      </c>
      <c r="O77" s="281" t="s">
        <v>184</v>
      </c>
      <c r="P77" s="283"/>
      <c r="Q77" s="278" t="s">
        <v>962</v>
      </c>
      <c r="R77" s="278" t="s">
        <v>1019</v>
      </c>
      <c r="S77" s="276" t="s">
        <v>1020</v>
      </c>
      <c r="T77" s="276" t="s">
        <v>1021</v>
      </c>
      <c r="U77" s="305" t="s">
        <v>1022</v>
      </c>
      <c r="V77" s="305" t="s">
        <v>1023</v>
      </c>
      <c r="W77" s="158"/>
      <c r="AA77" s="157">
        <f>IF(OR(J77="Fail",ISBLANK(J77)),INDEX('Issue Code Table'!C:C,MATCH(N:N,'Issue Code Table'!A:A,0)),IF(M77="Critical",6,IF(M77="Significant",5,IF(M77="Moderate",3,2))))</f>
        <v>5</v>
      </c>
    </row>
    <row r="78" spans="1:27" ht="187.5" x14ac:dyDescent="0.35">
      <c r="A78" s="77" t="s">
        <v>1024</v>
      </c>
      <c r="B78" s="260" t="s">
        <v>932</v>
      </c>
      <c r="C78" s="263" t="s">
        <v>933</v>
      </c>
      <c r="D78" s="276" t="s">
        <v>374</v>
      </c>
      <c r="E78" s="77" t="s">
        <v>1025</v>
      </c>
      <c r="F78" s="77" t="s">
        <v>1026</v>
      </c>
      <c r="G78" s="77" t="s">
        <v>1027</v>
      </c>
      <c r="H78" s="77" t="s">
        <v>1028</v>
      </c>
      <c r="I78" s="278"/>
      <c r="J78" s="279"/>
      <c r="K78" s="278" t="s">
        <v>1029</v>
      </c>
      <c r="L78" s="278"/>
      <c r="M78" s="282" t="s">
        <v>138</v>
      </c>
      <c r="N78" s="284" t="s">
        <v>183</v>
      </c>
      <c r="O78" s="281" t="s">
        <v>184</v>
      </c>
      <c r="P78" s="283"/>
      <c r="Q78" s="278" t="s">
        <v>962</v>
      </c>
      <c r="R78" s="278" t="s">
        <v>1030</v>
      </c>
      <c r="S78" s="276" t="s">
        <v>1031</v>
      </c>
      <c r="T78" s="276" t="s">
        <v>1032</v>
      </c>
      <c r="U78" s="305" t="s">
        <v>1033</v>
      </c>
      <c r="V78" s="305" t="s">
        <v>1034</v>
      </c>
      <c r="W78" s="158"/>
      <c r="AA78" s="157">
        <f>IF(OR(J78="Fail",ISBLANK(J78)),INDEX('Issue Code Table'!C:C,MATCH(N:N,'Issue Code Table'!A:A,0)),IF(M78="Critical",6,IF(M78="Significant",5,IF(M78="Moderate",3,2))))</f>
        <v>5</v>
      </c>
    </row>
    <row r="79" spans="1:27" ht="237.5" x14ac:dyDescent="0.35">
      <c r="A79" s="77" t="s">
        <v>1035</v>
      </c>
      <c r="B79" s="260" t="s">
        <v>932</v>
      </c>
      <c r="C79" s="263" t="s">
        <v>933</v>
      </c>
      <c r="D79" s="276" t="s">
        <v>374</v>
      </c>
      <c r="E79" s="77" t="s">
        <v>1036</v>
      </c>
      <c r="F79" s="77" t="s">
        <v>1037</v>
      </c>
      <c r="G79" s="77" t="s">
        <v>1038</v>
      </c>
      <c r="H79" s="77" t="s">
        <v>1039</v>
      </c>
      <c r="I79" s="278"/>
      <c r="J79" s="279"/>
      <c r="K79" s="278" t="s">
        <v>1040</v>
      </c>
      <c r="L79" s="278"/>
      <c r="M79" s="282" t="s">
        <v>138</v>
      </c>
      <c r="N79" s="284" t="s">
        <v>183</v>
      </c>
      <c r="O79" s="281" t="s">
        <v>184</v>
      </c>
      <c r="P79" s="283"/>
      <c r="Q79" s="278" t="s">
        <v>962</v>
      </c>
      <c r="R79" s="278" t="s">
        <v>1041</v>
      </c>
      <c r="S79" s="276" t="s">
        <v>1042</v>
      </c>
      <c r="T79" s="276" t="s">
        <v>1032</v>
      </c>
      <c r="U79" s="305" t="s">
        <v>1043</v>
      </c>
      <c r="V79" s="305" t="s">
        <v>1044</v>
      </c>
      <c r="W79" s="158"/>
      <c r="AA79" s="157">
        <f>IF(OR(J79="Fail",ISBLANK(J79)),INDEX('Issue Code Table'!C:C,MATCH(N:N,'Issue Code Table'!A:A,0)),IF(M79="Critical",6,IF(M79="Significant",5,IF(M79="Moderate",3,2))))</f>
        <v>5</v>
      </c>
    </row>
    <row r="80" spans="1:27" ht="187.5" x14ac:dyDescent="0.35">
      <c r="A80" s="77" t="s">
        <v>1045</v>
      </c>
      <c r="B80" s="260" t="s">
        <v>932</v>
      </c>
      <c r="C80" s="263" t="s">
        <v>933</v>
      </c>
      <c r="D80" s="263" t="s">
        <v>374</v>
      </c>
      <c r="E80" s="77" t="s">
        <v>1046</v>
      </c>
      <c r="F80" s="77" t="s">
        <v>1047</v>
      </c>
      <c r="G80" s="77" t="s">
        <v>1048</v>
      </c>
      <c r="H80" s="77" t="s">
        <v>1049</v>
      </c>
      <c r="I80" s="278"/>
      <c r="J80" s="279"/>
      <c r="K80" s="278" t="s">
        <v>1050</v>
      </c>
      <c r="L80" s="278"/>
      <c r="M80" s="282" t="s">
        <v>138</v>
      </c>
      <c r="N80" s="284" t="s">
        <v>183</v>
      </c>
      <c r="O80" s="281" t="s">
        <v>184</v>
      </c>
      <c r="P80" s="283"/>
      <c r="Q80" s="278" t="s">
        <v>962</v>
      </c>
      <c r="R80" s="278" t="s">
        <v>1051</v>
      </c>
      <c r="S80" s="276" t="s">
        <v>1052</v>
      </c>
      <c r="T80" s="276" t="s">
        <v>1053</v>
      </c>
      <c r="U80" s="305" t="s">
        <v>1054</v>
      </c>
      <c r="V80" s="305" t="s">
        <v>1055</v>
      </c>
      <c r="W80" s="158"/>
      <c r="AA80" s="157">
        <f>IF(OR(J80="Fail",ISBLANK(J80)),INDEX('Issue Code Table'!C:C,MATCH(N:N,'Issue Code Table'!A:A,0)),IF(M80="Critical",6,IF(M80="Significant",5,IF(M80="Moderate",3,2))))</f>
        <v>5</v>
      </c>
    </row>
    <row r="81" spans="1:27" ht="112.5" x14ac:dyDescent="0.35">
      <c r="A81" s="77" t="s">
        <v>1056</v>
      </c>
      <c r="B81" s="260" t="s">
        <v>932</v>
      </c>
      <c r="C81" s="263" t="s">
        <v>933</v>
      </c>
      <c r="D81" s="77" t="s">
        <v>374</v>
      </c>
      <c r="E81" s="77" t="s">
        <v>1057</v>
      </c>
      <c r="F81" s="77" t="s">
        <v>1058</v>
      </c>
      <c r="G81" s="77" t="s">
        <v>1059</v>
      </c>
      <c r="H81" s="77" t="s">
        <v>1060</v>
      </c>
      <c r="I81" s="65"/>
      <c r="J81" s="69"/>
      <c r="K81" s="65" t="s">
        <v>1061</v>
      </c>
      <c r="L81" s="65"/>
      <c r="M81" s="257" t="s">
        <v>138</v>
      </c>
      <c r="N81" s="273" t="s">
        <v>183</v>
      </c>
      <c r="O81" s="253" t="s">
        <v>184</v>
      </c>
      <c r="P81" s="199"/>
      <c r="Q81" s="65" t="s">
        <v>1062</v>
      </c>
      <c r="R81" s="65" t="s">
        <v>1063</v>
      </c>
      <c r="S81" s="77" t="s">
        <v>1064</v>
      </c>
      <c r="T81" s="77" t="s">
        <v>1065</v>
      </c>
      <c r="U81" s="305" t="s">
        <v>1066</v>
      </c>
      <c r="V81" s="305" t="s">
        <v>1067</v>
      </c>
      <c r="W81" s="158"/>
      <c r="AA81" s="157">
        <f>IF(OR(J81="Fail",ISBLANK(J81)),INDEX('Issue Code Table'!C:C,MATCH(N:N,'Issue Code Table'!A:A,0)),IF(M81="Critical",6,IF(M81="Significant",5,IF(M81="Moderate",3,2))))</f>
        <v>5</v>
      </c>
    </row>
    <row r="82" spans="1:27" ht="137.5" x14ac:dyDescent="0.35">
      <c r="A82" s="77" t="s">
        <v>1068</v>
      </c>
      <c r="B82" s="260" t="s">
        <v>932</v>
      </c>
      <c r="C82" s="263" t="s">
        <v>933</v>
      </c>
      <c r="D82" s="77" t="s">
        <v>374</v>
      </c>
      <c r="E82" s="77" t="s">
        <v>1069</v>
      </c>
      <c r="F82" s="77" t="s">
        <v>1070</v>
      </c>
      <c r="G82" s="77" t="s">
        <v>1071</v>
      </c>
      <c r="H82" s="77" t="s">
        <v>1072</v>
      </c>
      <c r="I82" s="65"/>
      <c r="J82" s="69"/>
      <c r="K82" s="77" t="s">
        <v>1073</v>
      </c>
      <c r="L82" s="65"/>
      <c r="M82" s="126" t="s">
        <v>138</v>
      </c>
      <c r="N82" s="210" t="s">
        <v>482</v>
      </c>
      <c r="O82" s="210" t="s">
        <v>483</v>
      </c>
      <c r="P82" s="199"/>
      <c r="Q82" s="65" t="s">
        <v>1062</v>
      </c>
      <c r="R82" s="65" t="s">
        <v>1074</v>
      </c>
      <c r="S82" s="77" t="s">
        <v>1075</v>
      </c>
      <c r="T82" s="77" t="s">
        <v>1076</v>
      </c>
      <c r="U82" s="305" t="s">
        <v>1077</v>
      </c>
      <c r="V82" s="305" t="s">
        <v>1078</v>
      </c>
      <c r="W82" s="158"/>
      <c r="AA82" s="157">
        <f>IF(OR(J82="Fail",ISBLANK(J82)),INDEX('Issue Code Table'!C:C,MATCH(N:N,'Issue Code Table'!A:A,0)),IF(M82="Critical",6,IF(M82="Significant",5,IF(M82="Moderate",3,2))))</f>
        <v>4</v>
      </c>
    </row>
    <row r="83" spans="1:27" ht="75" x14ac:dyDescent="0.35">
      <c r="A83" s="77" t="s">
        <v>1079</v>
      </c>
      <c r="B83" s="260" t="s">
        <v>932</v>
      </c>
      <c r="C83" s="263" t="s">
        <v>933</v>
      </c>
      <c r="D83" s="77" t="s">
        <v>374</v>
      </c>
      <c r="E83" s="77" t="s">
        <v>1080</v>
      </c>
      <c r="F83" s="77" t="s">
        <v>1081</v>
      </c>
      <c r="G83" s="77" t="s">
        <v>1082</v>
      </c>
      <c r="H83" s="77" t="s">
        <v>1083</v>
      </c>
      <c r="I83" s="65"/>
      <c r="J83" s="69"/>
      <c r="K83" s="77" t="s">
        <v>1084</v>
      </c>
      <c r="L83" s="213"/>
      <c r="M83" s="257" t="s">
        <v>138</v>
      </c>
      <c r="N83" s="273" t="s">
        <v>183</v>
      </c>
      <c r="O83" s="253" t="s">
        <v>184</v>
      </c>
      <c r="P83" s="283"/>
      <c r="Q83" s="65" t="s">
        <v>1062</v>
      </c>
      <c r="R83" s="65" t="s">
        <v>1085</v>
      </c>
      <c r="S83" s="276" t="s">
        <v>1086</v>
      </c>
      <c r="T83" s="276" t="s">
        <v>1087</v>
      </c>
      <c r="U83" s="305" t="s">
        <v>1088</v>
      </c>
      <c r="V83" s="305" t="s">
        <v>4013</v>
      </c>
      <c r="W83" s="158"/>
      <c r="AA83" s="157">
        <f>IF(OR(J83="Fail",ISBLANK(J83)),INDEX('Issue Code Table'!C:C,MATCH(N:N,'Issue Code Table'!A:A,0)),IF(M83="Critical",6,IF(M83="Significant",5,IF(M83="Moderate",3,2))))</f>
        <v>5</v>
      </c>
    </row>
    <row r="84" spans="1:27" ht="87.5" x14ac:dyDescent="0.35">
      <c r="A84" s="77" t="s">
        <v>1089</v>
      </c>
      <c r="B84" s="260" t="s">
        <v>216</v>
      </c>
      <c r="C84" s="263" t="s">
        <v>217</v>
      </c>
      <c r="D84" s="77" t="s">
        <v>374</v>
      </c>
      <c r="E84" s="77" t="s">
        <v>1090</v>
      </c>
      <c r="F84" s="77" t="s">
        <v>1091</v>
      </c>
      <c r="G84" s="77" t="s">
        <v>1092</v>
      </c>
      <c r="H84" s="77" t="s">
        <v>1093</v>
      </c>
      <c r="I84" s="65"/>
      <c r="J84" s="69"/>
      <c r="K84" s="65" t="s">
        <v>1094</v>
      </c>
      <c r="L84" s="65"/>
      <c r="M84" s="257" t="s">
        <v>138</v>
      </c>
      <c r="N84" s="273" t="s">
        <v>183</v>
      </c>
      <c r="O84" s="253" t="s">
        <v>184</v>
      </c>
      <c r="P84" s="283"/>
      <c r="Q84" s="65" t="s">
        <v>1062</v>
      </c>
      <c r="R84" s="65" t="s">
        <v>1095</v>
      </c>
      <c r="S84" s="77" t="s">
        <v>1096</v>
      </c>
      <c r="T84" s="77" t="s">
        <v>1097</v>
      </c>
      <c r="U84" s="305" t="s">
        <v>1098</v>
      </c>
      <c r="V84" s="305" t="s">
        <v>1099</v>
      </c>
      <c r="W84" s="158"/>
      <c r="AA84" s="157">
        <f>IF(OR(J84="Fail",ISBLANK(J84)),INDEX('Issue Code Table'!C:C,MATCH(N:N,'Issue Code Table'!A:A,0)),IF(M84="Critical",6,IF(M84="Significant",5,IF(M84="Moderate",3,2))))</f>
        <v>5</v>
      </c>
    </row>
    <row r="85" spans="1:27" ht="87.5" x14ac:dyDescent="0.35">
      <c r="A85" s="77" t="s">
        <v>1100</v>
      </c>
      <c r="B85" s="260" t="s">
        <v>216</v>
      </c>
      <c r="C85" s="263" t="s">
        <v>217</v>
      </c>
      <c r="D85" s="77" t="s">
        <v>203</v>
      </c>
      <c r="E85" s="77" t="s">
        <v>1101</v>
      </c>
      <c r="F85" s="77" t="s">
        <v>1102</v>
      </c>
      <c r="G85" s="77" t="s">
        <v>1103</v>
      </c>
      <c r="H85" s="77" t="s">
        <v>1104</v>
      </c>
      <c r="I85" s="65"/>
      <c r="J85" s="69"/>
      <c r="K85" s="77" t="s">
        <v>1105</v>
      </c>
      <c r="L85" s="213"/>
      <c r="M85" s="257" t="s">
        <v>138</v>
      </c>
      <c r="N85" s="273" t="s">
        <v>183</v>
      </c>
      <c r="O85" s="253" t="s">
        <v>184</v>
      </c>
      <c r="P85" s="283"/>
      <c r="Q85" s="65" t="s">
        <v>1062</v>
      </c>
      <c r="R85" s="65" t="s">
        <v>1106</v>
      </c>
      <c r="S85" s="276" t="s">
        <v>1107</v>
      </c>
      <c r="T85" s="276" t="s">
        <v>1108</v>
      </c>
      <c r="U85" s="77" t="s">
        <v>1109</v>
      </c>
      <c r="V85" s="305" t="s">
        <v>1110</v>
      </c>
      <c r="W85" s="158"/>
      <c r="AA85" s="157">
        <f>IF(OR(J85="Fail",ISBLANK(J85)),INDEX('Issue Code Table'!C:C,MATCH(N:N,'Issue Code Table'!A:A,0)),IF(M85="Critical",6,IF(M85="Significant",5,IF(M85="Moderate",3,2))))</f>
        <v>5</v>
      </c>
    </row>
    <row r="86" spans="1:27" ht="112.5" x14ac:dyDescent="0.35">
      <c r="A86" s="77" t="s">
        <v>1111</v>
      </c>
      <c r="B86" s="260" t="s">
        <v>178</v>
      </c>
      <c r="C86" s="263" t="s">
        <v>179</v>
      </c>
      <c r="D86" s="77" t="s">
        <v>374</v>
      </c>
      <c r="E86" s="77" t="s">
        <v>1112</v>
      </c>
      <c r="F86" s="77" t="s">
        <v>1113</v>
      </c>
      <c r="G86" s="77" t="s">
        <v>1114</v>
      </c>
      <c r="H86" s="77" t="s">
        <v>1115</v>
      </c>
      <c r="I86" s="65"/>
      <c r="J86" s="69"/>
      <c r="K86" s="65" t="s">
        <v>1116</v>
      </c>
      <c r="L86" s="65"/>
      <c r="M86" s="257" t="s">
        <v>138</v>
      </c>
      <c r="N86" s="273" t="s">
        <v>183</v>
      </c>
      <c r="O86" s="253" t="s">
        <v>184</v>
      </c>
      <c r="P86" s="199"/>
      <c r="Q86" s="65" t="s">
        <v>1117</v>
      </c>
      <c r="R86" s="65" t="s">
        <v>1118</v>
      </c>
      <c r="S86" s="77" t="s">
        <v>1119</v>
      </c>
      <c r="T86" s="77" t="s">
        <v>1120</v>
      </c>
      <c r="U86" s="77" t="s">
        <v>1121</v>
      </c>
      <c r="V86" s="305" t="s">
        <v>1122</v>
      </c>
      <c r="W86" s="158"/>
      <c r="AA86" s="157">
        <f>IF(OR(J86="Fail",ISBLANK(J86)),INDEX('Issue Code Table'!C:C,MATCH(N:N,'Issue Code Table'!A:A,0)),IF(M86="Critical",6,IF(M86="Significant",5,IF(M86="Moderate",3,2))))</f>
        <v>5</v>
      </c>
    </row>
    <row r="87" spans="1:27" ht="125" x14ac:dyDescent="0.35">
      <c r="A87" s="77" t="s">
        <v>1123</v>
      </c>
      <c r="B87" s="260" t="s">
        <v>178</v>
      </c>
      <c r="C87" s="263" t="s">
        <v>179</v>
      </c>
      <c r="D87" s="77" t="s">
        <v>374</v>
      </c>
      <c r="E87" s="77" t="s">
        <v>1124</v>
      </c>
      <c r="F87" s="77" t="s">
        <v>1125</v>
      </c>
      <c r="G87" s="77" t="s">
        <v>1126</v>
      </c>
      <c r="H87" s="77" t="s">
        <v>1127</v>
      </c>
      <c r="I87" s="65"/>
      <c r="J87" s="69"/>
      <c r="K87" s="65" t="s">
        <v>1128</v>
      </c>
      <c r="L87" s="65"/>
      <c r="M87" s="257" t="s">
        <v>138</v>
      </c>
      <c r="N87" s="273" t="s">
        <v>183</v>
      </c>
      <c r="O87" s="253" t="s">
        <v>184</v>
      </c>
      <c r="P87" s="199"/>
      <c r="Q87" s="65" t="s">
        <v>1117</v>
      </c>
      <c r="R87" s="65" t="s">
        <v>1129</v>
      </c>
      <c r="S87" s="77" t="s">
        <v>1130</v>
      </c>
      <c r="T87" s="77" t="s">
        <v>1131</v>
      </c>
      <c r="U87" s="77" t="s">
        <v>1132</v>
      </c>
      <c r="V87" s="305" t="s">
        <v>1133</v>
      </c>
      <c r="W87" s="158"/>
      <c r="AA87" s="157">
        <f>IF(OR(J87="Fail",ISBLANK(J87)),INDEX('Issue Code Table'!C:C,MATCH(N:N,'Issue Code Table'!A:A,0)),IF(M87="Critical",6,IF(M87="Significant",5,IF(M87="Moderate",3,2))))</f>
        <v>5</v>
      </c>
    </row>
    <row r="88" spans="1:27" ht="112.5" x14ac:dyDescent="0.35">
      <c r="A88" s="77" t="s">
        <v>1134</v>
      </c>
      <c r="B88" s="260" t="s">
        <v>178</v>
      </c>
      <c r="C88" s="263" t="s">
        <v>179</v>
      </c>
      <c r="D88" s="77" t="s">
        <v>374</v>
      </c>
      <c r="E88" s="77" t="s">
        <v>1135</v>
      </c>
      <c r="F88" s="77" t="s">
        <v>1136</v>
      </c>
      <c r="G88" s="77" t="s">
        <v>1137</v>
      </c>
      <c r="H88" s="77" t="s">
        <v>1138</v>
      </c>
      <c r="I88" s="65"/>
      <c r="J88" s="69"/>
      <c r="K88" s="65" t="s">
        <v>1139</v>
      </c>
      <c r="L88" s="65"/>
      <c r="M88" s="257" t="s">
        <v>138</v>
      </c>
      <c r="N88" s="273" t="s">
        <v>183</v>
      </c>
      <c r="O88" s="253" t="s">
        <v>184</v>
      </c>
      <c r="P88" s="199"/>
      <c r="Q88" s="65" t="s">
        <v>1117</v>
      </c>
      <c r="R88" s="65" t="s">
        <v>1140</v>
      </c>
      <c r="S88" s="77" t="s">
        <v>1130</v>
      </c>
      <c r="T88" s="77" t="s">
        <v>1141</v>
      </c>
      <c r="U88" s="77" t="s">
        <v>1142</v>
      </c>
      <c r="V88" s="305" t="s">
        <v>1143</v>
      </c>
      <c r="W88" s="158"/>
      <c r="AA88" s="157">
        <f>IF(OR(J88="Fail",ISBLANK(J88)),INDEX('Issue Code Table'!C:C,MATCH(N:N,'Issue Code Table'!A:A,0)),IF(M88="Critical",6,IF(M88="Significant",5,IF(M88="Moderate",3,2))))</f>
        <v>5</v>
      </c>
    </row>
    <row r="89" spans="1:27" ht="112.5" x14ac:dyDescent="0.35">
      <c r="A89" s="77" t="s">
        <v>1144</v>
      </c>
      <c r="B89" s="260" t="s">
        <v>178</v>
      </c>
      <c r="C89" s="263" t="s">
        <v>179</v>
      </c>
      <c r="D89" s="77" t="s">
        <v>374</v>
      </c>
      <c r="E89" s="77" t="s">
        <v>1145</v>
      </c>
      <c r="F89" s="77" t="s">
        <v>1146</v>
      </c>
      <c r="G89" s="77" t="s">
        <v>1147</v>
      </c>
      <c r="H89" s="77" t="s">
        <v>1148</v>
      </c>
      <c r="I89" s="65"/>
      <c r="J89" s="69"/>
      <c r="K89" s="65" t="s">
        <v>1149</v>
      </c>
      <c r="L89" s="65"/>
      <c r="M89" s="257" t="s">
        <v>138</v>
      </c>
      <c r="N89" s="273" t="s">
        <v>183</v>
      </c>
      <c r="O89" s="253" t="s">
        <v>184</v>
      </c>
      <c r="P89" s="199"/>
      <c r="Q89" s="65" t="s">
        <v>1117</v>
      </c>
      <c r="R89" s="65" t="s">
        <v>1150</v>
      </c>
      <c r="S89" s="77" t="s">
        <v>1130</v>
      </c>
      <c r="T89" s="77" t="s">
        <v>1151</v>
      </c>
      <c r="U89" s="77" t="s">
        <v>1152</v>
      </c>
      <c r="V89" s="305" t="s">
        <v>1153</v>
      </c>
      <c r="W89" s="158"/>
      <c r="AA89" s="157">
        <f>IF(OR(J89="Fail",ISBLANK(J89)),INDEX('Issue Code Table'!C:C,MATCH(N:N,'Issue Code Table'!A:A,0)),IF(M89="Critical",6,IF(M89="Significant",5,IF(M89="Moderate",3,2))))</f>
        <v>5</v>
      </c>
    </row>
    <row r="90" spans="1:27" ht="62.5" x14ac:dyDescent="0.35">
      <c r="A90" s="77" t="s">
        <v>1154</v>
      </c>
      <c r="B90" s="77" t="s">
        <v>350</v>
      </c>
      <c r="C90" s="263" t="s">
        <v>351</v>
      </c>
      <c r="D90" s="77" t="s">
        <v>374</v>
      </c>
      <c r="E90" s="77" t="s">
        <v>1155</v>
      </c>
      <c r="F90" s="77" t="s">
        <v>4014</v>
      </c>
      <c r="G90" s="77" t="s">
        <v>1156</v>
      </c>
      <c r="H90" s="77" t="s">
        <v>1157</v>
      </c>
      <c r="I90" s="65"/>
      <c r="J90" s="69"/>
      <c r="K90" s="65" t="s">
        <v>1158</v>
      </c>
      <c r="L90" s="65"/>
      <c r="M90" s="257" t="s">
        <v>138</v>
      </c>
      <c r="N90" s="273" t="s">
        <v>183</v>
      </c>
      <c r="O90" s="253" t="s">
        <v>184</v>
      </c>
      <c r="P90" s="199"/>
      <c r="Q90" s="65" t="s">
        <v>1159</v>
      </c>
      <c r="R90" s="65" t="s">
        <v>1160</v>
      </c>
      <c r="S90" s="77" t="s">
        <v>1161</v>
      </c>
      <c r="T90" s="77" t="s">
        <v>1162</v>
      </c>
      <c r="U90" s="77" t="s">
        <v>1163</v>
      </c>
      <c r="V90" s="305" t="s">
        <v>1164</v>
      </c>
      <c r="W90" s="158"/>
      <c r="AA90" s="157">
        <f>IF(OR(J90="Fail",ISBLANK(J90)),INDEX('Issue Code Table'!C:C,MATCH(N:N,'Issue Code Table'!A:A,0)),IF(M90="Critical",6,IF(M90="Significant",5,IF(M90="Moderate",3,2))))</f>
        <v>5</v>
      </c>
    </row>
    <row r="91" spans="1:27" ht="100" x14ac:dyDescent="0.35">
      <c r="A91" s="77" t="s">
        <v>1165</v>
      </c>
      <c r="B91" s="260" t="s">
        <v>932</v>
      </c>
      <c r="C91" s="263" t="s">
        <v>933</v>
      </c>
      <c r="D91" s="77" t="s">
        <v>374</v>
      </c>
      <c r="E91" s="77" t="s">
        <v>1166</v>
      </c>
      <c r="F91" s="77" t="s">
        <v>1167</v>
      </c>
      <c r="G91" s="77" t="s">
        <v>1168</v>
      </c>
      <c r="H91" s="77" t="s">
        <v>1169</v>
      </c>
      <c r="I91" s="65"/>
      <c r="J91" s="69"/>
      <c r="K91" s="65" t="s">
        <v>1170</v>
      </c>
      <c r="L91" s="65"/>
      <c r="M91" s="257" t="s">
        <v>138</v>
      </c>
      <c r="N91" s="273" t="s">
        <v>183</v>
      </c>
      <c r="O91" s="253" t="s">
        <v>184</v>
      </c>
      <c r="P91" s="199"/>
      <c r="Q91" s="65" t="s">
        <v>1171</v>
      </c>
      <c r="R91" s="65" t="s">
        <v>1172</v>
      </c>
      <c r="S91" s="77" t="s">
        <v>1173</v>
      </c>
      <c r="T91" s="77" t="s">
        <v>1174</v>
      </c>
      <c r="U91" s="77" t="s">
        <v>1175</v>
      </c>
      <c r="V91" s="305" t="s">
        <v>1176</v>
      </c>
      <c r="W91" s="158"/>
      <c r="AA91" s="157">
        <f>IF(OR(J91="Fail",ISBLANK(J91)),INDEX('Issue Code Table'!C:C,MATCH(N:N,'Issue Code Table'!A:A,0)),IF(M91="Critical",6,IF(M91="Significant",5,IF(M91="Moderate",3,2))))</f>
        <v>5</v>
      </c>
    </row>
    <row r="92" spans="1:27" ht="175" x14ac:dyDescent="0.35">
      <c r="A92" s="77" t="s">
        <v>1177</v>
      </c>
      <c r="B92" s="260" t="s">
        <v>932</v>
      </c>
      <c r="C92" s="263" t="s">
        <v>933</v>
      </c>
      <c r="D92" s="77" t="s">
        <v>203</v>
      </c>
      <c r="E92" s="77" t="s">
        <v>1178</v>
      </c>
      <c r="F92" s="77" t="s">
        <v>1179</v>
      </c>
      <c r="G92" s="77" t="s">
        <v>1180</v>
      </c>
      <c r="H92" s="77" t="s">
        <v>1181</v>
      </c>
      <c r="I92" s="65"/>
      <c r="J92" s="69"/>
      <c r="K92" s="272" t="s">
        <v>1182</v>
      </c>
      <c r="L92" s="213"/>
      <c r="M92" s="257" t="s">
        <v>138</v>
      </c>
      <c r="N92" s="273" t="s">
        <v>183</v>
      </c>
      <c r="O92" s="253" t="s">
        <v>184</v>
      </c>
      <c r="P92" s="199"/>
      <c r="Q92" s="65" t="s">
        <v>1171</v>
      </c>
      <c r="R92" s="65" t="s">
        <v>1183</v>
      </c>
      <c r="S92" s="276" t="s">
        <v>1184</v>
      </c>
      <c r="T92" s="276" t="s">
        <v>1185</v>
      </c>
      <c r="U92" s="77" t="s">
        <v>1186</v>
      </c>
      <c r="V92" s="305" t="s">
        <v>1187</v>
      </c>
      <c r="W92" s="158"/>
      <c r="AA92" s="157">
        <f>IF(OR(J92="Fail",ISBLANK(J92)),INDEX('Issue Code Table'!C:C,MATCH(N:N,'Issue Code Table'!A:A,0)),IF(M92="Critical",6,IF(M92="Significant",5,IF(M92="Moderate",3,2))))</f>
        <v>5</v>
      </c>
    </row>
    <row r="93" spans="1:27" ht="312.5" x14ac:dyDescent="0.35">
      <c r="A93" s="77" t="s">
        <v>1188</v>
      </c>
      <c r="B93" s="260" t="s">
        <v>932</v>
      </c>
      <c r="C93" s="263" t="s">
        <v>933</v>
      </c>
      <c r="D93" s="77" t="s">
        <v>203</v>
      </c>
      <c r="E93" s="77" t="s">
        <v>1189</v>
      </c>
      <c r="F93" s="77" t="s">
        <v>1190</v>
      </c>
      <c r="G93" s="77" t="s">
        <v>1191</v>
      </c>
      <c r="H93" s="77" t="s">
        <v>1192</v>
      </c>
      <c r="I93" s="65"/>
      <c r="J93" s="69"/>
      <c r="K93" s="272" t="s">
        <v>1193</v>
      </c>
      <c r="L93" s="213"/>
      <c r="M93" s="257" t="s">
        <v>138</v>
      </c>
      <c r="N93" s="273" t="s">
        <v>183</v>
      </c>
      <c r="O93" s="253" t="s">
        <v>184</v>
      </c>
      <c r="P93" s="199"/>
      <c r="Q93" s="65" t="s">
        <v>1171</v>
      </c>
      <c r="R93" s="65" t="s">
        <v>1194</v>
      </c>
      <c r="S93" s="276" t="s">
        <v>1195</v>
      </c>
      <c r="T93" s="276" t="s">
        <v>1196</v>
      </c>
      <c r="U93" s="77" t="s">
        <v>1197</v>
      </c>
      <c r="V93" s="305" t="s">
        <v>1198</v>
      </c>
      <c r="W93" s="158"/>
      <c r="AA93" s="157">
        <f>IF(OR(J93="Fail",ISBLANK(J93)),INDEX('Issue Code Table'!C:C,MATCH(N:N,'Issue Code Table'!A:A,0)),IF(M93="Critical",6,IF(M93="Significant",5,IF(M93="Moderate",3,2))))</f>
        <v>5</v>
      </c>
    </row>
    <row r="94" spans="1:27" ht="312.5" x14ac:dyDescent="0.35">
      <c r="A94" s="77" t="s">
        <v>1199</v>
      </c>
      <c r="B94" s="260" t="s">
        <v>932</v>
      </c>
      <c r="C94" s="263" t="s">
        <v>933</v>
      </c>
      <c r="D94" s="77" t="s">
        <v>203</v>
      </c>
      <c r="E94" s="77" t="s">
        <v>1200</v>
      </c>
      <c r="F94" s="77" t="s">
        <v>1201</v>
      </c>
      <c r="G94" s="77" t="s">
        <v>1202</v>
      </c>
      <c r="H94" s="77" t="s">
        <v>1203</v>
      </c>
      <c r="I94" s="65"/>
      <c r="J94" s="69"/>
      <c r="K94" s="272" t="s">
        <v>3977</v>
      </c>
      <c r="L94" s="213"/>
      <c r="M94" s="257" t="s">
        <v>138</v>
      </c>
      <c r="N94" s="273" t="s">
        <v>183</v>
      </c>
      <c r="O94" s="253" t="s">
        <v>184</v>
      </c>
      <c r="P94" s="199"/>
      <c r="Q94" s="65" t="s">
        <v>1171</v>
      </c>
      <c r="R94" s="65" t="s">
        <v>1204</v>
      </c>
      <c r="S94" s="276" t="s">
        <v>1205</v>
      </c>
      <c r="T94" s="276" t="s">
        <v>1206</v>
      </c>
      <c r="U94" s="77" t="s">
        <v>1207</v>
      </c>
      <c r="V94" s="305" t="s">
        <v>1208</v>
      </c>
      <c r="W94" s="158"/>
      <c r="AA94" s="157">
        <f>IF(OR(J94="Fail",ISBLANK(J94)),INDEX('Issue Code Table'!C:C,MATCH(N:N,'Issue Code Table'!A:A,0)),IF(M94="Critical",6,IF(M94="Significant",5,IF(M94="Moderate",3,2))))</f>
        <v>5</v>
      </c>
    </row>
    <row r="95" spans="1:27" ht="237.5" x14ac:dyDescent="0.35">
      <c r="A95" s="77" t="s">
        <v>1209</v>
      </c>
      <c r="B95" s="260" t="s">
        <v>932</v>
      </c>
      <c r="C95" s="263" t="s">
        <v>933</v>
      </c>
      <c r="D95" s="77" t="s">
        <v>374</v>
      </c>
      <c r="E95" s="77" t="s">
        <v>1210</v>
      </c>
      <c r="F95" s="77" t="s">
        <v>1167</v>
      </c>
      <c r="G95" s="77" t="s">
        <v>4015</v>
      </c>
      <c r="H95" s="77" t="s">
        <v>1211</v>
      </c>
      <c r="I95" s="65"/>
      <c r="J95" s="69"/>
      <c r="K95" s="272" t="s">
        <v>1212</v>
      </c>
      <c r="L95" s="213"/>
      <c r="M95" s="257" t="s">
        <v>138</v>
      </c>
      <c r="N95" s="273" t="s">
        <v>183</v>
      </c>
      <c r="O95" s="253" t="s">
        <v>184</v>
      </c>
      <c r="P95" s="199"/>
      <c r="Q95" s="65" t="s">
        <v>1213</v>
      </c>
      <c r="R95" s="65" t="s">
        <v>1214</v>
      </c>
      <c r="S95" s="276" t="s">
        <v>1173</v>
      </c>
      <c r="T95" s="276" t="s">
        <v>1215</v>
      </c>
      <c r="U95" s="77" t="s">
        <v>1216</v>
      </c>
      <c r="V95" s="305" t="s">
        <v>1217</v>
      </c>
      <c r="W95" s="158"/>
      <c r="AA95" s="157">
        <f>IF(OR(J95="Fail",ISBLANK(J95)),INDEX('Issue Code Table'!C:C,MATCH(N:N,'Issue Code Table'!A:A,0)),IF(M95="Critical",6,IF(M95="Significant",5,IF(M95="Moderate",3,2))))</f>
        <v>5</v>
      </c>
    </row>
    <row r="96" spans="1:27" ht="250" x14ac:dyDescent="0.35">
      <c r="A96" s="77" t="s">
        <v>1218</v>
      </c>
      <c r="B96" s="260" t="s">
        <v>932</v>
      </c>
      <c r="C96" s="263" t="s">
        <v>933</v>
      </c>
      <c r="D96" s="77" t="s">
        <v>203</v>
      </c>
      <c r="E96" s="77" t="s">
        <v>1219</v>
      </c>
      <c r="F96" s="77" t="s">
        <v>1220</v>
      </c>
      <c r="G96" s="77" t="s">
        <v>4016</v>
      </c>
      <c r="H96" s="77" t="s">
        <v>1221</v>
      </c>
      <c r="I96" s="65"/>
      <c r="J96" s="69"/>
      <c r="K96" s="272" t="s">
        <v>1222</v>
      </c>
      <c r="L96" s="213"/>
      <c r="M96" s="257" t="s">
        <v>138</v>
      </c>
      <c r="N96" s="273" t="s">
        <v>183</v>
      </c>
      <c r="O96" s="253" t="s">
        <v>184</v>
      </c>
      <c r="P96" s="199"/>
      <c r="Q96" s="65" t="s">
        <v>1213</v>
      </c>
      <c r="R96" s="65" t="s">
        <v>1223</v>
      </c>
      <c r="S96" s="276" t="s">
        <v>1224</v>
      </c>
      <c r="T96" s="276" t="s">
        <v>1225</v>
      </c>
      <c r="U96" s="305" t="s">
        <v>1226</v>
      </c>
      <c r="V96" s="305" t="s">
        <v>1227</v>
      </c>
      <c r="W96" s="158"/>
      <c r="AA96" s="157">
        <f>IF(OR(J96="Fail",ISBLANK(J96)),INDEX('Issue Code Table'!C:C,MATCH(N:N,'Issue Code Table'!A:A,0)),IF(M96="Critical",6,IF(M96="Significant",5,IF(M96="Moderate",3,2))))</f>
        <v>5</v>
      </c>
    </row>
    <row r="97" spans="1:27" ht="300" x14ac:dyDescent="0.35">
      <c r="A97" s="77" t="s">
        <v>1228</v>
      </c>
      <c r="B97" s="260" t="s">
        <v>932</v>
      </c>
      <c r="C97" s="263" t="s">
        <v>933</v>
      </c>
      <c r="D97" s="77" t="s">
        <v>203</v>
      </c>
      <c r="E97" s="77" t="s">
        <v>1229</v>
      </c>
      <c r="F97" s="77" t="s">
        <v>1230</v>
      </c>
      <c r="G97" s="77" t="s">
        <v>4017</v>
      </c>
      <c r="H97" s="77" t="s">
        <v>1192</v>
      </c>
      <c r="I97" s="77"/>
      <c r="J97" s="69"/>
      <c r="K97" s="272" t="s">
        <v>1193</v>
      </c>
      <c r="L97" s="213"/>
      <c r="M97" s="257" t="s">
        <v>138</v>
      </c>
      <c r="N97" s="273" t="s">
        <v>183</v>
      </c>
      <c r="O97" s="253" t="s">
        <v>184</v>
      </c>
      <c r="P97" s="199"/>
      <c r="Q97" s="65" t="s">
        <v>1213</v>
      </c>
      <c r="R97" s="65" t="s">
        <v>1231</v>
      </c>
      <c r="S97" s="276" t="s">
        <v>1195</v>
      </c>
      <c r="T97" s="276" t="s">
        <v>1232</v>
      </c>
      <c r="U97" s="305" t="s">
        <v>1233</v>
      </c>
      <c r="V97" s="305" t="s">
        <v>1234</v>
      </c>
      <c r="W97" s="158"/>
      <c r="AA97" s="157">
        <f>IF(OR(J97="Fail",ISBLANK(J97)),INDEX('Issue Code Table'!C:C,MATCH(N:N,'Issue Code Table'!A:A,0)),IF(M97="Critical",6,IF(M97="Significant",5,IF(M97="Moderate",3,2))))</f>
        <v>5</v>
      </c>
    </row>
    <row r="98" spans="1:27" ht="387.5" x14ac:dyDescent="0.35">
      <c r="A98" s="77" t="s">
        <v>1235</v>
      </c>
      <c r="B98" s="260" t="s">
        <v>932</v>
      </c>
      <c r="C98" s="263" t="s">
        <v>933</v>
      </c>
      <c r="D98" s="77" t="s">
        <v>203</v>
      </c>
      <c r="E98" s="77" t="s">
        <v>1236</v>
      </c>
      <c r="F98" s="77" t="s">
        <v>1201</v>
      </c>
      <c r="G98" s="77" t="s">
        <v>4018</v>
      </c>
      <c r="H98" s="77" t="s">
        <v>1203</v>
      </c>
      <c r="I98" s="65"/>
      <c r="J98" s="69"/>
      <c r="K98" s="272" t="s">
        <v>3977</v>
      </c>
      <c r="L98" s="213"/>
      <c r="M98" s="257" t="s">
        <v>138</v>
      </c>
      <c r="N98" s="273" t="s">
        <v>183</v>
      </c>
      <c r="O98" s="253" t="s">
        <v>184</v>
      </c>
      <c r="P98" s="199"/>
      <c r="Q98" s="65" t="s">
        <v>1213</v>
      </c>
      <c r="R98" s="65" t="s">
        <v>1237</v>
      </c>
      <c r="S98" s="276" t="s">
        <v>1205</v>
      </c>
      <c r="T98" s="276" t="s">
        <v>1238</v>
      </c>
      <c r="U98" s="305" t="s">
        <v>1239</v>
      </c>
      <c r="V98" s="305" t="s">
        <v>1240</v>
      </c>
      <c r="W98" s="158"/>
      <c r="AA98" s="157">
        <f>IF(OR(J98="Fail",ISBLANK(J98)),INDEX('Issue Code Table'!C:C,MATCH(N:N,'Issue Code Table'!A:A,0)),IF(M98="Critical",6,IF(M98="Significant",5,IF(M98="Moderate",3,2))))</f>
        <v>5</v>
      </c>
    </row>
    <row r="99" spans="1:27" ht="75" x14ac:dyDescent="0.35">
      <c r="A99" s="77" t="s">
        <v>1241</v>
      </c>
      <c r="B99" s="303" t="s">
        <v>153</v>
      </c>
      <c r="C99" s="263" t="s">
        <v>1242</v>
      </c>
      <c r="D99" s="77" t="s">
        <v>203</v>
      </c>
      <c r="E99" s="77" t="s">
        <v>1243</v>
      </c>
      <c r="F99" s="77" t="s">
        <v>1244</v>
      </c>
      <c r="G99" s="77" t="s">
        <v>1245</v>
      </c>
      <c r="H99" s="77" t="s">
        <v>1246</v>
      </c>
      <c r="I99" s="65"/>
      <c r="J99" s="69"/>
      <c r="K99" s="272" t="s">
        <v>1247</v>
      </c>
      <c r="L99" s="65"/>
      <c r="M99" s="257" t="s">
        <v>149</v>
      </c>
      <c r="N99" s="253" t="s">
        <v>1248</v>
      </c>
      <c r="O99" s="253" t="s">
        <v>1249</v>
      </c>
      <c r="P99" s="199"/>
      <c r="Q99" s="65" t="s">
        <v>1250</v>
      </c>
      <c r="R99" s="65" t="s">
        <v>1251</v>
      </c>
      <c r="S99" s="276" t="s">
        <v>1252</v>
      </c>
      <c r="T99" s="276" t="s">
        <v>1253</v>
      </c>
      <c r="U99" s="305" t="s">
        <v>1254</v>
      </c>
      <c r="V99" s="305"/>
      <c r="W99" s="158"/>
      <c r="AA99" s="157">
        <f>IF(OR(J99="Fail",ISBLANK(J99)),INDEX('Issue Code Table'!C:C,MATCH(N:N,'Issue Code Table'!A:A,0)),IF(M99="Critical",6,IF(M99="Significant",5,IF(M99="Moderate",3,2))))</f>
        <v>4</v>
      </c>
    </row>
    <row r="100" spans="1:27" ht="112.5" x14ac:dyDescent="0.35">
      <c r="A100" s="77" t="s">
        <v>1255</v>
      </c>
      <c r="B100" s="77" t="s">
        <v>1256</v>
      </c>
      <c r="C100" s="263" t="s">
        <v>1257</v>
      </c>
      <c r="D100" s="77" t="s">
        <v>374</v>
      </c>
      <c r="E100" s="77" t="s">
        <v>1258</v>
      </c>
      <c r="F100" s="77" t="s">
        <v>1259</v>
      </c>
      <c r="G100" s="77" t="s">
        <v>1260</v>
      </c>
      <c r="H100" s="77" t="s">
        <v>1261</v>
      </c>
      <c r="I100" s="65"/>
      <c r="J100" s="69"/>
      <c r="K100" s="65" t="s">
        <v>1262</v>
      </c>
      <c r="L100" s="65"/>
      <c r="M100" s="257" t="s">
        <v>138</v>
      </c>
      <c r="N100" s="273" t="s">
        <v>183</v>
      </c>
      <c r="O100" s="253" t="s">
        <v>184</v>
      </c>
      <c r="P100" s="199"/>
      <c r="Q100" s="65" t="s">
        <v>1263</v>
      </c>
      <c r="R100" s="65" t="s">
        <v>1264</v>
      </c>
      <c r="S100" s="77" t="s">
        <v>1265</v>
      </c>
      <c r="T100" s="77" t="s">
        <v>1266</v>
      </c>
      <c r="U100" s="305" t="s">
        <v>1267</v>
      </c>
      <c r="V100" s="305" t="s">
        <v>1268</v>
      </c>
      <c r="W100" s="158"/>
      <c r="AA100" s="157">
        <f>IF(OR(J100="Fail",ISBLANK(J100)),INDEX('Issue Code Table'!C:C,MATCH(N:N,'Issue Code Table'!A:A,0)),IF(M100="Critical",6,IF(M100="Significant",5,IF(M100="Moderate",3,2))))</f>
        <v>5</v>
      </c>
    </row>
    <row r="101" spans="1:27" ht="87.5" x14ac:dyDescent="0.35">
      <c r="A101" s="77" t="s">
        <v>1269</v>
      </c>
      <c r="B101" s="260" t="s">
        <v>216</v>
      </c>
      <c r="C101" s="263" t="s">
        <v>217</v>
      </c>
      <c r="D101" s="77" t="s">
        <v>374</v>
      </c>
      <c r="E101" s="77" t="s">
        <v>1270</v>
      </c>
      <c r="F101" s="77" t="s">
        <v>1271</v>
      </c>
      <c r="G101" s="77" t="s">
        <v>1272</v>
      </c>
      <c r="H101" s="77" t="s">
        <v>1273</v>
      </c>
      <c r="I101" s="65"/>
      <c r="J101" s="69"/>
      <c r="K101" s="272" t="s">
        <v>1274</v>
      </c>
      <c r="L101" s="65"/>
      <c r="M101" s="257" t="s">
        <v>138</v>
      </c>
      <c r="N101" s="253" t="s">
        <v>1275</v>
      </c>
      <c r="O101" s="253" t="s">
        <v>1276</v>
      </c>
      <c r="P101" s="199"/>
      <c r="Q101" s="65" t="s">
        <v>1263</v>
      </c>
      <c r="R101" s="65" t="s">
        <v>1277</v>
      </c>
      <c r="S101" s="276" t="s">
        <v>1278</v>
      </c>
      <c r="T101" s="276" t="s">
        <v>1279</v>
      </c>
      <c r="U101" s="77" t="s">
        <v>1280</v>
      </c>
      <c r="V101" s="305" t="s">
        <v>1268</v>
      </c>
      <c r="W101" s="158"/>
      <c r="AA101" s="157">
        <f>IF(OR(J101="Fail",ISBLANK(J101)),INDEX('Issue Code Table'!C:C,MATCH(N:N,'Issue Code Table'!A:A,0)),IF(M101="Critical",6,IF(M101="Significant",5,IF(M101="Moderate",3,2))))</f>
        <v>6</v>
      </c>
    </row>
    <row r="102" spans="1:27" ht="75" x14ac:dyDescent="0.35">
      <c r="A102" s="77" t="s">
        <v>1281</v>
      </c>
      <c r="B102" s="77" t="s">
        <v>1256</v>
      </c>
      <c r="C102" s="263" t="s">
        <v>1257</v>
      </c>
      <c r="D102" s="77" t="s">
        <v>374</v>
      </c>
      <c r="E102" s="77" t="s">
        <v>1282</v>
      </c>
      <c r="F102" s="77" t="s">
        <v>1283</v>
      </c>
      <c r="G102" s="77" t="s">
        <v>1284</v>
      </c>
      <c r="H102" s="77" t="s">
        <v>1285</v>
      </c>
      <c r="I102" s="65"/>
      <c r="J102" s="69"/>
      <c r="K102" s="65" t="s">
        <v>1286</v>
      </c>
      <c r="L102" s="65"/>
      <c r="M102" s="257" t="s">
        <v>138</v>
      </c>
      <c r="N102" s="273" t="s">
        <v>183</v>
      </c>
      <c r="O102" s="253" t="s">
        <v>184</v>
      </c>
      <c r="P102" s="199"/>
      <c r="Q102" s="65" t="s">
        <v>1287</v>
      </c>
      <c r="R102" s="65" t="s">
        <v>1288</v>
      </c>
      <c r="S102" s="77" t="s">
        <v>1289</v>
      </c>
      <c r="T102" s="77" t="s">
        <v>1290</v>
      </c>
      <c r="U102" s="305" t="s">
        <v>1291</v>
      </c>
      <c r="V102" s="305" t="s">
        <v>1292</v>
      </c>
      <c r="W102" s="158"/>
      <c r="AA102" s="157">
        <f>IF(OR(J102="Fail",ISBLANK(J102)),INDEX('Issue Code Table'!C:C,MATCH(N:N,'Issue Code Table'!A:A,0)),IF(M102="Critical",6,IF(M102="Significant",5,IF(M102="Moderate",3,2))))</f>
        <v>5</v>
      </c>
    </row>
    <row r="103" spans="1:27" ht="375" x14ac:dyDescent="0.35">
      <c r="A103" s="77" t="s">
        <v>1293</v>
      </c>
      <c r="B103" s="276" t="s">
        <v>186</v>
      </c>
      <c r="C103" s="263" t="s">
        <v>991</v>
      </c>
      <c r="D103" s="276" t="s">
        <v>203</v>
      </c>
      <c r="E103" s="77" t="s">
        <v>1294</v>
      </c>
      <c r="F103" s="77" t="s">
        <v>1295</v>
      </c>
      <c r="G103" s="77" t="s">
        <v>1296</v>
      </c>
      <c r="H103" s="77" t="s">
        <v>1297</v>
      </c>
      <c r="I103" s="278"/>
      <c r="J103" s="279"/>
      <c r="K103" s="278" t="s">
        <v>1298</v>
      </c>
      <c r="L103" s="278"/>
      <c r="M103" s="286" t="s">
        <v>149</v>
      </c>
      <c r="N103" s="281" t="s">
        <v>1299</v>
      </c>
      <c r="O103" s="281" t="s">
        <v>1300</v>
      </c>
      <c r="P103" s="283"/>
      <c r="Q103" s="278" t="s">
        <v>1287</v>
      </c>
      <c r="R103" s="278" t="s">
        <v>1301</v>
      </c>
      <c r="S103" s="276" t="s">
        <v>1302</v>
      </c>
      <c r="T103" s="276" t="s">
        <v>1303</v>
      </c>
      <c r="U103" s="305" t="s">
        <v>1304</v>
      </c>
      <c r="V103" s="305"/>
      <c r="W103" s="158"/>
      <c r="AA103" s="157" t="e">
        <f>IF(OR(J103="Fail",ISBLANK(J103)),INDEX('Issue Code Table'!C:C,MATCH(N:N,'Issue Code Table'!A:A,0)),IF(M103="Critical",6,IF(M103="Significant",5,IF(M103="Moderate",3,2))))</f>
        <v>#N/A</v>
      </c>
    </row>
    <row r="104" spans="1:27" ht="87.5" x14ac:dyDescent="0.35">
      <c r="A104" s="77" t="s">
        <v>1305</v>
      </c>
      <c r="B104" s="260" t="s">
        <v>170</v>
      </c>
      <c r="C104" s="263" t="s">
        <v>1306</v>
      </c>
      <c r="D104" s="77" t="s">
        <v>203</v>
      </c>
      <c r="E104" s="77" t="s">
        <v>1307</v>
      </c>
      <c r="F104" s="77" t="s">
        <v>1308</v>
      </c>
      <c r="G104" s="77" t="s">
        <v>1309</v>
      </c>
      <c r="H104" s="77" t="s">
        <v>1310</v>
      </c>
      <c r="I104" s="65"/>
      <c r="J104" s="69"/>
      <c r="K104" s="65" t="s">
        <v>1311</v>
      </c>
      <c r="L104" s="65"/>
      <c r="M104" s="252" t="s">
        <v>138</v>
      </c>
      <c r="N104" s="253" t="s">
        <v>1275</v>
      </c>
      <c r="O104" s="253" t="s">
        <v>1276</v>
      </c>
      <c r="P104" s="199"/>
      <c r="Q104" s="65" t="s">
        <v>1287</v>
      </c>
      <c r="R104" s="65" t="s">
        <v>1312</v>
      </c>
      <c r="S104" s="77" t="s">
        <v>1278</v>
      </c>
      <c r="T104" s="77" t="s">
        <v>1313</v>
      </c>
      <c r="U104" s="305" t="s">
        <v>1314</v>
      </c>
      <c r="V104" s="305" t="s">
        <v>1315</v>
      </c>
      <c r="W104" s="158"/>
      <c r="AA104" s="157">
        <f>IF(OR(J104="Fail",ISBLANK(J104)),INDEX('Issue Code Table'!C:C,MATCH(N:N,'Issue Code Table'!A:A,0)),IF(M104="Critical",6,IF(M104="Significant",5,IF(M104="Moderate",3,2))))</f>
        <v>6</v>
      </c>
    </row>
    <row r="105" spans="1:27" ht="275" x14ac:dyDescent="0.35">
      <c r="A105" s="77" t="s">
        <v>1316</v>
      </c>
      <c r="B105" s="260" t="s">
        <v>170</v>
      </c>
      <c r="C105" s="263" t="s">
        <v>1306</v>
      </c>
      <c r="D105" s="77" t="s">
        <v>203</v>
      </c>
      <c r="E105" s="77" t="s">
        <v>1317</v>
      </c>
      <c r="F105" s="77" t="s">
        <v>1318</v>
      </c>
      <c r="G105" s="77" t="s">
        <v>1319</v>
      </c>
      <c r="H105" s="77" t="s">
        <v>1320</v>
      </c>
      <c r="I105" s="65"/>
      <c r="J105" s="69"/>
      <c r="K105" s="65" t="s">
        <v>1321</v>
      </c>
      <c r="L105" s="65"/>
      <c r="M105" s="252" t="s">
        <v>196</v>
      </c>
      <c r="N105" s="253" t="s">
        <v>1322</v>
      </c>
      <c r="O105" s="253" t="s">
        <v>1323</v>
      </c>
      <c r="P105" s="199"/>
      <c r="Q105" s="65" t="s">
        <v>1287</v>
      </c>
      <c r="R105" s="65" t="s">
        <v>1324</v>
      </c>
      <c r="S105" s="77" t="s">
        <v>1325</v>
      </c>
      <c r="T105" s="77" t="s">
        <v>1326</v>
      </c>
      <c r="U105" s="305" t="s">
        <v>4154</v>
      </c>
      <c r="V105" s="305"/>
      <c r="W105" s="158"/>
      <c r="AA105" s="157">
        <f>IF(OR(J105="Fail",ISBLANK(J105)),INDEX('Issue Code Table'!C:C,MATCH(N:N,'Issue Code Table'!A:A,0)),IF(M105="Critical",6,IF(M105="Significant",5,IF(M105="Moderate",3,2))))</f>
        <v>4</v>
      </c>
    </row>
    <row r="106" spans="1:27" ht="237.5" x14ac:dyDescent="0.35">
      <c r="A106" s="77" t="s">
        <v>1328</v>
      </c>
      <c r="B106" s="260" t="s">
        <v>178</v>
      </c>
      <c r="C106" s="263" t="s">
        <v>179</v>
      </c>
      <c r="D106" s="276" t="s">
        <v>374</v>
      </c>
      <c r="E106" s="77" t="s">
        <v>1329</v>
      </c>
      <c r="F106" s="77" t="s">
        <v>1330</v>
      </c>
      <c r="G106" s="77" t="s">
        <v>1331</v>
      </c>
      <c r="H106" s="77" t="s">
        <v>1332</v>
      </c>
      <c r="I106" s="278"/>
      <c r="J106" s="279"/>
      <c r="K106" s="278" t="s">
        <v>1333</v>
      </c>
      <c r="L106" s="278"/>
      <c r="M106" s="286" t="s">
        <v>149</v>
      </c>
      <c r="N106" s="281" t="s">
        <v>175</v>
      </c>
      <c r="O106" s="281" t="s">
        <v>176</v>
      </c>
      <c r="P106" s="283"/>
      <c r="Q106" s="278" t="s">
        <v>1287</v>
      </c>
      <c r="R106" s="278" t="s">
        <v>1334</v>
      </c>
      <c r="S106" s="276" t="s">
        <v>1335</v>
      </c>
      <c r="T106" s="276" t="s">
        <v>1336</v>
      </c>
      <c r="U106" s="305" t="s">
        <v>1337</v>
      </c>
      <c r="V106" s="305"/>
      <c r="W106" s="158"/>
      <c r="AA106" s="157">
        <f>IF(OR(J106="Fail",ISBLANK(J106)),INDEX('Issue Code Table'!C:C,MATCH(N:N,'Issue Code Table'!A:A,0)),IF(M106="Critical",6,IF(M106="Significant",5,IF(M106="Moderate",3,2))))</f>
        <v>4</v>
      </c>
    </row>
    <row r="107" spans="1:27" ht="87.5" x14ac:dyDescent="0.35">
      <c r="A107" s="77" t="s">
        <v>1338</v>
      </c>
      <c r="B107" s="77" t="s">
        <v>1256</v>
      </c>
      <c r="C107" s="263" t="s">
        <v>1257</v>
      </c>
      <c r="D107" s="77" t="s">
        <v>374</v>
      </c>
      <c r="E107" s="77" t="s">
        <v>1339</v>
      </c>
      <c r="F107" s="77" t="s">
        <v>1340</v>
      </c>
      <c r="G107" s="77" t="s">
        <v>1341</v>
      </c>
      <c r="H107" s="77" t="s">
        <v>1342</v>
      </c>
      <c r="I107" s="65"/>
      <c r="J107" s="69"/>
      <c r="K107" s="65" t="s">
        <v>1343</v>
      </c>
      <c r="L107" s="65"/>
      <c r="M107" s="257" t="s">
        <v>138</v>
      </c>
      <c r="N107" s="273" t="s">
        <v>183</v>
      </c>
      <c r="O107" s="253" t="s">
        <v>184</v>
      </c>
      <c r="P107" s="199"/>
      <c r="Q107" s="65" t="s">
        <v>1344</v>
      </c>
      <c r="R107" s="65" t="s">
        <v>1345</v>
      </c>
      <c r="S107" s="77" t="s">
        <v>1346</v>
      </c>
      <c r="T107" s="77" t="s">
        <v>1347</v>
      </c>
      <c r="U107" s="305" t="s">
        <v>1348</v>
      </c>
      <c r="V107" s="305" t="s">
        <v>1349</v>
      </c>
      <c r="W107" s="158"/>
      <c r="AA107" s="157">
        <f>IF(OR(J107="Fail",ISBLANK(J107)),INDEX('Issue Code Table'!C:C,MATCH(N:N,'Issue Code Table'!A:A,0)),IF(M107="Critical",6,IF(M107="Significant",5,IF(M107="Moderate",3,2))))</f>
        <v>5</v>
      </c>
    </row>
    <row r="108" spans="1:27" ht="409.5" x14ac:dyDescent="0.35">
      <c r="A108" s="77" t="s">
        <v>1350</v>
      </c>
      <c r="B108" s="77" t="s">
        <v>1256</v>
      </c>
      <c r="C108" s="263" t="s">
        <v>1257</v>
      </c>
      <c r="D108" s="77" t="s">
        <v>203</v>
      </c>
      <c r="E108" s="77" t="s">
        <v>1294</v>
      </c>
      <c r="F108" s="77" t="s">
        <v>1351</v>
      </c>
      <c r="G108" s="77" t="s">
        <v>1352</v>
      </c>
      <c r="H108" s="77" t="s">
        <v>1297</v>
      </c>
      <c r="I108" s="65"/>
      <c r="J108" s="69"/>
      <c r="K108" s="65" t="s">
        <v>1298</v>
      </c>
      <c r="L108" s="65"/>
      <c r="M108" s="252" t="s">
        <v>149</v>
      </c>
      <c r="N108" s="253" t="s">
        <v>1299</v>
      </c>
      <c r="O108" s="253" t="s">
        <v>1300</v>
      </c>
      <c r="P108" s="199"/>
      <c r="Q108" s="65" t="s">
        <v>1344</v>
      </c>
      <c r="R108" s="65" t="s">
        <v>1353</v>
      </c>
      <c r="S108" s="77" t="s">
        <v>1354</v>
      </c>
      <c r="T108" s="77" t="s">
        <v>1355</v>
      </c>
      <c r="U108" s="305" t="s">
        <v>1304</v>
      </c>
      <c r="V108" s="305"/>
      <c r="W108" s="158"/>
      <c r="AA108" s="157" t="e">
        <f>IF(OR(J108="Fail",ISBLANK(J108)),INDEX('Issue Code Table'!C:C,MATCH(N:N,'Issue Code Table'!A:A,0)),IF(M108="Critical",6,IF(M108="Significant",5,IF(M108="Moderate",3,2))))</f>
        <v>#N/A</v>
      </c>
    </row>
    <row r="109" spans="1:27" s="254" customFormat="1" ht="100" x14ac:dyDescent="0.35">
      <c r="A109" s="77" t="s">
        <v>1356</v>
      </c>
      <c r="B109" s="276" t="s">
        <v>186</v>
      </c>
      <c r="C109" s="263" t="s">
        <v>991</v>
      </c>
      <c r="D109" s="77" t="s">
        <v>203</v>
      </c>
      <c r="E109" s="77" t="s">
        <v>1357</v>
      </c>
      <c r="F109" s="77" t="s">
        <v>1358</v>
      </c>
      <c r="G109" s="77" t="s">
        <v>1359</v>
      </c>
      <c r="H109" s="77" t="s">
        <v>1360</v>
      </c>
      <c r="I109" s="65"/>
      <c r="J109" s="69"/>
      <c r="K109" s="65" t="s">
        <v>1361</v>
      </c>
      <c r="L109" s="65"/>
      <c r="M109" s="252" t="s">
        <v>138</v>
      </c>
      <c r="N109" s="253" t="s">
        <v>1275</v>
      </c>
      <c r="O109" s="281" t="s">
        <v>1276</v>
      </c>
      <c r="P109" s="199"/>
      <c r="Q109" s="305" t="s">
        <v>1344</v>
      </c>
      <c r="R109" s="305" t="s">
        <v>1362</v>
      </c>
      <c r="S109" s="305" t="s">
        <v>1363</v>
      </c>
      <c r="T109" s="305" t="s">
        <v>1364</v>
      </c>
      <c r="U109" s="305" t="s">
        <v>1365</v>
      </c>
      <c r="V109" s="305" t="s">
        <v>4019</v>
      </c>
      <c r="W109" s="158"/>
      <c r="X109" s="76"/>
      <c r="Y109" s="323"/>
      <c r="Z109" s="76"/>
      <c r="AA109" s="157">
        <f>IF(OR(J109="Fail",ISBLANK(J109)),INDEX('Issue Code Table'!C:C,MATCH(N:N,'Issue Code Table'!A:A,0)),IF(M109="Critical",6,IF(M109="Significant",5,IF(M109="Moderate",3,2))))</f>
        <v>6</v>
      </c>
    </row>
    <row r="110" spans="1:27" ht="187.5" x14ac:dyDescent="0.35">
      <c r="A110" s="77" t="s">
        <v>1366</v>
      </c>
      <c r="B110" s="77" t="s">
        <v>1256</v>
      </c>
      <c r="C110" s="262" t="s">
        <v>1257</v>
      </c>
      <c r="D110" s="77" t="s">
        <v>203</v>
      </c>
      <c r="E110" s="77" t="s">
        <v>1367</v>
      </c>
      <c r="F110" s="77" t="s">
        <v>1368</v>
      </c>
      <c r="G110" s="77" t="s">
        <v>1369</v>
      </c>
      <c r="H110" s="77" t="s">
        <v>1320</v>
      </c>
      <c r="I110" s="65"/>
      <c r="J110" s="69"/>
      <c r="K110" s="65" t="s">
        <v>1321</v>
      </c>
      <c r="L110" s="65"/>
      <c r="M110" s="252" t="s">
        <v>196</v>
      </c>
      <c r="N110" s="253" t="s">
        <v>1322</v>
      </c>
      <c r="O110" s="253" t="s">
        <v>1323</v>
      </c>
      <c r="P110" s="199"/>
      <c r="Q110" s="65" t="s">
        <v>1344</v>
      </c>
      <c r="R110" s="65" t="s">
        <v>1370</v>
      </c>
      <c r="S110" s="77" t="s">
        <v>1325</v>
      </c>
      <c r="T110" s="77" t="s">
        <v>1371</v>
      </c>
      <c r="U110" s="305" t="s">
        <v>1372</v>
      </c>
      <c r="V110" s="305"/>
      <c r="W110" s="158"/>
      <c r="AA110" s="157">
        <f>IF(OR(J110="Fail",ISBLANK(J110)),INDEX('Issue Code Table'!C:C,MATCH(N:N,'Issue Code Table'!A:A,0)),IF(M110="Critical",6,IF(M110="Significant",5,IF(M110="Moderate",3,2))))</f>
        <v>4</v>
      </c>
    </row>
    <row r="111" spans="1:27" ht="250" x14ac:dyDescent="0.35">
      <c r="A111" s="77" t="s">
        <v>1373</v>
      </c>
      <c r="B111" s="260" t="s">
        <v>178</v>
      </c>
      <c r="C111" s="263" t="s">
        <v>179</v>
      </c>
      <c r="D111" s="77" t="s">
        <v>203</v>
      </c>
      <c r="E111" s="77" t="s">
        <v>1374</v>
      </c>
      <c r="F111" s="77" t="s">
        <v>1375</v>
      </c>
      <c r="G111" s="77" t="s">
        <v>1376</v>
      </c>
      <c r="H111" s="77" t="s">
        <v>1377</v>
      </c>
      <c r="I111" s="65"/>
      <c r="J111" s="69"/>
      <c r="K111" s="65" t="s">
        <v>1333</v>
      </c>
      <c r="L111" s="65"/>
      <c r="M111" s="252" t="s">
        <v>149</v>
      </c>
      <c r="N111" s="253" t="s">
        <v>175</v>
      </c>
      <c r="O111" s="253" t="s">
        <v>176</v>
      </c>
      <c r="P111" s="199"/>
      <c r="Q111" s="65" t="s">
        <v>1344</v>
      </c>
      <c r="R111" s="65" t="s">
        <v>1378</v>
      </c>
      <c r="S111" s="77" t="s">
        <v>1379</v>
      </c>
      <c r="T111" s="77" t="s">
        <v>1380</v>
      </c>
      <c r="U111" s="305" t="s">
        <v>1381</v>
      </c>
      <c r="V111" s="305"/>
      <c r="W111" s="158"/>
      <c r="AA111" s="157">
        <f>IF(OR(J111="Fail",ISBLANK(J111)),INDEX('Issue Code Table'!C:C,MATCH(N:N,'Issue Code Table'!A:A,0)),IF(M111="Critical",6,IF(M111="Significant",5,IF(M111="Moderate",3,2))))</f>
        <v>4</v>
      </c>
    </row>
    <row r="112" spans="1:27" ht="75" x14ac:dyDescent="0.35">
      <c r="A112" s="77" t="s">
        <v>1382</v>
      </c>
      <c r="B112" s="77" t="s">
        <v>350</v>
      </c>
      <c r="C112" s="262" t="s">
        <v>351</v>
      </c>
      <c r="D112" s="276" t="s">
        <v>374</v>
      </c>
      <c r="E112" s="77" t="s">
        <v>1383</v>
      </c>
      <c r="F112" s="77" t="s">
        <v>1384</v>
      </c>
      <c r="G112" s="77" t="s">
        <v>1385</v>
      </c>
      <c r="H112" s="77" t="s">
        <v>1386</v>
      </c>
      <c r="I112" s="278"/>
      <c r="J112" s="279"/>
      <c r="K112" s="272" t="s">
        <v>1387</v>
      </c>
      <c r="L112" s="278"/>
      <c r="M112" s="286" t="s">
        <v>138</v>
      </c>
      <c r="N112" s="281" t="s">
        <v>1388</v>
      </c>
      <c r="O112" s="281" t="s">
        <v>1389</v>
      </c>
      <c r="P112" s="199"/>
      <c r="Q112" s="278" t="s">
        <v>1390</v>
      </c>
      <c r="R112" s="278" t="s">
        <v>1391</v>
      </c>
      <c r="S112" s="276" t="s">
        <v>1392</v>
      </c>
      <c r="T112" s="276" t="s">
        <v>1393</v>
      </c>
      <c r="U112" s="305" t="s">
        <v>3987</v>
      </c>
      <c r="V112" s="305" t="s">
        <v>1394</v>
      </c>
      <c r="W112" s="158"/>
      <c r="AA112" s="157">
        <f>IF(OR(J112="Fail",ISBLANK(J112)),INDEX('Issue Code Table'!C:C,MATCH(N:N,'Issue Code Table'!A:A,0)),IF(M112="Critical",6,IF(M112="Significant",5,IF(M112="Moderate",3,2))))</f>
        <v>6</v>
      </c>
    </row>
    <row r="113" spans="1:27" ht="137.5" x14ac:dyDescent="0.35">
      <c r="A113" s="77" t="s">
        <v>1395</v>
      </c>
      <c r="B113" s="77" t="s">
        <v>350</v>
      </c>
      <c r="C113" s="262" t="s">
        <v>351</v>
      </c>
      <c r="D113" s="77" t="s">
        <v>374</v>
      </c>
      <c r="E113" s="77" t="s">
        <v>1396</v>
      </c>
      <c r="F113" s="77" t="s">
        <v>1397</v>
      </c>
      <c r="G113" s="77" t="s">
        <v>1398</v>
      </c>
      <c r="H113" s="77" t="s">
        <v>1399</v>
      </c>
      <c r="I113" s="65"/>
      <c r="J113" s="69"/>
      <c r="K113" s="272" t="s">
        <v>1400</v>
      </c>
      <c r="L113" s="65"/>
      <c r="M113" s="257" t="s">
        <v>138</v>
      </c>
      <c r="N113" s="253" t="s">
        <v>1388</v>
      </c>
      <c r="O113" s="253" t="s">
        <v>1389</v>
      </c>
      <c r="P113" s="199"/>
      <c r="Q113" s="65" t="s">
        <v>1390</v>
      </c>
      <c r="R113" s="65" t="s">
        <v>1401</v>
      </c>
      <c r="S113" s="77" t="s">
        <v>1402</v>
      </c>
      <c r="T113" s="77" t="s">
        <v>1403</v>
      </c>
      <c r="U113" s="305" t="s">
        <v>1404</v>
      </c>
      <c r="V113" s="305" t="s">
        <v>3988</v>
      </c>
      <c r="W113" s="158"/>
      <c r="AA113" s="157">
        <f>IF(OR(J113="Fail",ISBLANK(J113)),INDEX('Issue Code Table'!C:C,MATCH(N:N,'Issue Code Table'!A:A,0)),IF(M113="Critical",6,IF(M113="Significant",5,IF(M113="Moderate",3,2))))</f>
        <v>6</v>
      </c>
    </row>
    <row r="114" spans="1:27" ht="75" x14ac:dyDescent="0.35">
      <c r="A114" s="77" t="s">
        <v>1405</v>
      </c>
      <c r="B114" s="260" t="s">
        <v>216</v>
      </c>
      <c r="C114" s="263" t="s">
        <v>217</v>
      </c>
      <c r="D114" s="276" t="s">
        <v>374</v>
      </c>
      <c r="E114" s="77" t="s">
        <v>1406</v>
      </c>
      <c r="F114" s="77" t="s">
        <v>1407</v>
      </c>
      <c r="G114" s="77" t="s">
        <v>1408</v>
      </c>
      <c r="H114" s="77" t="s">
        <v>1409</v>
      </c>
      <c r="I114" s="278"/>
      <c r="J114" s="279"/>
      <c r="K114" s="278" t="s">
        <v>1410</v>
      </c>
      <c r="L114" s="213"/>
      <c r="M114" s="286" t="s">
        <v>138</v>
      </c>
      <c r="N114" s="281" t="s">
        <v>636</v>
      </c>
      <c r="O114" s="281" t="s">
        <v>637</v>
      </c>
      <c r="P114" s="283"/>
      <c r="Q114" s="278" t="s">
        <v>1411</v>
      </c>
      <c r="R114" s="278" t="s">
        <v>1412</v>
      </c>
      <c r="S114" s="276" t="s">
        <v>1413</v>
      </c>
      <c r="T114" s="276" t="s">
        <v>1414</v>
      </c>
      <c r="U114" s="305" t="s">
        <v>1415</v>
      </c>
      <c r="V114" s="305" t="s">
        <v>1416</v>
      </c>
      <c r="W114" s="158"/>
      <c r="AA114" s="157">
        <f>IF(OR(J114="Fail",ISBLANK(J114)),INDEX('Issue Code Table'!C:C,MATCH(N:N,'Issue Code Table'!A:A,0)),IF(M114="Critical",6,IF(M114="Significant",5,IF(M114="Moderate",3,2))))</f>
        <v>5</v>
      </c>
    </row>
    <row r="115" spans="1:27" ht="125" x14ac:dyDescent="0.35">
      <c r="A115" s="77" t="s">
        <v>1417</v>
      </c>
      <c r="B115" s="260" t="s">
        <v>216</v>
      </c>
      <c r="C115" s="263" t="s">
        <v>217</v>
      </c>
      <c r="D115" s="276" t="s">
        <v>374</v>
      </c>
      <c r="E115" s="77" t="s">
        <v>1418</v>
      </c>
      <c r="F115" s="77" t="s">
        <v>1419</v>
      </c>
      <c r="G115" s="77" t="s">
        <v>1420</v>
      </c>
      <c r="H115" s="77" t="s">
        <v>1421</v>
      </c>
      <c r="I115" s="278"/>
      <c r="J115" s="279"/>
      <c r="K115" s="278" t="s">
        <v>1422</v>
      </c>
      <c r="L115" s="278"/>
      <c r="M115" s="286" t="s">
        <v>149</v>
      </c>
      <c r="N115" s="281" t="s">
        <v>482</v>
      </c>
      <c r="O115" s="281" t="s">
        <v>483</v>
      </c>
      <c r="P115" s="283"/>
      <c r="Q115" s="278" t="s">
        <v>1411</v>
      </c>
      <c r="R115" s="278" t="s">
        <v>1423</v>
      </c>
      <c r="S115" s="276" t="s">
        <v>1424</v>
      </c>
      <c r="T115" s="276" t="s">
        <v>1425</v>
      </c>
      <c r="U115" s="305" t="s">
        <v>1426</v>
      </c>
      <c r="V115" s="305"/>
      <c r="W115" s="158"/>
      <c r="AA115" s="157">
        <f>IF(OR(J115="Fail",ISBLANK(J115)),INDEX('Issue Code Table'!C:C,MATCH(N:N,'Issue Code Table'!A:A,0)),IF(M115="Critical",6,IF(M115="Significant",5,IF(M115="Moderate",3,2))))</f>
        <v>4</v>
      </c>
    </row>
    <row r="116" spans="1:27" ht="112.5" x14ac:dyDescent="0.35">
      <c r="A116" s="77" t="s">
        <v>1427</v>
      </c>
      <c r="B116" s="260" t="s">
        <v>216</v>
      </c>
      <c r="C116" s="263" t="s">
        <v>217</v>
      </c>
      <c r="D116" s="276" t="s">
        <v>374</v>
      </c>
      <c r="E116" s="77" t="s">
        <v>1428</v>
      </c>
      <c r="F116" s="77" t="s">
        <v>1429</v>
      </c>
      <c r="G116" s="77" t="s">
        <v>1430</v>
      </c>
      <c r="H116" s="77" t="s">
        <v>1431</v>
      </c>
      <c r="I116" s="278"/>
      <c r="J116" s="279"/>
      <c r="K116" s="278" t="s">
        <v>1432</v>
      </c>
      <c r="L116" s="278"/>
      <c r="M116" s="286" t="s">
        <v>149</v>
      </c>
      <c r="N116" s="281" t="s">
        <v>482</v>
      </c>
      <c r="O116" s="281" t="s">
        <v>483</v>
      </c>
      <c r="P116" s="283"/>
      <c r="Q116" s="278" t="s">
        <v>1411</v>
      </c>
      <c r="R116" s="278" t="s">
        <v>1433</v>
      </c>
      <c r="S116" s="276" t="s">
        <v>1434</v>
      </c>
      <c r="T116" s="276" t="s">
        <v>1435</v>
      </c>
      <c r="U116" s="305" t="s">
        <v>1436</v>
      </c>
      <c r="V116" s="305"/>
      <c r="W116" s="158"/>
      <c r="AA116" s="157">
        <f>IF(OR(J116="Fail",ISBLANK(J116)),INDEX('Issue Code Table'!C:C,MATCH(N:N,'Issue Code Table'!A:A,0)),IF(M116="Critical",6,IF(M116="Significant",5,IF(M116="Moderate",3,2))))</f>
        <v>4</v>
      </c>
    </row>
    <row r="117" spans="1:27" ht="125" x14ac:dyDescent="0.35">
      <c r="A117" s="77" t="s">
        <v>1437</v>
      </c>
      <c r="B117" s="260" t="s">
        <v>216</v>
      </c>
      <c r="C117" s="263" t="s">
        <v>217</v>
      </c>
      <c r="D117" s="276" t="s">
        <v>374</v>
      </c>
      <c r="E117" s="77" t="s">
        <v>1438</v>
      </c>
      <c r="F117" s="77" t="s">
        <v>1439</v>
      </c>
      <c r="G117" s="77" t="s">
        <v>1440</v>
      </c>
      <c r="H117" s="77" t="s">
        <v>1441</v>
      </c>
      <c r="I117" s="278"/>
      <c r="J117" s="279"/>
      <c r="K117" s="278" t="s">
        <v>1442</v>
      </c>
      <c r="L117" s="278"/>
      <c r="M117" s="286" t="s">
        <v>149</v>
      </c>
      <c r="N117" s="281" t="s">
        <v>482</v>
      </c>
      <c r="O117" s="281" t="s">
        <v>483</v>
      </c>
      <c r="P117" s="283"/>
      <c r="Q117" s="278" t="s">
        <v>1411</v>
      </c>
      <c r="R117" s="278" t="s">
        <v>1443</v>
      </c>
      <c r="S117" s="276" t="s">
        <v>1434</v>
      </c>
      <c r="T117" s="276" t="s">
        <v>1444</v>
      </c>
      <c r="U117" s="305" t="s">
        <v>1445</v>
      </c>
      <c r="V117" s="305"/>
      <c r="W117" s="158"/>
      <c r="AA117" s="157">
        <f>IF(OR(J117="Fail",ISBLANK(J117)),INDEX('Issue Code Table'!C:C,MATCH(N:N,'Issue Code Table'!A:A,0)),IF(M117="Critical",6,IF(M117="Significant",5,IF(M117="Moderate",3,2))))</f>
        <v>4</v>
      </c>
    </row>
    <row r="118" spans="1:27" ht="125" x14ac:dyDescent="0.35">
      <c r="A118" s="77" t="s">
        <v>1446</v>
      </c>
      <c r="B118" s="260" t="s">
        <v>216</v>
      </c>
      <c r="C118" s="263" t="s">
        <v>217</v>
      </c>
      <c r="D118" s="276" t="s">
        <v>374</v>
      </c>
      <c r="E118" s="77" t="s">
        <v>1447</v>
      </c>
      <c r="F118" s="77" t="s">
        <v>1448</v>
      </c>
      <c r="G118" s="77" t="s">
        <v>1449</v>
      </c>
      <c r="H118" s="77" t="s">
        <v>1450</v>
      </c>
      <c r="I118" s="278"/>
      <c r="J118" s="279"/>
      <c r="K118" s="278" t="s">
        <v>1451</v>
      </c>
      <c r="L118" s="278"/>
      <c r="M118" s="286" t="s">
        <v>149</v>
      </c>
      <c r="N118" s="281" t="s">
        <v>482</v>
      </c>
      <c r="O118" s="281" t="s">
        <v>483</v>
      </c>
      <c r="P118" s="283"/>
      <c r="Q118" s="278" t="s">
        <v>1411</v>
      </c>
      <c r="R118" s="278" t="s">
        <v>1452</v>
      </c>
      <c r="S118" s="276" t="s">
        <v>1434</v>
      </c>
      <c r="T118" s="276" t="s">
        <v>1453</v>
      </c>
      <c r="U118" s="305" t="s">
        <v>1454</v>
      </c>
      <c r="V118" s="305"/>
      <c r="W118" s="158"/>
      <c r="AA118" s="157">
        <f>IF(OR(J118="Fail",ISBLANK(J118)),INDEX('Issue Code Table'!C:C,MATCH(N:N,'Issue Code Table'!A:A,0)),IF(M118="Critical",6,IF(M118="Significant",5,IF(M118="Moderate",3,2))))</f>
        <v>4</v>
      </c>
    </row>
    <row r="119" spans="1:27" ht="125" x14ac:dyDescent="0.35">
      <c r="A119" s="77" t="s">
        <v>1455</v>
      </c>
      <c r="B119" s="260" t="s">
        <v>216</v>
      </c>
      <c r="C119" s="263" t="s">
        <v>217</v>
      </c>
      <c r="D119" s="276" t="s">
        <v>374</v>
      </c>
      <c r="E119" s="77" t="s">
        <v>1456</v>
      </c>
      <c r="F119" s="77" t="s">
        <v>1457</v>
      </c>
      <c r="G119" s="77" t="s">
        <v>1458</v>
      </c>
      <c r="H119" s="77" t="s">
        <v>1459</v>
      </c>
      <c r="I119" s="278"/>
      <c r="J119" s="279"/>
      <c r="K119" s="278" t="s">
        <v>1460</v>
      </c>
      <c r="L119" s="278"/>
      <c r="M119" s="286" t="s">
        <v>149</v>
      </c>
      <c r="N119" s="281" t="s">
        <v>482</v>
      </c>
      <c r="O119" s="281" t="s">
        <v>483</v>
      </c>
      <c r="P119" s="283"/>
      <c r="Q119" s="278" t="s">
        <v>1411</v>
      </c>
      <c r="R119" s="278" t="s">
        <v>1461</v>
      </c>
      <c r="S119" s="276" t="s">
        <v>1434</v>
      </c>
      <c r="T119" s="276" t="s">
        <v>1462</v>
      </c>
      <c r="U119" s="305" t="s">
        <v>1463</v>
      </c>
      <c r="V119" s="305"/>
      <c r="W119" s="158"/>
      <c r="AA119" s="157">
        <f>IF(OR(J119="Fail",ISBLANK(J119)),INDEX('Issue Code Table'!C:C,MATCH(N:N,'Issue Code Table'!A:A,0)),IF(M119="Critical",6,IF(M119="Significant",5,IF(M119="Moderate",3,2))))</f>
        <v>4</v>
      </c>
    </row>
    <row r="120" spans="1:27" ht="162.5" x14ac:dyDescent="0.35">
      <c r="A120" s="77" t="s">
        <v>1464</v>
      </c>
      <c r="B120" s="260" t="s">
        <v>216</v>
      </c>
      <c r="C120" s="263" t="s">
        <v>217</v>
      </c>
      <c r="D120" s="276" t="s">
        <v>374</v>
      </c>
      <c r="E120" s="77" t="s">
        <v>1465</v>
      </c>
      <c r="F120" s="77" t="s">
        <v>1466</v>
      </c>
      <c r="G120" s="77" t="s">
        <v>1467</v>
      </c>
      <c r="H120" s="77" t="s">
        <v>1468</v>
      </c>
      <c r="I120" s="278"/>
      <c r="J120" s="279"/>
      <c r="K120" s="278" t="s">
        <v>1469</v>
      </c>
      <c r="L120" s="278"/>
      <c r="M120" s="286" t="s">
        <v>149</v>
      </c>
      <c r="N120" s="281" t="s">
        <v>482</v>
      </c>
      <c r="O120" s="281" t="s">
        <v>483</v>
      </c>
      <c r="P120" s="283"/>
      <c r="Q120" s="278" t="s">
        <v>1411</v>
      </c>
      <c r="R120" s="278" t="s">
        <v>1470</v>
      </c>
      <c r="S120" s="276" t="s">
        <v>1434</v>
      </c>
      <c r="T120" s="276" t="s">
        <v>1471</v>
      </c>
      <c r="U120" s="305" t="s">
        <v>1472</v>
      </c>
      <c r="V120" s="305"/>
      <c r="W120" s="158"/>
      <c r="AA120" s="157">
        <f>IF(OR(J120="Fail",ISBLANK(J120)),INDEX('Issue Code Table'!C:C,MATCH(N:N,'Issue Code Table'!A:A,0)),IF(M120="Critical",6,IF(M120="Significant",5,IF(M120="Moderate",3,2))))</f>
        <v>4</v>
      </c>
    </row>
    <row r="121" spans="1:27" ht="275" x14ac:dyDescent="0.35">
      <c r="A121" s="77" t="s">
        <v>1473</v>
      </c>
      <c r="B121" s="77" t="s">
        <v>230</v>
      </c>
      <c r="C121" s="262" t="s">
        <v>231</v>
      </c>
      <c r="D121" s="276" t="s">
        <v>374</v>
      </c>
      <c r="E121" s="77" t="s">
        <v>1474</v>
      </c>
      <c r="F121" s="77" t="s">
        <v>1475</v>
      </c>
      <c r="G121" s="77" t="s">
        <v>1476</v>
      </c>
      <c r="H121" s="77" t="s">
        <v>1477</v>
      </c>
      <c r="I121" s="278"/>
      <c r="J121" s="279"/>
      <c r="K121" s="278" t="s">
        <v>1478</v>
      </c>
      <c r="L121" s="278"/>
      <c r="M121" s="282" t="s">
        <v>138</v>
      </c>
      <c r="N121" s="284" t="s">
        <v>183</v>
      </c>
      <c r="O121" s="281" t="s">
        <v>184</v>
      </c>
      <c r="P121" s="283"/>
      <c r="Q121" s="278" t="s">
        <v>1411</v>
      </c>
      <c r="R121" s="278" t="s">
        <v>1479</v>
      </c>
      <c r="S121" s="276" t="s">
        <v>1480</v>
      </c>
      <c r="T121" s="276" t="s">
        <v>1481</v>
      </c>
      <c r="U121" s="305" t="s">
        <v>1482</v>
      </c>
      <c r="V121" s="305" t="s">
        <v>1483</v>
      </c>
      <c r="W121" s="158"/>
      <c r="AA121" s="157">
        <f>IF(OR(J121="Fail",ISBLANK(J121)),INDEX('Issue Code Table'!C:C,MATCH(N:N,'Issue Code Table'!A:A,0)),IF(M121="Critical",6,IF(M121="Significant",5,IF(M121="Moderate",3,2))))</f>
        <v>5</v>
      </c>
    </row>
    <row r="122" spans="1:27" ht="100" x14ac:dyDescent="0.35">
      <c r="A122" s="77" t="s">
        <v>1484</v>
      </c>
      <c r="B122" s="77" t="s">
        <v>350</v>
      </c>
      <c r="C122" s="262" t="s">
        <v>351</v>
      </c>
      <c r="D122" s="276" t="s">
        <v>374</v>
      </c>
      <c r="E122" s="77" t="s">
        <v>1485</v>
      </c>
      <c r="F122" s="77" t="s">
        <v>1486</v>
      </c>
      <c r="G122" s="77" t="s">
        <v>1487</v>
      </c>
      <c r="H122" s="77" t="s">
        <v>1488</v>
      </c>
      <c r="I122" s="278"/>
      <c r="J122" s="279"/>
      <c r="K122" s="278" t="s">
        <v>1489</v>
      </c>
      <c r="L122" s="278"/>
      <c r="M122" s="286" t="s">
        <v>149</v>
      </c>
      <c r="N122" s="281" t="s">
        <v>482</v>
      </c>
      <c r="O122" s="281" t="s">
        <v>483</v>
      </c>
      <c r="P122" s="283"/>
      <c r="Q122" s="278" t="s">
        <v>1490</v>
      </c>
      <c r="R122" s="278" t="s">
        <v>1491</v>
      </c>
      <c r="S122" s="276" t="s">
        <v>1492</v>
      </c>
      <c r="T122" s="276" t="s">
        <v>1493</v>
      </c>
      <c r="U122" s="305" t="s">
        <v>1494</v>
      </c>
      <c r="V122" s="305"/>
      <c r="W122" s="158"/>
      <c r="AA122" s="157">
        <f>IF(OR(J122="Fail",ISBLANK(J122)),INDEX('Issue Code Table'!C:C,MATCH(N:N,'Issue Code Table'!A:A,0)),IF(M122="Critical",6,IF(M122="Significant",5,IF(M122="Moderate",3,2))))</f>
        <v>4</v>
      </c>
    </row>
    <row r="123" spans="1:27" ht="387.5" x14ac:dyDescent="0.35">
      <c r="A123" s="77" t="s">
        <v>1495</v>
      </c>
      <c r="B123" s="260" t="s">
        <v>216</v>
      </c>
      <c r="C123" s="263" t="s">
        <v>217</v>
      </c>
      <c r="D123" s="77" t="s">
        <v>374</v>
      </c>
      <c r="E123" s="77" t="s">
        <v>1496</v>
      </c>
      <c r="F123" s="77" t="s">
        <v>1497</v>
      </c>
      <c r="G123" s="77" t="s">
        <v>4020</v>
      </c>
      <c r="H123" s="77" t="s">
        <v>1499</v>
      </c>
      <c r="I123" s="65"/>
      <c r="J123" s="69"/>
      <c r="K123" s="272" t="s">
        <v>1500</v>
      </c>
      <c r="L123" s="65"/>
      <c r="M123" s="257" t="s">
        <v>138</v>
      </c>
      <c r="N123" s="275" t="s">
        <v>1501</v>
      </c>
      <c r="O123" s="253" t="s">
        <v>1502</v>
      </c>
      <c r="P123" s="199"/>
      <c r="Q123" s="65" t="s">
        <v>1490</v>
      </c>
      <c r="R123" s="65" t="s">
        <v>1503</v>
      </c>
      <c r="S123" s="77" t="s">
        <v>1504</v>
      </c>
      <c r="T123" s="77" t="s">
        <v>1505</v>
      </c>
      <c r="U123" s="305" t="s">
        <v>1506</v>
      </c>
      <c r="V123" s="305" t="s">
        <v>1507</v>
      </c>
      <c r="W123" s="158"/>
      <c r="AA123" s="157">
        <f>IF(OR(J123="Fail",ISBLANK(J123)),INDEX('Issue Code Table'!C:C,MATCH(N:N,'Issue Code Table'!A:A,0)),IF(M123="Critical",6,IF(M123="Significant",5,IF(M123="Moderate",3,2))))</f>
        <v>5</v>
      </c>
    </row>
    <row r="124" spans="1:27" ht="409.5" x14ac:dyDescent="0.35">
      <c r="A124" s="77" t="s">
        <v>1508</v>
      </c>
      <c r="B124" s="260" t="s">
        <v>216</v>
      </c>
      <c r="C124" s="263" t="s">
        <v>217</v>
      </c>
      <c r="D124" s="77" t="s">
        <v>374</v>
      </c>
      <c r="E124" s="77" t="s">
        <v>1509</v>
      </c>
      <c r="F124" s="77" t="s">
        <v>1510</v>
      </c>
      <c r="G124" s="77" t="s">
        <v>1511</v>
      </c>
      <c r="H124" s="77" t="s">
        <v>1512</v>
      </c>
      <c r="I124" s="65"/>
      <c r="J124" s="69"/>
      <c r="K124" s="272" t="s">
        <v>1513</v>
      </c>
      <c r="L124" s="65"/>
      <c r="M124" s="257" t="s">
        <v>138</v>
      </c>
      <c r="N124" s="275" t="s">
        <v>1501</v>
      </c>
      <c r="O124" s="253" t="s">
        <v>1502</v>
      </c>
      <c r="P124" s="199"/>
      <c r="Q124" s="65" t="s">
        <v>1490</v>
      </c>
      <c r="R124" s="65" t="s">
        <v>1514</v>
      </c>
      <c r="S124" s="77" t="s">
        <v>1515</v>
      </c>
      <c r="T124" s="77" t="s">
        <v>1516</v>
      </c>
      <c r="U124" s="305" t="s">
        <v>1517</v>
      </c>
      <c r="V124" s="305" t="s">
        <v>1518</v>
      </c>
      <c r="W124" s="158"/>
      <c r="AA124" s="157">
        <f>IF(OR(J124="Fail",ISBLANK(J124)),INDEX('Issue Code Table'!C:C,MATCH(N:N,'Issue Code Table'!A:A,0)),IF(M124="Critical",6,IF(M124="Significant",5,IF(M124="Moderate",3,2))))</f>
        <v>5</v>
      </c>
    </row>
    <row r="125" spans="1:27" ht="75" x14ac:dyDescent="0.35">
      <c r="A125" s="77" t="s">
        <v>1519</v>
      </c>
      <c r="B125" s="260" t="s">
        <v>178</v>
      </c>
      <c r="C125" s="263" t="s">
        <v>179</v>
      </c>
      <c r="D125" s="276" t="s">
        <v>374</v>
      </c>
      <c r="E125" s="77" t="s">
        <v>1520</v>
      </c>
      <c r="F125" s="77" t="s">
        <v>1521</v>
      </c>
      <c r="G125" s="77" t="s">
        <v>1522</v>
      </c>
      <c r="H125" s="77" t="s">
        <v>1523</v>
      </c>
      <c r="I125" s="278"/>
      <c r="J125" s="279"/>
      <c r="K125" s="278" t="s">
        <v>1524</v>
      </c>
      <c r="L125" s="278"/>
      <c r="M125" s="286" t="s">
        <v>138</v>
      </c>
      <c r="N125" s="281" t="s">
        <v>4095</v>
      </c>
      <c r="O125" s="281" t="s">
        <v>4094</v>
      </c>
      <c r="P125" s="283"/>
      <c r="Q125" s="278" t="s">
        <v>1490</v>
      </c>
      <c r="R125" s="278" t="s">
        <v>1526</v>
      </c>
      <c r="S125" s="276" t="s">
        <v>1527</v>
      </c>
      <c r="T125" s="276" t="s">
        <v>1528</v>
      </c>
      <c r="U125" s="305" t="s">
        <v>1529</v>
      </c>
      <c r="V125" s="305" t="s">
        <v>3989</v>
      </c>
      <c r="W125" s="158"/>
      <c r="AA125" s="157">
        <f>IF(OR(J125="Fail",ISBLANK(J125)),INDEX('Issue Code Table'!C:C,MATCH(N:N,'Issue Code Table'!A:A,0)),IF(M125="Critical",6,IF(M125="Significant",5,IF(M125="Moderate",3,2))))</f>
        <v>6</v>
      </c>
    </row>
    <row r="126" spans="1:27" ht="175" x14ac:dyDescent="0.35">
      <c r="A126" s="77" t="s">
        <v>1530</v>
      </c>
      <c r="B126" s="260" t="s">
        <v>216</v>
      </c>
      <c r="C126" s="263" t="s">
        <v>217</v>
      </c>
      <c r="D126" s="276" t="s">
        <v>374</v>
      </c>
      <c r="E126" s="77" t="s">
        <v>1531</v>
      </c>
      <c r="F126" s="77" t="s">
        <v>1532</v>
      </c>
      <c r="G126" s="77" t="s">
        <v>1533</v>
      </c>
      <c r="H126" s="77" t="s">
        <v>1534</v>
      </c>
      <c r="I126" s="278"/>
      <c r="J126" s="279"/>
      <c r="K126" s="278" t="s">
        <v>1535</v>
      </c>
      <c r="L126" s="278"/>
      <c r="M126" s="286" t="s">
        <v>149</v>
      </c>
      <c r="N126" s="281" t="s">
        <v>1536</v>
      </c>
      <c r="O126" s="281" t="s">
        <v>1537</v>
      </c>
      <c r="P126" s="283"/>
      <c r="Q126" s="278" t="s">
        <v>1490</v>
      </c>
      <c r="R126" s="278" t="s">
        <v>1538</v>
      </c>
      <c r="S126" s="276" t="s">
        <v>1539</v>
      </c>
      <c r="T126" s="276" t="s">
        <v>1540</v>
      </c>
      <c r="U126" s="305" t="s">
        <v>1541</v>
      </c>
      <c r="V126" s="305"/>
      <c r="W126" s="158"/>
      <c r="AA126" s="157">
        <f>IF(OR(J126="Fail",ISBLANK(J126)),INDEX('Issue Code Table'!C:C,MATCH(N:N,'Issue Code Table'!A:A,0)),IF(M126="Critical",6,IF(M126="Significant",5,IF(M126="Moderate",3,2))))</f>
        <v>3</v>
      </c>
    </row>
    <row r="127" spans="1:27" ht="87.5" x14ac:dyDescent="0.35">
      <c r="A127" s="77" t="s">
        <v>1542</v>
      </c>
      <c r="B127" s="77" t="s">
        <v>350</v>
      </c>
      <c r="C127" s="262" t="s">
        <v>351</v>
      </c>
      <c r="D127" s="276" t="s">
        <v>374</v>
      </c>
      <c r="E127" s="77" t="s">
        <v>1543</v>
      </c>
      <c r="F127" s="77" t="s">
        <v>1544</v>
      </c>
      <c r="G127" s="77" t="s">
        <v>1545</v>
      </c>
      <c r="H127" s="77" t="s">
        <v>1546</v>
      </c>
      <c r="I127" s="278"/>
      <c r="J127" s="279"/>
      <c r="K127" s="278" t="s">
        <v>1547</v>
      </c>
      <c r="L127" s="287" t="s">
        <v>1548</v>
      </c>
      <c r="M127" s="286" t="s">
        <v>138</v>
      </c>
      <c r="N127" s="281" t="s">
        <v>1549</v>
      </c>
      <c r="O127" s="281" t="s">
        <v>1550</v>
      </c>
      <c r="P127" s="283"/>
      <c r="Q127" s="278" t="s">
        <v>1490</v>
      </c>
      <c r="R127" s="278" t="s">
        <v>1551</v>
      </c>
      <c r="S127" s="77" t="s">
        <v>1552</v>
      </c>
      <c r="T127" s="77" t="s">
        <v>1553</v>
      </c>
      <c r="U127" s="305" t="s">
        <v>1554</v>
      </c>
      <c r="V127" s="305" t="s">
        <v>3990</v>
      </c>
      <c r="W127" s="158"/>
      <c r="AA127" s="157">
        <f>IF(OR(J127="Fail",ISBLANK(J127)),INDEX('Issue Code Table'!C:C,MATCH(N:N,'Issue Code Table'!A:A,0)),IF(M127="Critical",6,IF(M127="Significant",5,IF(M127="Moderate",3,2))))</f>
        <v>5</v>
      </c>
    </row>
    <row r="128" spans="1:27" ht="75" x14ac:dyDescent="0.35">
      <c r="A128" s="77" t="s">
        <v>1555</v>
      </c>
      <c r="B128" s="77" t="s">
        <v>350</v>
      </c>
      <c r="C128" s="262" t="s">
        <v>351</v>
      </c>
      <c r="D128" s="276" t="s">
        <v>374</v>
      </c>
      <c r="E128" s="77" t="s">
        <v>1556</v>
      </c>
      <c r="F128" s="77" t="s">
        <v>1557</v>
      </c>
      <c r="G128" s="77" t="s">
        <v>1558</v>
      </c>
      <c r="H128" s="77" t="s">
        <v>1559</v>
      </c>
      <c r="I128" s="278"/>
      <c r="J128" s="279"/>
      <c r="K128" s="278" t="s">
        <v>1560</v>
      </c>
      <c r="L128" s="278"/>
      <c r="M128" s="282" t="s">
        <v>138</v>
      </c>
      <c r="N128" s="284" t="s">
        <v>183</v>
      </c>
      <c r="O128" s="281" t="s">
        <v>184</v>
      </c>
      <c r="P128" s="283"/>
      <c r="Q128" s="278" t="s">
        <v>1490</v>
      </c>
      <c r="R128" s="278" t="s">
        <v>1561</v>
      </c>
      <c r="S128" s="276" t="s">
        <v>1562</v>
      </c>
      <c r="T128" s="276" t="s">
        <v>1563</v>
      </c>
      <c r="U128" s="305" t="s">
        <v>1564</v>
      </c>
      <c r="V128" s="305" t="s">
        <v>1565</v>
      </c>
      <c r="W128" s="158"/>
      <c r="AA128" s="157">
        <f>IF(OR(J128="Fail",ISBLANK(J128)),INDEX('Issue Code Table'!C:C,MATCH(N:N,'Issue Code Table'!A:A,0)),IF(M128="Critical",6,IF(M128="Significant",5,IF(M128="Moderate",3,2))))</f>
        <v>5</v>
      </c>
    </row>
    <row r="129" spans="1:27" ht="87.5" x14ac:dyDescent="0.35">
      <c r="A129" s="77" t="s">
        <v>1566</v>
      </c>
      <c r="B129" s="77" t="s">
        <v>350</v>
      </c>
      <c r="C129" s="262" t="s">
        <v>351</v>
      </c>
      <c r="D129" s="276" t="s">
        <v>374</v>
      </c>
      <c r="E129" s="77" t="s">
        <v>1567</v>
      </c>
      <c r="F129" s="77" t="s">
        <v>1568</v>
      </c>
      <c r="G129" s="77" t="s">
        <v>1569</v>
      </c>
      <c r="H129" s="77" t="s">
        <v>1570</v>
      </c>
      <c r="I129" s="278"/>
      <c r="J129" s="279"/>
      <c r="K129" s="278" t="s">
        <v>1571</v>
      </c>
      <c r="L129" s="278"/>
      <c r="M129" s="282" t="s">
        <v>138</v>
      </c>
      <c r="N129" s="284" t="s">
        <v>183</v>
      </c>
      <c r="O129" s="281" t="s">
        <v>184</v>
      </c>
      <c r="P129" s="283"/>
      <c r="Q129" s="278" t="s">
        <v>1490</v>
      </c>
      <c r="R129" s="278" t="s">
        <v>1572</v>
      </c>
      <c r="S129" s="276" t="s">
        <v>1573</v>
      </c>
      <c r="T129" s="276" t="s">
        <v>1574</v>
      </c>
      <c r="U129" s="305" t="s">
        <v>1575</v>
      </c>
      <c r="V129" s="305" t="s">
        <v>1576</v>
      </c>
      <c r="W129" s="158"/>
      <c r="AA129" s="157">
        <f>IF(OR(J129="Fail",ISBLANK(J129)),INDEX('Issue Code Table'!C:C,MATCH(N:N,'Issue Code Table'!A:A,0)),IF(M129="Critical",6,IF(M129="Significant",5,IF(M129="Moderate",3,2))))</f>
        <v>5</v>
      </c>
    </row>
    <row r="130" spans="1:27" ht="100" x14ac:dyDescent="0.35">
      <c r="A130" s="77" t="s">
        <v>1577</v>
      </c>
      <c r="B130" s="260" t="s">
        <v>932</v>
      </c>
      <c r="C130" s="263" t="s">
        <v>933</v>
      </c>
      <c r="D130" s="276" t="s">
        <v>374</v>
      </c>
      <c r="E130" s="77" t="s">
        <v>1578</v>
      </c>
      <c r="F130" s="77" t="s">
        <v>1579</v>
      </c>
      <c r="G130" s="77" t="s">
        <v>1580</v>
      </c>
      <c r="H130" s="77" t="s">
        <v>1581</v>
      </c>
      <c r="I130" s="278"/>
      <c r="J130" s="279"/>
      <c r="K130" s="278" t="s">
        <v>1582</v>
      </c>
      <c r="L130" s="278"/>
      <c r="M130" s="286" t="s">
        <v>138</v>
      </c>
      <c r="N130" s="281" t="s">
        <v>1583</v>
      </c>
      <c r="O130" s="281" t="s">
        <v>1584</v>
      </c>
      <c r="P130" s="283"/>
      <c r="Q130" s="278" t="s">
        <v>1490</v>
      </c>
      <c r="R130" s="278" t="s">
        <v>1585</v>
      </c>
      <c r="S130" s="276" t="s">
        <v>1586</v>
      </c>
      <c r="T130" s="276" t="s">
        <v>1587</v>
      </c>
      <c r="U130" s="305" t="s">
        <v>1588</v>
      </c>
      <c r="V130" s="305" t="s">
        <v>3991</v>
      </c>
      <c r="W130" s="158"/>
      <c r="AA130" s="157">
        <f>IF(OR(J130="Fail",ISBLANK(J130)),INDEX('Issue Code Table'!C:C,MATCH(N:N,'Issue Code Table'!A:A,0)),IF(M130="Critical",6,IF(M130="Significant",5,IF(M130="Moderate",3,2))))</f>
        <v>7</v>
      </c>
    </row>
    <row r="131" spans="1:27" ht="75" x14ac:dyDescent="0.35">
      <c r="A131" s="77" t="s">
        <v>1589</v>
      </c>
      <c r="B131" s="260" t="s">
        <v>932</v>
      </c>
      <c r="C131" s="263" t="s">
        <v>933</v>
      </c>
      <c r="D131" s="276" t="s">
        <v>374</v>
      </c>
      <c r="E131" s="77" t="s">
        <v>1590</v>
      </c>
      <c r="F131" s="77" t="s">
        <v>1591</v>
      </c>
      <c r="G131" s="77" t="s">
        <v>1592</v>
      </c>
      <c r="H131" s="77" t="s">
        <v>1593</v>
      </c>
      <c r="I131" s="278"/>
      <c r="J131" s="279"/>
      <c r="K131" s="278" t="s">
        <v>1594</v>
      </c>
      <c r="L131" s="278"/>
      <c r="M131" s="286" t="s">
        <v>138</v>
      </c>
      <c r="N131" s="281" t="s">
        <v>1501</v>
      </c>
      <c r="O131" s="281" t="s">
        <v>1502</v>
      </c>
      <c r="P131" s="283"/>
      <c r="Q131" s="278" t="s">
        <v>1490</v>
      </c>
      <c r="R131" s="278" t="s">
        <v>1595</v>
      </c>
      <c r="S131" s="276" t="s">
        <v>1596</v>
      </c>
      <c r="T131" s="276" t="s">
        <v>1597</v>
      </c>
      <c r="U131" s="305" t="s">
        <v>1598</v>
      </c>
      <c r="V131" s="305" t="s">
        <v>1599</v>
      </c>
      <c r="W131" s="158"/>
      <c r="AA131" s="157">
        <f>IF(OR(J131="Fail",ISBLANK(J131)),INDEX('Issue Code Table'!C:C,MATCH(N:N,'Issue Code Table'!A:A,0)),IF(M131="Critical",6,IF(M131="Significant",5,IF(M131="Moderate",3,2))))</f>
        <v>5</v>
      </c>
    </row>
    <row r="132" spans="1:27" ht="87.5" x14ac:dyDescent="0.35">
      <c r="A132" s="77" t="s">
        <v>1600</v>
      </c>
      <c r="B132" s="260" t="s">
        <v>178</v>
      </c>
      <c r="C132" s="263" t="s">
        <v>179</v>
      </c>
      <c r="D132" s="276" t="s">
        <v>374</v>
      </c>
      <c r="E132" s="77" t="s">
        <v>1601</v>
      </c>
      <c r="F132" s="77" t="s">
        <v>1602</v>
      </c>
      <c r="G132" s="77" t="s">
        <v>1603</v>
      </c>
      <c r="H132" s="77" t="s">
        <v>1604</v>
      </c>
      <c r="I132" s="278"/>
      <c r="J132" s="279"/>
      <c r="K132" s="278" t="s">
        <v>1605</v>
      </c>
      <c r="L132" s="278"/>
      <c r="M132" s="282" t="s">
        <v>138</v>
      </c>
      <c r="N132" s="284" t="s">
        <v>183</v>
      </c>
      <c r="O132" s="281" t="s">
        <v>184</v>
      </c>
      <c r="P132" s="283"/>
      <c r="Q132" s="278" t="s">
        <v>1490</v>
      </c>
      <c r="R132" s="278" t="s">
        <v>1606</v>
      </c>
      <c r="S132" s="276" t="s">
        <v>1607</v>
      </c>
      <c r="T132" s="276" t="s">
        <v>1608</v>
      </c>
      <c r="U132" s="305" t="s">
        <v>1609</v>
      </c>
      <c r="V132" s="305" t="s">
        <v>3992</v>
      </c>
      <c r="W132" s="158"/>
      <c r="AA132" s="157">
        <f>IF(OR(J132="Fail",ISBLANK(J132)),INDEX('Issue Code Table'!C:C,MATCH(N:N,'Issue Code Table'!A:A,0)),IF(M132="Critical",6,IF(M132="Significant",5,IF(M132="Moderate",3,2))))</f>
        <v>5</v>
      </c>
    </row>
    <row r="133" spans="1:27" ht="409.5" x14ac:dyDescent="0.35">
      <c r="A133" s="77" t="s">
        <v>1610</v>
      </c>
      <c r="B133" s="260" t="s">
        <v>1611</v>
      </c>
      <c r="C133" s="263" t="s">
        <v>1612</v>
      </c>
      <c r="D133" s="276" t="s">
        <v>203</v>
      </c>
      <c r="E133" s="77" t="s">
        <v>1613</v>
      </c>
      <c r="F133" s="77" t="s">
        <v>1614</v>
      </c>
      <c r="G133" s="77" t="s">
        <v>1615</v>
      </c>
      <c r="H133" s="77" t="s">
        <v>1616</v>
      </c>
      <c r="I133" s="278"/>
      <c r="J133" s="279"/>
      <c r="K133" s="278" t="s">
        <v>1617</v>
      </c>
      <c r="L133" s="278"/>
      <c r="M133" s="286" t="s">
        <v>138</v>
      </c>
      <c r="N133" s="281" t="s">
        <v>4095</v>
      </c>
      <c r="O133" s="281" t="s">
        <v>4094</v>
      </c>
      <c r="P133" s="283"/>
      <c r="Q133" s="278" t="s">
        <v>1490</v>
      </c>
      <c r="R133" s="278" t="s">
        <v>1618</v>
      </c>
      <c r="S133" s="276" t="s">
        <v>4021</v>
      </c>
      <c r="T133" s="276" t="s">
        <v>1620</v>
      </c>
      <c r="U133" s="305" t="s">
        <v>1621</v>
      </c>
      <c r="V133" s="305" t="s">
        <v>1622</v>
      </c>
      <c r="W133" s="158"/>
      <c r="AA133" s="157">
        <f>IF(OR(J133="Fail",ISBLANK(J133)),INDEX('Issue Code Table'!C:C,MATCH(N:N,'Issue Code Table'!A:A,0)),IF(M133="Critical",6,IF(M133="Significant",5,IF(M133="Moderate",3,2))))</f>
        <v>6</v>
      </c>
    </row>
    <row r="134" spans="1:27" ht="250" x14ac:dyDescent="0.35">
      <c r="A134" s="77" t="s">
        <v>1623</v>
      </c>
      <c r="B134" s="260" t="s">
        <v>1624</v>
      </c>
      <c r="C134" s="263" t="s">
        <v>1625</v>
      </c>
      <c r="D134" s="276" t="s">
        <v>203</v>
      </c>
      <c r="E134" s="77" t="s">
        <v>1626</v>
      </c>
      <c r="F134" s="77" t="s">
        <v>1627</v>
      </c>
      <c r="G134" s="77" t="s">
        <v>1628</v>
      </c>
      <c r="H134" s="77" t="s">
        <v>1629</v>
      </c>
      <c r="I134" s="278"/>
      <c r="J134" s="279"/>
      <c r="K134" s="278" t="s">
        <v>1630</v>
      </c>
      <c r="L134" s="278"/>
      <c r="M134" s="286" t="s">
        <v>138</v>
      </c>
      <c r="N134" s="281" t="s">
        <v>4095</v>
      </c>
      <c r="O134" s="281" t="s">
        <v>4094</v>
      </c>
      <c r="P134" s="283"/>
      <c r="Q134" s="278" t="s">
        <v>1490</v>
      </c>
      <c r="R134" s="278" t="s">
        <v>1631</v>
      </c>
      <c r="S134" s="276" t="s">
        <v>1632</v>
      </c>
      <c r="T134" s="276" t="s">
        <v>1633</v>
      </c>
      <c r="U134" s="305" t="s">
        <v>1634</v>
      </c>
      <c r="V134" s="305" t="s">
        <v>3993</v>
      </c>
      <c r="W134" s="158"/>
      <c r="AA134" s="157">
        <f>IF(OR(J134="Fail",ISBLANK(J134)),INDEX('Issue Code Table'!C:C,MATCH(N:N,'Issue Code Table'!A:A,0)),IF(M134="Critical",6,IF(M134="Significant",5,IF(M134="Moderate",3,2))))</f>
        <v>6</v>
      </c>
    </row>
    <row r="135" spans="1:27" ht="212.5" x14ac:dyDescent="0.35">
      <c r="A135" s="77" t="s">
        <v>1635</v>
      </c>
      <c r="B135" s="276" t="s">
        <v>500</v>
      </c>
      <c r="C135" s="261" t="s">
        <v>501</v>
      </c>
      <c r="D135" s="276" t="s">
        <v>203</v>
      </c>
      <c r="E135" s="77" t="s">
        <v>1636</v>
      </c>
      <c r="F135" s="77" t="s">
        <v>1637</v>
      </c>
      <c r="G135" s="77" t="s">
        <v>1638</v>
      </c>
      <c r="H135" s="77" t="s">
        <v>1639</v>
      </c>
      <c r="I135" s="278"/>
      <c r="J135" s="279"/>
      <c r="K135" s="278" t="s">
        <v>1640</v>
      </c>
      <c r="L135" s="278"/>
      <c r="M135" s="286" t="s">
        <v>138</v>
      </c>
      <c r="N135" s="281" t="s">
        <v>4095</v>
      </c>
      <c r="O135" s="281" t="s">
        <v>4094</v>
      </c>
      <c r="P135" s="283"/>
      <c r="Q135" s="278" t="s">
        <v>1490</v>
      </c>
      <c r="R135" s="278" t="s">
        <v>1641</v>
      </c>
      <c r="S135" s="276" t="s">
        <v>1642</v>
      </c>
      <c r="T135" s="276" t="s">
        <v>1643</v>
      </c>
      <c r="U135" s="305" t="s">
        <v>1644</v>
      </c>
      <c r="V135" s="305" t="s">
        <v>1645</v>
      </c>
      <c r="W135" s="158"/>
      <c r="AA135" s="157">
        <f>IF(OR(J135="Fail",ISBLANK(J135)),INDEX('Issue Code Table'!C:C,MATCH(N:N,'Issue Code Table'!A:A,0)),IF(M135="Critical",6,IF(M135="Significant",5,IF(M135="Moderate",3,2))))</f>
        <v>6</v>
      </c>
    </row>
    <row r="136" spans="1:27" ht="225" x14ac:dyDescent="0.35">
      <c r="A136" s="77" t="s">
        <v>1646</v>
      </c>
      <c r="B136" s="260" t="s">
        <v>2798</v>
      </c>
      <c r="C136" s="77" t="s">
        <v>2799</v>
      </c>
      <c r="D136" s="276" t="s">
        <v>374</v>
      </c>
      <c r="E136" s="77" t="s">
        <v>1648</v>
      </c>
      <c r="F136" s="77" t="s">
        <v>1649</v>
      </c>
      <c r="G136" s="77" t="s">
        <v>1650</v>
      </c>
      <c r="H136" s="77" t="s">
        <v>4144</v>
      </c>
      <c r="I136" s="278"/>
      <c r="J136" s="279"/>
      <c r="K136" s="278" t="s">
        <v>1651</v>
      </c>
      <c r="L136" s="278" t="s">
        <v>1652</v>
      </c>
      <c r="M136" s="286" t="s">
        <v>149</v>
      </c>
      <c r="N136" s="313" t="s">
        <v>2874</v>
      </c>
      <c r="O136" s="313" t="s">
        <v>4140</v>
      </c>
      <c r="P136" s="283"/>
      <c r="Q136" s="278" t="s">
        <v>1490</v>
      </c>
      <c r="R136" s="278" t="s">
        <v>1655</v>
      </c>
      <c r="S136" s="77" t="s">
        <v>4145</v>
      </c>
      <c r="T136" s="276" t="s">
        <v>4142</v>
      </c>
      <c r="U136" s="305" t="s">
        <v>4141</v>
      </c>
      <c r="V136" s="305"/>
      <c r="W136" s="158"/>
      <c r="AA136" s="157">
        <f>IF(OR(J136="Fail",ISBLANK(J136)),INDEX('Issue Code Table'!C:C,MATCH(N:N,'Issue Code Table'!A:A,0)),IF(M136="Critical",6,IF(M136="Significant",5,IF(M136="Moderate",3,2))))</f>
        <v>4</v>
      </c>
    </row>
    <row r="137" spans="1:27" ht="112.5" x14ac:dyDescent="0.35">
      <c r="A137" s="77" t="s">
        <v>1656</v>
      </c>
      <c r="B137" s="304" t="s">
        <v>932</v>
      </c>
      <c r="C137" s="304" t="s">
        <v>933</v>
      </c>
      <c r="D137" s="276" t="s">
        <v>374</v>
      </c>
      <c r="E137" s="77" t="s">
        <v>1657</v>
      </c>
      <c r="F137" s="77" t="s">
        <v>1658</v>
      </c>
      <c r="G137" s="77" t="s">
        <v>1659</v>
      </c>
      <c r="H137" s="77" t="s">
        <v>1660</v>
      </c>
      <c r="I137" s="278"/>
      <c r="J137" s="279"/>
      <c r="K137" s="278" t="s">
        <v>1661</v>
      </c>
      <c r="L137" s="278"/>
      <c r="M137" s="286" t="s">
        <v>149</v>
      </c>
      <c r="N137" s="281" t="s">
        <v>1653</v>
      </c>
      <c r="O137" s="281" t="s">
        <v>1654</v>
      </c>
      <c r="P137" s="283"/>
      <c r="Q137" s="278" t="s">
        <v>1490</v>
      </c>
      <c r="R137" s="278" t="s">
        <v>1662</v>
      </c>
      <c r="S137" s="276" t="s">
        <v>1663</v>
      </c>
      <c r="T137" s="276" t="s">
        <v>1664</v>
      </c>
      <c r="U137" s="305" t="s">
        <v>1665</v>
      </c>
      <c r="V137" s="305"/>
      <c r="W137" s="158"/>
      <c r="AA137" s="157">
        <f>IF(OR(J137="Fail",ISBLANK(J137)),INDEX('Issue Code Table'!C:C,MATCH(N:N,'Issue Code Table'!A:A,0)),IF(M137="Critical",6,IF(M137="Significant",5,IF(M137="Moderate",3,2))))</f>
        <v>5</v>
      </c>
    </row>
    <row r="138" spans="1:27" ht="409.5" x14ac:dyDescent="0.35">
      <c r="A138" s="77" t="s">
        <v>1666</v>
      </c>
      <c r="B138" s="77" t="s">
        <v>350</v>
      </c>
      <c r="C138" s="262" t="s">
        <v>351</v>
      </c>
      <c r="D138" s="276" t="s">
        <v>203</v>
      </c>
      <c r="E138" s="77" t="s">
        <v>1667</v>
      </c>
      <c r="F138" s="77" t="s">
        <v>1668</v>
      </c>
      <c r="G138" s="77" t="s">
        <v>1669</v>
      </c>
      <c r="H138" s="77" t="s">
        <v>1670</v>
      </c>
      <c r="I138" s="278"/>
      <c r="J138" s="279"/>
      <c r="K138" s="278" t="s">
        <v>1671</v>
      </c>
      <c r="L138" s="278"/>
      <c r="M138" s="282" t="s">
        <v>138</v>
      </c>
      <c r="N138" s="284" t="s">
        <v>183</v>
      </c>
      <c r="O138" s="281" t="s">
        <v>184</v>
      </c>
      <c r="P138" s="283"/>
      <c r="Q138" s="278" t="s">
        <v>1490</v>
      </c>
      <c r="R138" s="278" t="s">
        <v>1672</v>
      </c>
      <c r="S138" s="276" t="s">
        <v>1673</v>
      </c>
      <c r="T138" s="276" t="s">
        <v>1674</v>
      </c>
      <c r="U138" s="305" t="s">
        <v>4156</v>
      </c>
      <c r="V138" s="305" t="s">
        <v>1676</v>
      </c>
      <c r="W138" s="158"/>
      <c r="AA138" s="157">
        <f>IF(OR(J138="Fail",ISBLANK(J138)),INDEX('Issue Code Table'!C:C,MATCH(N:N,'Issue Code Table'!A:A,0)),IF(M138="Critical",6,IF(M138="Significant",5,IF(M138="Moderate",3,2))))</f>
        <v>5</v>
      </c>
    </row>
    <row r="139" spans="1:27" ht="409.5" x14ac:dyDescent="0.35">
      <c r="A139" s="77" t="s">
        <v>1677</v>
      </c>
      <c r="B139" s="276" t="s">
        <v>1678</v>
      </c>
      <c r="C139" s="277" t="s">
        <v>1679</v>
      </c>
      <c r="D139" s="276" t="s">
        <v>203</v>
      </c>
      <c r="E139" s="77" t="s">
        <v>1680</v>
      </c>
      <c r="F139" s="77" t="s">
        <v>1681</v>
      </c>
      <c r="G139" s="77" t="s">
        <v>1682</v>
      </c>
      <c r="H139" s="77" t="s">
        <v>565</v>
      </c>
      <c r="I139" s="278"/>
      <c r="J139" s="279"/>
      <c r="K139" s="278" t="s">
        <v>1683</v>
      </c>
      <c r="L139" s="278" t="s">
        <v>1684</v>
      </c>
      <c r="M139" s="286" t="s">
        <v>196</v>
      </c>
      <c r="N139" s="281" t="s">
        <v>567</v>
      </c>
      <c r="O139" s="288" t="s">
        <v>581</v>
      </c>
      <c r="P139" s="283"/>
      <c r="Q139" s="278" t="s">
        <v>1490</v>
      </c>
      <c r="R139" s="278" t="s">
        <v>1685</v>
      </c>
      <c r="S139" s="77" t="s">
        <v>1686</v>
      </c>
      <c r="T139" s="77" t="s">
        <v>1687</v>
      </c>
      <c r="U139" s="305" t="s">
        <v>1688</v>
      </c>
      <c r="V139" s="305"/>
      <c r="W139" s="158"/>
      <c r="AA139" s="157" t="e">
        <f>IF(OR(J139="Fail",ISBLANK(J139)),INDEX('Issue Code Table'!C:C,MATCH(N:N,'Issue Code Table'!A:A,0)),IF(M139="Critical",6,IF(M139="Significant",5,IF(M139="Moderate",3,2))))</f>
        <v>#N/A</v>
      </c>
    </row>
    <row r="140" spans="1:27" ht="409.5" x14ac:dyDescent="0.35">
      <c r="A140" s="77" t="s">
        <v>1689</v>
      </c>
      <c r="B140" s="77" t="s">
        <v>500</v>
      </c>
      <c r="C140" s="262" t="s">
        <v>1690</v>
      </c>
      <c r="D140" s="77" t="s">
        <v>374</v>
      </c>
      <c r="E140" s="77" t="s">
        <v>1691</v>
      </c>
      <c r="F140" s="222" t="s">
        <v>4053</v>
      </c>
      <c r="G140" s="222" t="s">
        <v>4054</v>
      </c>
      <c r="H140" s="222" t="s">
        <v>4055</v>
      </c>
      <c r="I140" s="65"/>
      <c r="J140" s="69"/>
      <c r="K140" s="272" t="s">
        <v>1692</v>
      </c>
      <c r="L140" s="213" t="s">
        <v>4052</v>
      </c>
      <c r="M140" s="257" t="s">
        <v>138</v>
      </c>
      <c r="N140" s="253" t="s">
        <v>1693</v>
      </c>
      <c r="O140" s="253" t="s">
        <v>1694</v>
      </c>
      <c r="P140" s="199"/>
      <c r="Q140" s="65" t="s">
        <v>1695</v>
      </c>
      <c r="R140" s="65" t="s">
        <v>1696</v>
      </c>
      <c r="S140" s="77" t="s">
        <v>1697</v>
      </c>
      <c r="T140" s="77" t="s">
        <v>4057</v>
      </c>
      <c r="U140" s="305" t="s">
        <v>4056</v>
      </c>
      <c r="V140" s="305" t="s">
        <v>1698</v>
      </c>
      <c r="W140" s="158"/>
      <c r="AA140" s="157">
        <f>IF(OR(J140="Fail",ISBLANK(J140)),INDEX('Issue Code Table'!C:C,MATCH(N:N,'Issue Code Table'!A:A,0)),IF(M140="Critical",6,IF(M140="Significant",5,IF(M140="Moderate",3,2))))</f>
        <v>6</v>
      </c>
    </row>
    <row r="141" spans="1:27" ht="409.5" x14ac:dyDescent="0.35">
      <c r="A141" s="77" t="s">
        <v>1699</v>
      </c>
      <c r="B141" s="77" t="s">
        <v>1700</v>
      </c>
      <c r="C141" s="262" t="s">
        <v>1701</v>
      </c>
      <c r="D141" s="77" t="s">
        <v>374</v>
      </c>
      <c r="E141" s="77" t="s">
        <v>1702</v>
      </c>
      <c r="F141" s="77" t="s">
        <v>1703</v>
      </c>
      <c r="G141" s="77" t="s">
        <v>1704</v>
      </c>
      <c r="H141" s="77" t="s">
        <v>1705</v>
      </c>
      <c r="I141" s="65"/>
      <c r="J141" s="69"/>
      <c r="K141" s="272" t="s">
        <v>1706</v>
      </c>
      <c r="L141" s="213" t="s">
        <v>1707</v>
      </c>
      <c r="M141" s="257" t="s">
        <v>138</v>
      </c>
      <c r="N141" s="253" t="s">
        <v>1549</v>
      </c>
      <c r="O141" s="253" t="s">
        <v>1550</v>
      </c>
      <c r="P141" s="199"/>
      <c r="Q141" s="65" t="s">
        <v>1695</v>
      </c>
      <c r="R141" s="65" t="s">
        <v>1708</v>
      </c>
      <c r="S141" s="77" t="s">
        <v>1709</v>
      </c>
      <c r="T141" s="77" t="s">
        <v>1710</v>
      </c>
      <c r="U141" s="305" t="s">
        <v>1711</v>
      </c>
      <c r="V141" s="305" t="s">
        <v>1712</v>
      </c>
      <c r="W141" s="158"/>
      <c r="AA141" s="157">
        <f>IF(OR(J141="Fail",ISBLANK(J141)),INDEX('Issue Code Table'!C:C,MATCH(N:N,'Issue Code Table'!A:A,0)),IF(M141="Critical",6,IF(M141="Significant",5,IF(M141="Moderate",3,2))))</f>
        <v>5</v>
      </c>
    </row>
    <row r="142" spans="1:27" ht="100" x14ac:dyDescent="0.35">
      <c r="A142" s="77" t="s">
        <v>1713</v>
      </c>
      <c r="B142" s="77" t="s">
        <v>500</v>
      </c>
      <c r="C142" s="262" t="s">
        <v>1690</v>
      </c>
      <c r="D142" s="77" t="s">
        <v>374</v>
      </c>
      <c r="E142" s="77" t="s">
        <v>1714</v>
      </c>
      <c r="F142" s="77" t="s">
        <v>1715</v>
      </c>
      <c r="G142" s="77" t="s">
        <v>1716</v>
      </c>
      <c r="H142" s="77" t="s">
        <v>1717</v>
      </c>
      <c r="I142" s="65"/>
      <c r="J142" s="69"/>
      <c r="K142" s="272" t="s">
        <v>1718</v>
      </c>
      <c r="L142" s="213" t="s">
        <v>1719</v>
      </c>
      <c r="M142" s="257" t="s">
        <v>149</v>
      </c>
      <c r="N142" s="253" t="s">
        <v>1720</v>
      </c>
      <c r="O142" s="253" t="s">
        <v>1721</v>
      </c>
      <c r="P142" s="199"/>
      <c r="Q142" s="65" t="s">
        <v>1695</v>
      </c>
      <c r="R142" s="65" t="s">
        <v>1722</v>
      </c>
      <c r="S142" s="77" t="s">
        <v>1723</v>
      </c>
      <c r="T142" s="77" t="s">
        <v>1724</v>
      </c>
      <c r="U142" s="305" t="s">
        <v>3994</v>
      </c>
      <c r="V142" s="305"/>
      <c r="W142" s="158"/>
      <c r="AA142" s="157">
        <f>IF(OR(J142="Fail",ISBLANK(J142)),INDEX('Issue Code Table'!C:C,MATCH(N:N,'Issue Code Table'!A:A,0)),IF(M142="Critical",6,IF(M142="Significant",5,IF(M142="Moderate",3,2))))</f>
        <v>3</v>
      </c>
    </row>
    <row r="143" spans="1:27" ht="125" x14ac:dyDescent="0.35">
      <c r="A143" s="77" t="s">
        <v>1725</v>
      </c>
      <c r="B143" s="276" t="s">
        <v>500</v>
      </c>
      <c r="C143" s="277" t="s">
        <v>1690</v>
      </c>
      <c r="D143" s="276" t="s">
        <v>374</v>
      </c>
      <c r="E143" s="77" t="s">
        <v>1726</v>
      </c>
      <c r="F143" s="77" t="s">
        <v>1727</v>
      </c>
      <c r="G143" s="77" t="s">
        <v>1728</v>
      </c>
      <c r="H143" s="77" t="s">
        <v>1729</v>
      </c>
      <c r="I143" s="278"/>
      <c r="J143" s="279"/>
      <c r="K143" s="278" t="s">
        <v>1730</v>
      </c>
      <c r="L143" s="278"/>
      <c r="M143" s="282" t="s">
        <v>138</v>
      </c>
      <c r="N143" s="284" t="s">
        <v>183</v>
      </c>
      <c r="O143" s="281" t="s">
        <v>184</v>
      </c>
      <c r="P143" s="283"/>
      <c r="Q143" s="278" t="s">
        <v>1695</v>
      </c>
      <c r="R143" s="278" t="s">
        <v>1731</v>
      </c>
      <c r="S143" s="276" t="s">
        <v>1732</v>
      </c>
      <c r="T143" s="276" t="s">
        <v>1733</v>
      </c>
      <c r="U143" s="305" t="s">
        <v>1734</v>
      </c>
      <c r="V143" s="305" t="s">
        <v>1735</v>
      </c>
      <c r="W143" s="158"/>
      <c r="AA143" s="157">
        <f>IF(OR(J143="Fail",ISBLANK(J143)),INDEX('Issue Code Table'!C:C,MATCH(N:N,'Issue Code Table'!A:A,0)),IF(M143="Critical",6,IF(M143="Significant",5,IF(M143="Moderate",3,2))))</f>
        <v>5</v>
      </c>
    </row>
    <row r="144" spans="1:27" ht="312.5" x14ac:dyDescent="0.35">
      <c r="A144" s="77" t="s">
        <v>1736</v>
      </c>
      <c r="B144" s="276" t="s">
        <v>142</v>
      </c>
      <c r="C144" s="259" t="s">
        <v>1737</v>
      </c>
      <c r="D144" s="276" t="s">
        <v>374</v>
      </c>
      <c r="E144" s="77" t="s">
        <v>1738</v>
      </c>
      <c r="F144" s="77" t="s">
        <v>1739</v>
      </c>
      <c r="G144" s="77" t="s">
        <v>1740</v>
      </c>
      <c r="H144" s="77" t="s">
        <v>1741</v>
      </c>
      <c r="I144" s="278"/>
      <c r="J144" s="279"/>
      <c r="K144" s="278" t="s">
        <v>1742</v>
      </c>
      <c r="L144" s="278"/>
      <c r="M144" s="257" t="s">
        <v>149</v>
      </c>
      <c r="N144" s="253" t="s">
        <v>3007</v>
      </c>
      <c r="O144" s="253" t="s">
        <v>4034</v>
      </c>
      <c r="P144" s="283"/>
      <c r="Q144" s="278" t="s">
        <v>1745</v>
      </c>
      <c r="R144" s="278" t="s">
        <v>1746</v>
      </c>
      <c r="S144" s="276" t="s">
        <v>1747</v>
      </c>
      <c r="T144" s="276" t="s">
        <v>1748</v>
      </c>
      <c r="U144" s="305" t="s">
        <v>4035</v>
      </c>
      <c r="V144" s="305"/>
      <c r="W144" s="158"/>
      <c r="AA144" s="157">
        <f>IF(OR(J144="Fail",ISBLANK(J144)),INDEX('Issue Code Table'!C:C,MATCH(N:N,'Issue Code Table'!A:A,0)),IF(M144="Critical",6,IF(M144="Significant",5,IF(M144="Moderate",3,2))))</f>
        <v>4</v>
      </c>
    </row>
    <row r="145" spans="1:27" ht="62.5" x14ac:dyDescent="0.35">
      <c r="A145" s="77" t="s">
        <v>1749</v>
      </c>
      <c r="B145" s="276" t="s">
        <v>142</v>
      </c>
      <c r="C145" s="259" t="s">
        <v>1737</v>
      </c>
      <c r="D145" s="276" t="s">
        <v>374</v>
      </c>
      <c r="E145" s="77" t="s">
        <v>1750</v>
      </c>
      <c r="F145" s="77" t="s">
        <v>1751</v>
      </c>
      <c r="G145" s="77" t="s">
        <v>1752</v>
      </c>
      <c r="H145" s="77" t="s">
        <v>1753</v>
      </c>
      <c r="I145" s="278"/>
      <c r="J145" s="279"/>
      <c r="K145" s="278" t="s">
        <v>1754</v>
      </c>
      <c r="L145" s="278"/>
      <c r="M145" s="282" t="s">
        <v>138</v>
      </c>
      <c r="N145" s="284" t="s">
        <v>183</v>
      </c>
      <c r="O145" s="281" t="s">
        <v>184</v>
      </c>
      <c r="P145" s="283"/>
      <c r="Q145" s="278" t="s">
        <v>1745</v>
      </c>
      <c r="R145" s="278" t="s">
        <v>1755</v>
      </c>
      <c r="S145" s="276" t="s">
        <v>1756</v>
      </c>
      <c r="T145" s="276" t="s">
        <v>1757</v>
      </c>
      <c r="U145" s="305" t="s">
        <v>1758</v>
      </c>
      <c r="V145" s="305" t="s">
        <v>1759</v>
      </c>
      <c r="W145" s="158"/>
      <c r="AA145" s="157">
        <f>IF(OR(J145="Fail",ISBLANK(J145)),INDEX('Issue Code Table'!C:C,MATCH(N:N,'Issue Code Table'!A:A,0)),IF(M145="Critical",6,IF(M145="Significant",5,IF(M145="Moderate",3,2))))</f>
        <v>5</v>
      </c>
    </row>
    <row r="146" spans="1:27" ht="162.5" x14ac:dyDescent="0.35">
      <c r="A146" s="77" t="s">
        <v>1760</v>
      </c>
      <c r="B146" s="260" t="s">
        <v>178</v>
      </c>
      <c r="C146" s="263" t="s">
        <v>179</v>
      </c>
      <c r="D146" s="276" t="s">
        <v>374</v>
      </c>
      <c r="E146" s="77" t="s">
        <v>1761</v>
      </c>
      <c r="F146" s="77" t="s">
        <v>1762</v>
      </c>
      <c r="G146" s="77" t="s">
        <v>1763</v>
      </c>
      <c r="H146" s="77" t="s">
        <v>1764</v>
      </c>
      <c r="I146" s="278"/>
      <c r="J146" s="279"/>
      <c r="K146" s="278" t="s">
        <v>1742</v>
      </c>
      <c r="L146" s="278"/>
      <c r="M146" s="282" t="s">
        <v>138</v>
      </c>
      <c r="N146" s="284" t="s">
        <v>183</v>
      </c>
      <c r="O146" s="281" t="s">
        <v>184</v>
      </c>
      <c r="P146" s="283"/>
      <c r="Q146" s="278" t="s">
        <v>1745</v>
      </c>
      <c r="R146" s="278" t="s">
        <v>1765</v>
      </c>
      <c r="S146" s="276" t="s">
        <v>1766</v>
      </c>
      <c r="T146" s="276" t="s">
        <v>1767</v>
      </c>
      <c r="U146" s="305" t="s">
        <v>1768</v>
      </c>
      <c r="V146" s="305" t="s">
        <v>1769</v>
      </c>
      <c r="W146" s="158"/>
      <c r="AA146" s="157">
        <f>IF(OR(J146="Fail",ISBLANK(J146)),INDEX('Issue Code Table'!C:C,MATCH(N:N,'Issue Code Table'!A:A,0)),IF(M146="Critical",6,IF(M146="Significant",5,IF(M146="Moderate",3,2))))</f>
        <v>5</v>
      </c>
    </row>
    <row r="147" spans="1:27" ht="225" x14ac:dyDescent="0.35">
      <c r="A147" s="77" t="s">
        <v>1770</v>
      </c>
      <c r="B147" s="276" t="s">
        <v>142</v>
      </c>
      <c r="C147" s="259" t="s">
        <v>1737</v>
      </c>
      <c r="D147" s="276" t="s">
        <v>203</v>
      </c>
      <c r="E147" s="77" t="s">
        <v>4067</v>
      </c>
      <c r="F147" s="77" t="s">
        <v>4065</v>
      </c>
      <c r="G147" s="77" t="s">
        <v>4068</v>
      </c>
      <c r="H147" s="77" t="s">
        <v>4069</v>
      </c>
      <c r="I147" s="278"/>
      <c r="J147" s="279"/>
      <c r="K147" s="278" t="s">
        <v>1771</v>
      </c>
      <c r="L147" s="278" t="s">
        <v>4070</v>
      </c>
      <c r="M147" s="286" t="s">
        <v>138</v>
      </c>
      <c r="N147" s="281" t="s">
        <v>1772</v>
      </c>
      <c r="O147" s="281" t="s">
        <v>1773</v>
      </c>
      <c r="P147" s="283"/>
      <c r="Q147" s="278" t="s">
        <v>1774</v>
      </c>
      <c r="R147" s="278" t="s">
        <v>1775</v>
      </c>
      <c r="S147" s="276" t="s">
        <v>1776</v>
      </c>
      <c r="T147" s="276" t="s">
        <v>4071</v>
      </c>
      <c r="U147" s="305" t="s">
        <v>4072</v>
      </c>
      <c r="V147" s="305" t="s">
        <v>1777</v>
      </c>
      <c r="W147" s="158"/>
      <c r="AA147" s="157">
        <f>IF(OR(J147="Fail",ISBLANK(J147)),INDEX('Issue Code Table'!C:C,MATCH(N:N,'Issue Code Table'!A:A,0)),IF(M147="Critical",6,IF(M147="Significant",5,IF(M147="Moderate",3,2))))</f>
        <v>5</v>
      </c>
    </row>
    <row r="148" spans="1:27" ht="262.5" x14ac:dyDescent="0.35">
      <c r="A148" s="77" t="s">
        <v>1778</v>
      </c>
      <c r="B148" s="276" t="s">
        <v>500</v>
      </c>
      <c r="C148" s="277" t="s">
        <v>1690</v>
      </c>
      <c r="D148" s="276" t="s">
        <v>374</v>
      </c>
      <c r="E148" s="77" t="s">
        <v>1779</v>
      </c>
      <c r="F148" s="77" t="s">
        <v>1780</v>
      </c>
      <c r="G148" s="77" t="s">
        <v>1781</v>
      </c>
      <c r="H148" s="77" t="s">
        <v>1782</v>
      </c>
      <c r="I148" s="278"/>
      <c r="J148" s="279"/>
      <c r="K148" s="278" t="s">
        <v>1783</v>
      </c>
      <c r="L148" s="287" t="s">
        <v>1784</v>
      </c>
      <c r="M148" s="286" t="s">
        <v>138</v>
      </c>
      <c r="N148" s="281" t="s">
        <v>1785</v>
      </c>
      <c r="O148" s="281" t="s">
        <v>1786</v>
      </c>
      <c r="P148" s="283"/>
      <c r="Q148" s="278" t="s">
        <v>1774</v>
      </c>
      <c r="R148" s="278" t="s">
        <v>1787</v>
      </c>
      <c r="S148" s="276" t="s">
        <v>1788</v>
      </c>
      <c r="T148" s="276" t="s">
        <v>1789</v>
      </c>
      <c r="U148" s="305" t="s">
        <v>3996</v>
      </c>
      <c r="V148" s="305" t="s">
        <v>1790</v>
      </c>
      <c r="W148" s="158"/>
      <c r="AA148" s="157">
        <f>IF(OR(J148="Fail",ISBLANK(J148)),INDEX('Issue Code Table'!C:C,MATCH(N:N,'Issue Code Table'!A:A,0)),IF(M148="Critical",6,IF(M148="Significant",5,IF(M148="Moderate",3,2))))</f>
        <v>5</v>
      </c>
    </row>
    <row r="149" spans="1:27" ht="187.5" x14ac:dyDescent="0.35">
      <c r="A149" s="77" t="s">
        <v>1791</v>
      </c>
      <c r="B149" s="276" t="s">
        <v>142</v>
      </c>
      <c r="C149" s="277" t="s">
        <v>143</v>
      </c>
      <c r="D149" s="276" t="s">
        <v>374</v>
      </c>
      <c r="E149" s="77" t="s">
        <v>1792</v>
      </c>
      <c r="F149" s="77" t="s">
        <v>4028</v>
      </c>
      <c r="G149" s="77" t="s">
        <v>4030</v>
      </c>
      <c r="H149" s="77" t="s">
        <v>1793</v>
      </c>
      <c r="I149" s="278"/>
      <c r="J149" s="279"/>
      <c r="K149" s="278" t="s">
        <v>1794</v>
      </c>
      <c r="L149" s="287" t="s">
        <v>1795</v>
      </c>
      <c r="M149" s="286" t="s">
        <v>196</v>
      </c>
      <c r="N149" s="281" t="s">
        <v>1796</v>
      </c>
      <c r="O149" s="281" t="s">
        <v>1797</v>
      </c>
      <c r="P149" s="283"/>
      <c r="Q149" s="278" t="s">
        <v>1774</v>
      </c>
      <c r="R149" s="278" t="s">
        <v>1798</v>
      </c>
      <c r="S149" s="276" t="s">
        <v>1799</v>
      </c>
      <c r="T149" s="276" t="s">
        <v>1800</v>
      </c>
      <c r="U149" s="305" t="s">
        <v>3997</v>
      </c>
      <c r="V149" s="305"/>
      <c r="W149" s="158"/>
      <c r="AA149" s="157">
        <f>IF(OR(J149="Fail",ISBLANK(J149)),INDEX('Issue Code Table'!C:C,MATCH(N:N,'Issue Code Table'!A:A,0)),IF(M149="Critical",6,IF(M149="Significant",5,IF(M149="Moderate",3,2))))</f>
        <v>1</v>
      </c>
    </row>
    <row r="150" spans="1:27" ht="175" x14ac:dyDescent="0.35">
      <c r="A150" s="77" t="s">
        <v>1801</v>
      </c>
      <c r="B150" s="276" t="s">
        <v>142</v>
      </c>
      <c r="C150" s="259" t="s">
        <v>1737</v>
      </c>
      <c r="D150" s="276" t="s">
        <v>374</v>
      </c>
      <c r="E150" s="77" t="s">
        <v>1802</v>
      </c>
      <c r="F150" s="77" t="s">
        <v>1803</v>
      </c>
      <c r="G150" s="77" t="s">
        <v>1804</v>
      </c>
      <c r="H150" s="77" t="s">
        <v>1805</v>
      </c>
      <c r="I150" s="278"/>
      <c r="J150" s="279"/>
      <c r="K150" s="278" t="s">
        <v>1783</v>
      </c>
      <c r="L150" s="287" t="s">
        <v>1806</v>
      </c>
      <c r="M150" s="286" t="s">
        <v>149</v>
      </c>
      <c r="N150" s="281" t="s">
        <v>1807</v>
      </c>
      <c r="O150" s="281" t="s">
        <v>1808</v>
      </c>
      <c r="P150" s="283"/>
      <c r="Q150" s="278" t="s">
        <v>1774</v>
      </c>
      <c r="R150" s="278" t="s">
        <v>1809</v>
      </c>
      <c r="S150" s="276" t="s">
        <v>1810</v>
      </c>
      <c r="T150" s="276" t="s">
        <v>1811</v>
      </c>
      <c r="U150" s="305" t="s">
        <v>1812</v>
      </c>
      <c r="V150" s="305"/>
      <c r="W150" s="158"/>
      <c r="AA150" s="157">
        <f>IF(OR(J150="Fail",ISBLANK(J150)),INDEX('Issue Code Table'!C:C,MATCH(N:N,'Issue Code Table'!A:A,0)),IF(M150="Critical",6,IF(M150="Significant",5,IF(M150="Moderate",3,2))))</f>
        <v>5</v>
      </c>
    </row>
    <row r="151" spans="1:27" ht="100" x14ac:dyDescent="0.35">
      <c r="A151" s="77" t="s">
        <v>1813</v>
      </c>
      <c r="B151" s="276" t="s">
        <v>500</v>
      </c>
      <c r="C151" s="277" t="s">
        <v>1690</v>
      </c>
      <c r="D151" s="276" t="s">
        <v>374</v>
      </c>
      <c r="E151" s="77" t="s">
        <v>1814</v>
      </c>
      <c r="F151" s="77" t="s">
        <v>1815</v>
      </c>
      <c r="G151" s="77" t="s">
        <v>1816</v>
      </c>
      <c r="H151" s="77" t="s">
        <v>1817</v>
      </c>
      <c r="I151" s="278"/>
      <c r="J151" s="279"/>
      <c r="K151" s="278" t="s">
        <v>1794</v>
      </c>
      <c r="L151" s="287"/>
      <c r="M151" s="286" t="s">
        <v>196</v>
      </c>
      <c r="N151" s="281" t="s">
        <v>1818</v>
      </c>
      <c r="O151" s="281" t="s">
        <v>1819</v>
      </c>
      <c r="P151" s="283"/>
      <c r="Q151" s="278" t="s">
        <v>1774</v>
      </c>
      <c r="R151" s="278" t="s">
        <v>1820</v>
      </c>
      <c r="S151" s="276" t="s">
        <v>1821</v>
      </c>
      <c r="T151" s="276" t="s">
        <v>1822</v>
      </c>
      <c r="U151" s="305" t="s">
        <v>1823</v>
      </c>
      <c r="V151" s="305"/>
      <c r="W151" s="158"/>
      <c r="AA151" s="157">
        <f>IF(OR(J151="Fail",ISBLANK(J151)),INDEX('Issue Code Table'!C:C,MATCH(N:N,'Issue Code Table'!A:A,0)),IF(M151="Critical",6,IF(M151="Significant",5,IF(M151="Moderate",3,2))))</f>
        <v>4</v>
      </c>
    </row>
    <row r="152" spans="1:27" ht="87.5" x14ac:dyDescent="0.35">
      <c r="A152" s="77" t="s">
        <v>1824</v>
      </c>
      <c r="B152" s="77" t="s">
        <v>350</v>
      </c>
      <c r="C152" s="262" t="s">
        <v>351</v>
      </c>
      <c r="D152" s="276" t="s">
        <v>374</v>
      </c>
      <c r="E152" s="77" t="s">
        <v>1825</v>
      </c>
      <c r="F152" s="77" t="s">
        <v>1826</v>
      </c>
      <c r="G152" s="77" t="s">
        <v>1827</v>
      </c>
      <c r="H152" s="77" t="s">
        <v>1828</v>
      </c>
      <c r="I152" s="278"/>
      <c r="J152" s="279"/>
      <c r="K152" s="278" t="s">
        <v>1829</v>
      </c>
      <c r="L152" s="278"/>
      <c r="M152" s="286" t="s">
        <v>149</v>
      </c>
      <c r="N152" s="281" t="s">
        <v>482</v>
      </c>
      <c r="O152" s="281" t="s">
        <v>483</v>
      </c>
      <c r="P152" s="283"/>
      <c r="Q152" s="278" t="s">
        <v>1830</v>
      </c>
      <c r="R152" s="278" t="s">
        <v>1831</v>
      </c>
      <c r="S152" s="276" t="s">
        <v>1832</v>
      </c>
      <c r="T152" s="276" t="s">
        <v>1833</v>
      </c>
      <c r="U152" s="305" t="s">
        <v>4022</v>
      </c>
      <c r="V152" s="305"/>
      <c r="W152" s="158"/>
      <c r="AA152" s="157">
        <f>IF(OR(J152="Fail",ISBLANK(J152)),INDEX('Issue Code Table'!C:C,MATCH(N:N,'Issue Code Table'!A:A,0)),IF(M152="Critical",6,IF(M152="Significant",5,IF(M152="Moderate",3,2))))</f>
        <v>4</v>
      </c>
    </row>
    <row r="153" spans="1:27" ht="100" x14ac:dyDescent="0.35">
      <c r="A153" s="77" t="s">
        <v>1834</v>
      </c>
      <c r="B153" s="77" t="s">
        <v>350</v>
      </c>
      <c r="C153" s="262" t="s">
        <v>351</v>
      </c>
      <c r="D153" s="77" t="s">
        <v>374</v>
      </c>
      <c r="E153" s="77" t="s">
        <v>1835</v>
      </c>
      <c r="F153" s="77" t="s">
        <v>1836</v>
      </c>
      <c r="G153" s="77" t="s">
        <v>1837</v>
      </c>
      <c r="H153" s="77" t="s">
        <v>1838</v>
      </c>
      <c r="I153" s="65"/>
      <c r="J153" s="69"/>
      <c r="K153" s="272" t="s">
        <v>1839</v>
      </c>
      <c r="L153" s="213"/>
      <c r="M153" s="257" t="s">
        <v>149</v>
      </c>
      <c r="N153" s="253" t="s">
        <v>482</v>
      </c>
      <c r="O153" s="253" t="s">
        <v>483</v>
      </c>
      <c r="P153" s="199"/>
      <c r="Q153" s="65" t="s">
        <v>1830</v>
      </c>
      <c r="R153" s="65" t="s">
        <v>1840</v>
      </c>
      <c r="S153" s="77" t="s">
        <v>1841</v>
      </c>
      <c r="T153" s="77" t="s">
        <v>1842</v>
      </c>
      <c r="U153" s="305" t="s">
        <v>1843</v>
      </c>
      <c r="V153" s="305"/>
      <c r="W153" s="158"/>
      <c r="AA153" s="157">
        <f>IF(OR(J153="Fail",ISBLANK(J153)),INDEX('Issue Code Table'!C:C,MATCH(N:N,'Issue Code Table'!A:A,0)),IF(M153="Critical",6,IF(M153="Significant",5,IF(M153="Moderate",3,2))))</f>
        <v>4</v>
      </c>
    </row>
    <row r="154" spans="1:27" ht="87.5" x14ac:dyDescent="0.35">
      <c r="A154" s="77" t="s">
        <v>1844</v>
      </c>
      <c r="B154" s="77" t="s">
        <v>350</v>
      </c>
      <c r="C154" s="262" t="s">
        <v>351</v>
      </c>
      <c r="D154" s="276" t="s">
        <v>374</v>
      </c>
      <c r="E154" s="77" t="s">
        <v>1845</v>
      </c>
      <c r="F154" s="77" t="s">
        <v>1846</v>
      </c>
      <c r="G154" s="77" t="s">
        <v>1847</v>
      </c>
      <c r="H154" s="77" t="s">
        <v>1848</v>
      </c>
      <c r="I154" s="278"/>
      <c r="J154" s="279"/>
      <c r="K154" s="278" t="s">
        <v>1849</v>
      </c>
      <c r="L154" s="278"/>
      <c r="M154" s="286" t="s">
        <v>149</v>
      </c>
      <c r="N154" s="281" t="s">
        <v>482</v>
      </c>
      <c r="O154" s="281" t="s">
        <v>483</v>
      </c>
      <c r="P154" s="283"/>
      <c r="Q154" s="278" t="s">
        <v>1830</v>
      </c>
      <c r="R154" s="278" t="s">
        <v>1850</v>
      </c>
      <c r="S154" s="276" t="s">
        <v>1851</v>
      </c>
      <c r="T154" s="276" t="s">
        <v>1852</v>
      </c>
      <c r="U154" s="305" t="s">
        <v>1853</v>
      </c>
      <c r="V154" s="305"/>
      <c r="W154" s="158"/>
      <c r="AA154" s="157">
        <f>IF(OR(J154="Fail",ISBLANK(J154)),INDEX('Issue Code Table'!C:C,MATCH(N:N,'Issue Code Table'!A:A,0)),IF(M154="Critical",6,IF(M154="Significant",5,IF(M154="Moderate",3,2))))</f>
        <v>4</v>
      </c>
    </row>
    <row r="155" spans="1:27" ht="112.5" x14ac:dyDescent="0.35">
      <c r="A155" s="77" t="s">
        <v>1854</v>
      </c>
      <c r="B155" s="77" t="s">
        <v>350</v>
      </c>
      <c r="C155" s="262" t="s">
        <v>351</v>
      </c>
      <c r="D155" s="276" t="s">
        <v>374</v>
      </c>
      <c r="E155" s="77" t="s">
        <v>1855</v>
      </c>
      <c r="F155" s="77" t="s">
        <v>1856</v>
      </c>
      <c r="G155" s="77" t="s">
        <v>4023</v>
      </c>
      <c r="H155" s="77" t="s">
        <v>1857</v>
      </c>
      <c r="I155" s="65"/>
      <c r="J155" s="69"/>
      <c r="K155" s="272" t="s">
        <v>1858</v>
      </c>
      <c r="L155" s="65"/>
      <c r="M155" s="257" t="s">
        <v>149</v>
      </c>
      <c r="N155" s="253" t="s">
        <v>482</v>
      </c>
      <c r="O155" s="253" t="s">
        <v>483</v>
      </c>
      <c r="P155" s="199"/>
      <c r="Q155" s="65" t="s">
        <v>1830</v>
      </c>
      <c r="R155" s="65" t="s">
        <v>1859</v>
      </c>
      <c r="S155" s="77" t="s">
        <v>1860</v>
      </c>
      <c r="T155" s="77" t="s">
        <v>1861</v>
      </c>
      <c r="U155" s="305" t="s">
        <v>1862</v>
      </c>
      <c r="V155" s="305"/>
      <c r="W155" s="158"/>
      <c r="AA155" s="157">
        <f>IF(OR(J155="Fail",ISBLANK(J155)),INDEX('Issue Code Table'!C:C,MATCH(N:N,'Issue Code Table'!A:A,0)),IF(M155="Critical",6,IF(M155="Significant",5,IF(M155="Moderate",3,2))))</f>
        <v>4</v>
      </c>
    </row>
    <row r="156" spans="1:27" ht="87.5" x14ac:dyDescent="0.35">
      <c r="A156" s="77" t="s">
        <v>1863</v>
      </c>
      <c r="B156" s="77" t="s">
        <v>350</v>
      </c>
      <c r="C156" s="262" t="s">
        <v>351</v>
      </c>
      <c r="D156" s="276" t="s">
        <v>374</v>
      </c>
      <c r="E156" s="77" t="s">
        <v>1864</v>
      </c>
      <c r="F156" s="77" t="s">
        <v>1865</v>
      </c>
      <c r="G156" s="77" t="s">
        <v>1866</v>
      </c>
      <c r="H156" s="77" t="s">
        <v>1867</v>
      </c>
      <c r="I156" s="278"/>
      <c r="J156" s="279"/>
      <c r="K156" s="278" t="s">
        <v>1868</v>
      </c>
      <c r="L156" s="278"/>
      <c r="M156" s="286" t="s">
        <v>149</v>
      </c>
      <c r="N156" s="281" t="s">
        <v>482</v>
      </c>
      <c r="O156" s="281" t="s">
        <v>483</v>
      </c>
      <c r="P156" s="283"/>
      <c r="Q156" s="278" t="s">
        <v>1830</v>
      </c>
      <c r="R156" s="278" t="s">
        <v>1869</v>
      </c>
      <c r="S156" s="276" t="s">
        <v>1870</v>
      </c>
      <c r="T156" s="276" t="s">
        <v>1871</v>
      </c>
      <c r="U156" s="305" t="s">
        <v>4024</v>
      </c>
      <c r="V156" s="305"/>
      <c r="W156" s="158"/>
      <c r="AA156" s="157">
        <f>IF(OR(J156="Fail",ISBLANK(J156)),INDEX('Issue Code Table'!C:C,MATCH(N:N,'Issue Code Table'!A:A,0)),IF(M156="Critical",6,IF(M156="Significant",5,IF(M156="Moderate",3,2))))</f>
        <v>4</v>
      </c>
    </row>
    <row r="157" spans="1:27" ht="100" x14ac:dyDescent="0.35">
      <c r="A157" s="77" t="s">
        <v>1872</v>
      </c>
      <c r="B157" s="77" t="s">
        <v>350</v>
      </c>
      <c r="C157" s="262" t="s">
        <v>351</v>
      </c>
      <c r="D157" s="276" t="s">
        <v>374</v>
      </c>
      <c r="E157" s="77" t="s">
        <v>1873</v>
      </c>
      <c r="F157" s="77" t="s">
        <v>1874</v>
      </c>
      <c r="G157" s="77" t="s">
        <v>4025</v>
      </c>
      <c r="H157" s="77" t="s">
        <v>1875</v>
      </c>
      <c r="I157" s="278"/>
      <c r="J157" s="279"/>
      <c r="K157" s="278" t="s">
        <v>1876</v>
      </c>
      <c r="L157" s="278"/>
      <c r="M157" s="286" t="s">
        <v>149</v>
      </c>
      <c r="N157" s="281" t="s">
        <v>482</v>
      </c>
      <c r="O157" s="281" t="s">
        <v>483</v>
      </c>
      <c r="P157" s="283"/>
      <c r="Q157" s="278" t="s">
        <v>1830</v>
      </c>
      <c r="R157" s="278" t="s">
        <v>1877</v>
      </c>
      <c r="S157" s="276" t="s">
        <v>1878</v>
      </c>
      <c r="T157" s="324" t="s">
        <v>1879</v>
      </c>
      <c r="U157" s="305" t="s">
        <v>1880</v>
      </c>
      <c r="V157" s="305"/>
      <c r="W157" s="158"/>
      <c r="AA157" s="157">
        <f>IF(OR(J157="Fail",ISBLANK(J157)),INDEX('Issue Code Table'!C:C,MATCH(N:N,'Issue Code Table'!A:A,0)),IF(M157="Critical",6,IF(M157="Significant",5,IF(M157="Moderate",3,2))))</f>
        <v>4</v>
      </c>
    </row>
    <row r="158" spans="1:27" ht="87.5" x14ac:dyDescent="0.35">
      <c r="A158" s="77" t="s">
        <v>1881</v>
      </c>
      <c r="B158" s="77" t="s">
        <v>350</v>
      </c>
      <c r="C158" s="262" t="s">
        <v>351</v>
      </c>
      <c r="D158" s="276" t="s">
        <v>374</v>
      </c>
      <c r="E158" s="77" t="s">
        <v>1882</v>
      </c>
      <c r="F158" s="77" t="s">
        <v>1883</v>
      </c>
      <c r="G158" s="77" t="s">
        <v>1884</v>
      </c>
      <c r="H158" s="77" t="s">
        <v>1885</v>
      </c>
      <c r="I158" s="278"/>
      <c r="J158" s="279"/>
      <c r="K158" s="278" t="s">
        <v>1849</v>
      </c>
      <c r="L158" s="278"/>
      <c r="M158" s="286" t="s">
        <v>149</v>
      </c>
      <c r="N158" s="281" t="s">
        <v>482</v>
      </c>
      <c r="O158" s="281" t="s">
        <v>483</v>
      </c>
      <c r="P158" s="283"/>
      <c r="Q158" s="278" t="s">
        <v>1830</v>
      </c>
      <c r="R158" s="278" t="s">
        <v>1886</v>
      </c>
      <c r="S158" s="276" t="s">
        <v>1887</v>
      </c>
      <c r="T158" s="324" t="s">
        <v>1888</v>
      </c>
      <c r="U158" s="305" t="s">
        <v>1889</v>
      </c>
      <c r="V158" s="305"/>
      <c r="W158" s="158"/>
      <c r="AA158" s="157">
        <f>IF(OR(J158="Fail",ISBLANK(J158)),INDEX('Issue Code Table'!C:C,MATCH(N:N,'Issue Code Table'!A:A,0)),IF(M158="Critical",6,IF(M158="Significant",5,IF(M158="Moderate",3,2))))</f>
        <v>4</v>
      </c>
    </row>
    <row r="159" spans="1:27" ht="125" x14ac:dyDescent="0.35">
      <c r="A159" s="77" t="s">
        <v>1890</v>
      </c>
      <c r="B159" s="77" t="s">
        <v>350</v>
      </c>
      <c r="C159" s="262" t="s">
        <v>351</v>
      </c>
      <c r="D159" s="276" t="s">
        <v>374</v>
      </c>
      <c r="E159" s="77" t="s">
        <v>1891</v>
      </c>
      <c r="F159" s="77" t="s">
        <v>1892</v>
      </c>
      <c r="G159" s="77" t="s">
        <v>4026</v>
      </c>
      <c r="H159" s="77" t="s">
        <v>1893</v>
      </c>
      <c r="I159" s="278"/>
      <c r="J159" s="279"/>
      <c r="K159" s="278" t="s">
        <v>1894</v>
      </c>
      <c r="L159" s="278"/>
      <c r="M159" s="286" t="s">
        <v>149</v>
      </c>
      <c r="N159" s="281" t="s">
        <v>482</v>
      </c>
      <c r="O159" s="281" t="s">
        <v>483</v>
      </c>
      <c r="P159" s="283"/>
      <c r="Q159" s="278" t="s">
        <v>1830</v>
      </c>
      <c r="R159" s="278" t="s">
        <v>1895</v>
      </c>
      <c r="S159" s="276" t="s">
        <v>1896</v>
      </c>
      <c r="T159" s="276" t="s">
        <v>1897</v>
      </c>
      <c r="U159" s="305" t="s">
        <v>1898</v>
      </c>
      <c r="V159" s="305"/>
      <c r="W159" s="158"/>
      <c r="AA159" s="157">
        <f>IF(OR(J159="Fail",ISBLANK(J159)),INDEX('Issue Code Table'!C:C,MATCH(N:N,'Issue Code Table'!A:A,0)),IF(M159="Critical",6,IF(M159="Significant",5,IF(M159="Moderate",3,2))))</f>
        <v>4</v>
      </c>
    </row>
    <row r="160" spans="1:27" ht="212.5" x14ac:dyDescent="0.35">
      <c r="A160" s="77" t="s">
        <v>1899</v>
      </c>
      <c r="B160" s="260" t="s">
        <v>178</v>
      </c>
      <c r="C160" s="263" t="s">
        <v>179</v>
      </c>
      <c r="D160" s="276" t="s">
        <v>374</v>
      </c>
      <c r="E160" s="77" t="s">
        <v>1900</v>
      </c>
      <c r="F160" s="77" t="s">
        <v>1901</v>
      </c>
      <c r="G160" s="77" t="s">
        <v>1902</v>
      </c>
      <c r="H160" s="77" t="s">
        <v>1903</v>
      </c>
      <c r="I160" s="278"/>
      <c r="J160" s="279"/>
      <c r="K160" s="278" t="s">
        <v>1904</v>
      </c>
      <c r="L160" s="278"/>
      <c r="M160" s="286" t="s">
        <v>149</v>
      </c>
      <c r="N160" s="281" t="s">
        <v>482</v>
      </c>
      <c r="O160" s="281" t="s">
        <v>483</v>
      </c>
      <c r="P160" s="283"/>
      <c r="Q160" s="278" t="s">
        <v>1830</v>
      </c>
      <c r="R160" s="278" t="s">
        <v>1905</v>
      </c>
      <c r="S160" s="276" t="s">
        <v>1906</v>
      </c>
      <c r="T160" s="276" t="s">
        <v>1907</v>
      </c>
      <c r="U160" s="305" t="s">
        <v>1908</v>
      </c>
      <c r="V160" s="305"/>
      <c r="W160" s="158"/>
      <c r="AA160" s="157">
        <f>IF(OR(J160="Fail",ISBLANK(J160)),INDEX('Issue Code Table'!C:C,MATCH(N:N,'Issue Code Table'!A:A,0)),IF(M160="Critical",6,IF(M160="Significant",5,IF(M160="Moderate",3,2))))</f>
        <v>4</v>
      </c>
    </row>
    <row r="161" spans="1:27" ht="200" x14ac:dyDescent="0.35">
      <c r="A161" s="77" t="s">
        <v>1909</v>
      </c>
      <c r="B161" s="276" t="s">
        <v>142</v>
      </c>
      <c r="C161" s="259" t="s">
        <v>1737</v>
      </c>
      <c r="D161" s="276" t="s">
        <v>374</v>
      </c>
      <c r="E161" s="77" t="s">
        <v>1910</v>
      </c>
      <c r="F161" s="77" t="s">
        <v>1911</v>
      </c>
      <c r="G161" s="77" t="s">
        <v>1912</v>
      </c>
      <c r="H161" s="77" t="s">
        <v>1913</v>
      </c>
      <c r="I161" s="278"/>
      <c r="J161" s="279"/>
      <c r="K161" s="278" t="s">
        <v>1914</v>
      </c>
      <c r="L161" s="278"/>
      <c r="M161" s="286" t="s">
        <v>149</v>
      </c>
      <c r="N161" s="281" t="s">
        <v>482</v>
      </c>
      <c r="O161" s="281" t="s">
        <v>483</v>
      </c>
      <c r="P161" s="283"/>
      <c r="Q161" s="278" t="s">
        <v>1830</v>
      </c>
      <c r="R161" s="278" t="s">
        <v>1915</v>
      </c>
      <c r="S161" s="276" t="s">
        <v>1916</v>
      </c>
      <c r="T161" s="276" t="s">
        <v>1917</v>
      </c>
      <c r="U161" s="305" t="s">
        <v>1917</v>
      </c>
      <c r="V161" s="305"/>
      <c r="W161" s="158"/>
      <c r="AA161" s="157">
        <f>IF(OR(J161="Fail",ISBLANK(J161)),INDEX('Issue Code Table'!C:C,MATCH(N:N,'Issue Code Table'!A:A,0)),IF(M161="Critical",6,IF(M161="Significant",5,IF(M161="Moderate",3,2))))</f>
        <v>4</v>
      </c>
    </row>
    <row r="162" spans="1:27" ht="212.5" x14ac:dyDescent="0.35">
      <c r="A162" s="77" t="s">
        <v>1918</v>
      </c>
      <c r="B162" s="276" t="s">
        <v>142</v>
      </c>
      <c r="C162" s="259" t="s">
        <v>1737</v>
      </c>
      <c r="D162" s="276" t="s">
        <v>374</v>
      </c>
      <c r="E162" s="77" t="s">
        <v>1919</v>
      </c>
      <c r="F162" s="77" t="s">
        <v>1920</v>
      </c>
      <c r="G162" s="77" t="s">
        <v>1921</v>
      </c>
      <c r="H162" s="77" t="s">
        <v>1922</v>
      </c>
      <c r="I162" s="278"/>
      <c r="J162" s="279"/>
      <c r="K162" s="278" t="s">
        <v>1923</v>
      </c>
      <c r="L162" s="278"/>
      <c r="M162" s="286" t="s">
        <v>149</v>
      </c>
      <c r="N162" s="281" t="s">
        <v>482</v>
      </c>
      <c r="O162" s="281" t="s">
        <v>483</v>
      </c>
      <c r="P162" s="283"/>
      <c r="Q162" s="278" t="s">
        <v>1830</v>
      </c>
      <c r="R162" s="278" t="s">
        <v>1924</v>
      </c>
      <c r="S162" s="276" t="s">
        <v>1916</v>
      </c>
      <c r="T162" s="276" t="s">
        <v>1917</v>
      </c>
      <c r="U162" s="305" t="s">
        <v>1917</v>
      </c>
      <c r="V162" s="305"/>
      <c r="W162" s="158"/>
      <c r="AA162" s="157">
        <f>IF(OR(J162="Fail",ISBLANK(J162)),INDEX('Issue Code Table'!C:C,MATCH(N:N,'Issue Code Table'!A:A,0)),IF(M162="Critical",6,IF(M162="Significant",5,IF(M162="Moderate",3,2))))</f>
        <v>4</v>
      </c>
    </row>
    <row r="163" spans="1:27" ht="187.5" x14ac:dyDescent="0.35">
      <c r="A163" s="77" t="s">
        <v>1925</v>
      </c>
      <c r="B163" s="260" t="s">
        <v>178</v>
      </c>
      <c r="C163" s="263" t="s">
        <v>179</v>
      </c>
      <c r="D163" s="276" t="s">
        <v>203</v>
      </c>
      <c r="E163" s="77" t="s">
        <v>1926</v>
      </c>
      <c r="F163" s="77" t="s">
        <v>1927</v>
      </c>
      <c r="G163" s="77" t="s">
        <v>1928</v>
      </c>
      <c r="H163" s="77" t="s">
        <v>1929</v>
      </c>
      <c r="I163" s="278"/>
      <c r="J163" s="279"/>
      <c r="K163" s="278" t="s">
        <v>1930</v>
      </c>
      <c r="L163" s="278"/>
      <c r="M163" s="286" t="s">
        <v>149</v>
      </c>
      <c r="N163" s="281" t="s">
        <v>482</v>
      </c>
      <c r="O163" s="281" t="s">
        <v>483</v>
      </c>
      <c r="P163" s="283"/>
      <c r="Q163" s="278" t="s">
        <v>1830</v>
      </c>
      <c r="R163" s="278" t="s">
        <v>1931</v>
      </c>
      <c r="S163" s="276" t="s">
        <v>1932</v>
      </c>
      <c r="T163" s="276" t="s">
        <v>1933</v>
      </c>
      <c r="U163" s="305" t="s">
        <v>1934</v>
      </c>
      <c r="V163" s="305"/>
      <c r="W163" s="158"/>
      <c r="AA163" s="157">
        <f>IF(OR(J163="Fail",ISBLANK(J163)),INDEX('Issue Code Table'!C:C,MATCH(N:N,'Issue Code Table'!A:A,0)),IF(M163="Critical",6,IF(M163="Significant",5,IF(M163="Moderate",3,2))))</f>
        <v>4</v>
      </c>
    </row>
    <row r="164" spans="1:27" ht="200" x14ac:dyDescent="0.35">
      <c r="A164" s="77" t="s">
        <v>1935</v>
      </c>
      <c r="B164" s="260" t="s">
        <v>178</v>
      </c>
      <c r="C164" s="263" t="s">
        <v>179</v>
      </c>
      <c r="D164" s="276" t="s">
        <v>203</v>
      </c>
      <c r="E164" s="77" t="s">
        <v>1936</v>
      </c>
      <c r="F164" s="77" t="s">
        <v>1937</v>
      </c>
      <c r="G164" s="77" t="s">
        <v>1938</v>
      </c>
      <c r="H164" s="77" t="s">
        <v>1939</v>
      </c>
      <c r="I164" s="278"/>
      <c r="J164" s="279"/>
      <c r="K164" s="278" t="s">
        <v>1940</v>
      </c>
      <c r="L164" s="278"/>
      <c r="M164" s="286" t="s">
        <v>149</v>
      </c>
      <c r="N164" s="281" t="s">
        <v>482</v>
      </c>
      <c r="O164" s="281" t="s">
        <v>483</v>
      </c>
      <c r="P164" s="283"/>
      <c r="Q164" s="278" t="s">
        <v>1830</v>
      </c>
      <c r="R164" s="278" t="s">
        <v>1941</v>
      </c>
      <c r="S164" s="276" t="s">
        <v>1942</v>
      </c>
      <c r="T164" s="276" t="s">
        <v>1943</v>
      </c>
      <c r="U164" s="305" t="s">
        <v>1944</v>
      </c>
      <c r="V164" s="305"/>
      <c r="W164" s="158"/>
      <c r="AA164" s="157">
        <f>IF(OR(J164="Fail",ISBLANK(J164)),INDEX('Issue Code Table'!C:C,MATCH(N:N,'Issue Code Table'!A:A,0)),IF(M164="Critical",6,IF(M164="Significant",5,IF(M164="Moderate",3,2))))</f>
        <v>4</v>
      </c>
    </row>
    <row r="165" spans="1:27" ht="150" x14ac:dyDescent="0.35">
      <c r="A165" s="77" t="s">
        <v>1945</v>
      </c>
      <c r="B165" s="276" t="s">
        <v>142</v>
      </c>
      <c r="C165" s="259" t="s">
        <v>1737</v>
      </c>
      <c r="D165" s="276" t="s">
        <v>374</v>
      </c>
      <c r="E165" s="77" t="s">
        <v>1946</v>
      </c>
      <c r="F165" s="77" t="s">
        <v>1947</v>
      </c>
      <c r="G165" s="77" t="s">
        <v>1948</v>
      </c>
      <c r="H165" s="77" t="s">
        <v>1949</v>
      </c>
      <c r="I165" s="278"/>
      <c r="J165" s="279"/>
      <c r="K165" s="278" t="s">
        <v>1950</v>
      </c>
      <c r="L165" s="278"/>
      <c r="M165" s="282" t="s">
        <v>138</v>
      </c>
      <c r="N165" s="281" t="s">
        <v>1743</v>
      </c>
      <c r="O165" s="281" t="s">
        <v>1744</v>
      </c>
      <c r="P165" s="283"/>
      <c r="Q165" s="278" t="s">
        <v>1951</v>
      </c>
      <c r="R165" s="278" t="s">
        <v>1952</v>
      </c>
      <c r="S165" s="276" t="s">
        <v>1953</v>
      </c>
      <c r="T165" s="276" t="s">
        <v>1954</v>
      </c>
      <c r="U165" s="305" t="s">
        <v>1955</v>
      </c>
      <c r="V165" s="305" t="s">
        <v>1956</v>
      </c>
      <c r="W165" s="158"/>
      <c r="AA165" s="157">
        <f>IF(OR(J165="Fail",ISBLANK(J165)),INDEX('Issue Code Table'!C:C,MATCH(N:N,'Issue Code Table'!A:A,0)),IF(M165="Critical",6,IF(M165="Significant",5,IF(M165="Moderate",3,2))))</f>
        <v>7</v>
      </c>
    </row>
    <row r="166" spans="1:27" ht="87.5" x14ac:dyDescent="0.35">
      <c r="A166" s="77" t="s">
        <v>1957</v>
      </c>
      <c r="B166" s="276" t="s">
        <v>142</v>
      </c>
      <c r="C166" s="259" t="s">
        <v>1737</v>
      </c>
      <c r="D166" s="276" t="s">
        <v>374</v>
      </c>
      <c r="E166" s="77" t="s">
        <v>1958</v>
      </c>
      <c r="F166" s="77" t="s">
        <v>1959</v>
      </c>
      <c r="G166" s="77" t="s">
        <v>1960</v>
      </c>
      <c r="H166" s="77" t="s">
        <v>1961</v>
      </c>
      <c r="I166" s="278"/>
      <c r="J166" s="279"/>
      <c r="K166" s="278" t="s">
        <v>1962</v>
      </c>
      <c r="L166" s="278"/>
      <c r="M166" s="282" t="s">
        <v>138</v>
      </c>
      <c r="N166" s="284" t="s">
        <v>183</v>
      </c>
      <c r="O166" s="281" t="s">
        <v>184</v>
      </c>
      <c r="P166" s="283"/>
      <c r="Q166" s="278" t="s">
        <v>1951</v>
      </c>
      <c r="R166" s="278" t="s">
        <v>1963</v>
      </c>
      <c r="S166" s="276" t="s">
        <v>1964</v>
      </c>
      <c r="T166" s="276" t="s">
        <v>1965</v>
      </c>
      <c r="U166" s="305" t="s">
        <v>1966</v>
      </c>
      <c r="V166" s="305" t="s">
        <v>1967</v>
      </c>
      <c r="W166" s="158"/>
      <c r="AA166" s="157">
        <f>IF(OR(J166="Fail",ISBLANK(J166)),INDEX('Issue Code Table'!C:C,MATCH(N:N,'Issue Code Table'!A:A,0)),IF(M166="Critical",6,IF(M166="Significant",5,IF(M166="Moderate",3,2))))</f>
        <v>5</v>
      </c>
    </row>
    <row r="167" spans="1:27" ht="87.5" x14ac:dyDescent="0.35">
      <c r="A167" s="77" t="s">
        <v>1968</v>
      </c>
      <c r="B167" s="77" t="s">
        <v>142</v>
      </c>
      <c r="C167" s="262" t="s">
        <v>1737</v>
      </c>
      <c r="D167" s="77" t="s">
        <v>374</v>
      </c>
      <c r="E167" s="77" t="s">
        <v>1969</v>
      </c>
      <c r="F167" s="77" t="s">
        <v>1959</v>
      </c>
      <c r="G167" s="77" t="s">
        <v>1970</v>
      </c>
      <c r="H167" s="77" t="s">
        <v>1971</v>
      </c>
      <c r="I167" s="65"/>
      <c r="J167" s="69"/>
      <c r="K167" s="272" t="s">
        <v>1972</v>
      </c>
      <c r="L167" s="213"/>
      <c r="M167" s="257" t="s">
        <v>138</v>
      </c>
      <c r="N167" s="253" t="s">
        <v>183</v>
      </c>
      <c r="O167" s="253" t="s">
        <v>184</v>
      </c>
      <c r="P167" s="199"/>
      <c r="Q167" s="65" t="s">
        <v>1951</v>
      </c>
      <c r="R167" s="65" t="s">
        <v>1973</v>
      </c>
      <c r="S167" s="77" t="s">
        <v>1964</v>
      </c>
      <c r="T167" s="77" t="s">
        <v>1974</v>
      </c>
      <c r="U167" s="305" t="s">
        <v>1975</v>
      </c>
      <c r="V167" s="305" t="s">
        <v>1976</v>
      </c>
      <c r="W167" s="158"/>
      <c r="AA167" s="157">
        <f>IF(OR(J167="Fail",ISBLANK(J167)),INDEX('Issue Code Table'!C:C,MATCH(N:N,'Issue Code Table'!A:A,0)),IF(M167="Critical",6,IF(M167="Significant",5,IF(M167="Moderate",3,2))))</f>
        <v>5</v>
      </c>
    </row>
    <row r="168" spans="1:27" ht="87.5" x14ac:dyDescent="0.35">
      <c r="A168" s="77" t="s">
        <v>1977</v>
      </c>
      <c r="B168" s="77" t="s">
        <v>142</v>
      </c>
      <c r="C168" s="262" t="s">
        <v>1737</v>
      </c>
      <c r="D168" s="77" t="s">
        <v>374</v>
      </c>
      <c r="E168" s="77" t="s">
        <v>1978</v>
      </c>
      <c r="F168" s="77" t="s">
        <v>1959</v>
      </c>
      <c r="G168" s="77" t="s">
        <v>1979</v>
      </c>
      <c r="H168" s="77" t="s">
        <v>1980</v>
      </c>
      <c r="I168" s="65"/>
      <c r="J168" s="69"/>
      <c r="K168" s="272" t="s">
        <v>1981</v>
      </c>
      <c r="L168" s="213"/>
      <c r="M168" s="257" t="s">
        <v>138</v>
      </c>
      <c r="N168" s="253" t="s">
        <v>183</v>
      </c>
      <c r="O168" s="253" t="s">
        <v>184</v>
      </c>
      <c r="P168" s="199"/>
      <c r="Q168" s="65" t="s">
        <v>1951</v>
      </c>
      <c r="R168" s="65" t="s">
        <v>1982</v>
      </c>
      <c r="S168" s="77" t="s">
        <v>1964</v>
      </c>
      <c r="T168" s="77" t="s">
        <v>1983</v>
      </c>
      <c r="U168" s="305" t="s">
        <v>1984</v>
      </c>
      <c r="V168" s="305" t="s">
        <v>4002</v>
      </c>
      <c r="W168" s="158"/>
      <c r="AA168" s="157">
        <f>IF(OR(J168="Fail",ISBLANK(J168)),INDEX('Issue Code Table'!C:C,MATCH(N:N,'Issue Code Table'!A:A,0)),IF(M168="Critical",6,IF(M168="Significant",5,IF(M168="Moderate",3,2))))</f>
        <v>5</v>
      </c>
    </row>
    <row r="169" spans="1:27" ht="100" x14ac:dyDescent="0.35">
      <c r="A169" s="77" t="s">
        <v>1985</v>
      </c>
      <c r="B169" s="77" t="s">
        <v>142</v>
      </c>
      <c r="C169" s="262" t="s">
        <v>1737</v>
      </c>
      <c r="D169" s="77" t="s">
        <v>374</v>
      </c>
      <c r="E169" s="77" t="s">
        <v>1986</v>
      </c>
      <c r="F169" s="77" t="s">
        <v>1987</v>
      </c>
      <c r="G169" s="77" t="s">
        <v>1988</v>
      </c>
      <c r="H169" s="77" t="s">
        <v>1989</v>
      </c>
      <c r="I169" s="65"/>
      <c r="J169" s="69"/>
      <c r="K169" s="272" t="s">
        <v>1990</v>
      </c>
      <c r="L169" s="213"/>
      <c r="M169" s="257" t="s">
        <v>138</v>
      </c>
      <c r="N169" s="253" t="s">
        <v>183</v>
      </c>
      <c r="O169" s="253" t="s">
        <v>184</v>
      </c>
      <c r="P169" s="199"/>
      <c r="Q169" s="65" t="s">
        <v>1951</v>
      </c>
      <c r="R169" s="65" t="s">
        <v>1991</v>
      </c>
      <c r="S169" s="77" t="s">
        <v>1992</v>
      </c>
      <c r="T169" s="77" t="s">
        <v>1993</v>
      </c>
      <c r="U169" s="305" t="s">
        <v>4003</v>
      </c>
      <c r="V169" s="305" t="s">
        <v>1994</v>
      </c>
      <c r="W169" s="158"/>
      <c r="AA169" s="157">
        <f>IF(OR(J169="Fail",ISBLANK(J169)),INDEX('Issue Code Table'!C:C,MATCH(N:N,'Issue Code Table'!A:A,0)),IF(M169="Critical",6,IF(M169="Significant",5,IF(M169="Moderate",3,2))))</f>
        <v>5</v>
      </c>
    </row>
    <row r="170" spans="1:27" ht="409.5" x14ac:dyDescent="0.35">
      <c r="A170" s="77" t="s">
        <v>1995</v>
      </c>
      <c r="B170" s="260" t="s">
        <v>178</v>
      </c>
      <c r="C170" s="263" t="s">
        <v>179</v>
      </c>
      <c r="D170" s="77" t="s">
        <v>374</v>
      </c>
      <c r="E170" s="77" t="s">
        <v>1996</v>
      </c>
      <c r="F170" s="77" t="s">
        <v>1997</v>
      </c>
      <c r="G170" s="77" t="s">
        <v>1998</v>
      </c>
      <c r="H170" s="77" t="s">
        <v>1999</v>
      </c>
      <c r="I170" s="65"/>
      <c r="J170" s="69"/>
      <c r="K170" s="272" t="s">
        <v>2000</v>
      </c>
      <c r="L170" s="65"/>
      <c r="M170" s="257" t="s">
        <v>138</v>
      </c>
      <c r="N170" s="253" t="s">
        <v>183</v>
      </c>
      <c r="O170" s="253" t="s">
        <v>184</v>
      </c>
      <c r="P170" s="199"/>
      <c r="Q170" s="65" t="s">
        <v>1951</v>
      </c>
      <c r="R170" s="65" t="s">
        <v>2001</v>
      </c>
      <c r="S170" s="77" t="s">
        <v>4027</v>
      </c>
      <c r="T170" s="77" t="s">
        <v>2002</v>
      </c>
      <c r="U170" s="305" t="s">
        <v>2003</v>
      </c>
      <c r="V170" s="305" t="s">
        <v>2004</v>
      </c>
      <c r="W170" s="158"/>
      <c r="AA170" s="157">
        <f>IF(OR(J170="Fail",ISBLANK(J170)),INDEX('Issue Code Table'!C:C,MATCH(N:N,'Issue Code Table'!A:A,0)),IF(M170="Critical",6,IF(M170="Significant",5,IF(M170="Moderate",3,2))))</f>
        <v>5</v>
      </c>
    </row>
    <row r="171" spans="1:27" ht="150" x14ac:dyDescent="0.35">
      <c r="A171" s="77" t="s">
        <v>2005</v>
      </c>
      <c r="B171" s="260" t="s">
        <v>216</v>
      </c>
      <c r="C171" s="263" t="s">
        <v>217</v>
      </c>
      <c r="D171" s="77" t="s">
        <v>374</v>
      </c>
      <c r="E171" s="77" t="s">
        <v>2006</v>
      </c>
      <c r="F171" s="77" t="s">
        <v>2007</v>
      </c>
      <c r="G171" s="77" t="s">
        <v>2008</v>
      </c>
      <c r="H171" s="77" t="s">
        <v>2009</v>
      </c>
      <c r="I171" s="65"/>
      <c r="J171" s="69"/>
      <c r="K171" s="272" t="s">
        <v>2010</v>
      </c>
      <c r="L171" s="65"/>
      <c r="M171" s="257" t="s">
        <v>138</v>
      </c>
      <c r="N171" s="209" t="s">
        <v>183</v>
      </c>
      <c r="O171" s="253" t="s">
        <v>184</v>
      </c>
      <c r="P171" s="199"/>
      <c r="Q171" s="65" t="s">
        <v>1951</v>
      </c>
      <c r="R171" s="65" t="s">
        <v>2011</v>
      </c>
      <c r="S171" s="77" t="s">
        <v>2012</v>
      </c>
      <c r="T171" s="77" t="s">
        <v>2013</v>
      </c>
      <c r="U171" s="305" t="s">
        <v>2014</v>
      </c>
      <c r="V171" s="305" t="s">
        <v>2015</v>
      </c>
      <c r="W171" s="158"/>
      <c r="AA171" s="157">
        <f>IF(OR(J171="Fail",ISBLANK(J171)),INDEX('Issue Code Table'!C:C,MATCH(N:N,'Issue Code Table'!A:A,0)),IF(M171="Critical",6,IF(M171="Significant",5,IF(M171="Moderate",3,2))))</f>
        <v>5</v>
      </c>
    </row>
    <row r="172" spans="1:27" ht="375" x14ac:dyDescent="0.35">
      <c r="A172" s="77" t="s">
        <v>2016</v>
      </c>
      <c r="B172" s="77" t="s">
        <v>350</v>
      </c>
      <c r="C172" s="262" t="s">
        <v>351</v>
      </c>
      <c r="D172" s="276" t="s">
        <v>374</v>
      </c>
      <c r="E172" s="77" t="s">
        <v>2017</v>
      </c>
      <c r="F172" s="77" t="s">
        <v>2018</v>
      </c>
      <c r="G172" s="77" t="s">
        <v>2019</v>
      </c>
      <c r="H172" s="77" t="s">
        <v>2020</v>
      </c>
      <c r="I172" s="278"/>
      <c r="J172" s="279"/>
      <c r="K172" s="278" t="s">
        <v>2021</v>
      </c>
      <c r="L172" s="278"/>
      <c r="M172" s="282" t="s">
        <v>138</v>
      </c>
      <c r="N172" s="284" t="s">
        <v>183</v>
      </c>
      <c r="O172" s="281" t="s">
        <v>184</v>
      </c>
      <c r="P172" s="283"/>
      <c r="Q172" s="278" t="s">
        <v>1951</v>
      </c>
      <c r="R172" s="278" t="s">
        <v>2022</v>
      </c>
      <c r="S172" s="276" t="s">
        <v>2023</v>
      </c>
      <c r="T172" s="276" t="s">
        <v>2024</v>
      </c>
      <c r="U172" s="305" t="s">
        <v>2025</v>
      </c>
      <c r="V172" s="305" t="s">
        <v>4004</v>
      </c>
      <c r="W172" s="158"/>
      <c r="AA172" s="157">
        <f>IF(OR(J172="Fail",ISBLANK(J172)),INDEX('Issue Code Table'!C:C,MATCH(N:N,'Issue Code Table'!A:A,0)),IF(M172="Critical",6,IF(M172="Significant",5,IF(M172="Moderate",3,2))))</f>
        <v>5</v>
      </c>
    </row>
    <row r="173" spans="1:27" ht="250" x14ac:dyDescent="0.35">
      <c r="A173" s="77" t="s">
        <v>2026</v>
      </c>
      <c r="B173" s="276" t="s">
        <v>142</v>
      </c>
      <c r="C173" s="259" t="s">
        <v>1737</v>
      </c>
      <c r="D173" s="276" t="s">
        <v>374</v>
      </c>
      <c r="E173" s="77" t="s">
        <v>2027</v>
      </c>
      <c r="F173" s="77" t="s">
        <v>2028</v>
      </c>
      <c r="G173" s="77" t="s">
        <v>2029</v>
      </c>
      <c r="H173" s="77" t="s">
        <v>2009</v>
      </c>
      <c r="I173" s="278"/>
      <c r="J173" s="279"/>
      <c r="K173" s="278" t="s">
        <v>2010</v>
      </c>
      <c r="L173" s="278"/>
      <c r="M173" s="282" t="s">
        <v>138</v>
      </c>
      <c r="N173" s="284" t="s">
        <v>183</v>
      </c>
      <c r="O173" s="281" t="s">
        <v>184</v>
      </c>
      <c r="P173" s="283"/>
      <c r="Q173" s="278" t="s">
        <v>1951</v>
      </c>
      <c r="R173" s="278" t="s">
        <v>2030</v>
      </c>
      <c r="S173" s="276" t="s">
        <v>2031</v>
      </c>
      <c r="T173" s="276" t="s">
        <v>2032</v>
      </c>
      <c r="U173" s="305" t="s">
        <v>2032</v>
      </c>
      <c r="V173" s="305" t="s">
        <v>2033</v>
      </c>
      <c r="W173" s="158"/>
      <c r="AA173" s="157">
        <f>IF(OR(J173="Fail",ISBLANK(J173)),INDEX('Issue Code Table'!C:C,MATCH(N:N,'Issue Code Table'!A:A,0)),IF(M173="Critical",6,IF(M173="Significant",5,IF(M173="Moderate",3,2))))</f>
        <v>5</v>
      </c>
    </row>
    <row r="174" spans="1:27" ht="312.5" x14ac:dyDescent="0.35">
      <c r="A174" s="77" t="s">
        <v>2034</v>
      </c>
      <c r="B174" s="77" t="s">
        <v>350</v>
      </c>
      <c r="C174" s="262" t="s">
        <v>351</v>
      </c>
      <c r="D174" s="276" t="s">
        <v>203</v>
      </c>
      <c r="E174" s="77" t="s">
        <v>2035</v>
      </c>
      <c r="F174" s="77" t="s">
        <v>2036</v>
      </c>
      <c r="G174" s="77" t="s">
        <v>2037</v>
      </c>
      <c r="H174" s="77" t="s">
        <v>2038</v>
      </c>
      <c r="I174" s="278"/>
      <c r="J174" s="279"/>
      <c r="K174" s="278" t="s">
        <v>2039</v>
      </c>
      <c r="L174" s="278"/>
      <c r="M174" s="286" t="s">
        <v>149</v>
      </c>
      <c r="N174" s="281" t="s">
        <v>482</v>
      </c>
      <c r="O174" s="281" t="s">
        <v>483</v>
      </c>
      <c r="P174" s="283"/>
      <c r="Q174" s="278" t="s">
        <v>1951</v>
      </c>
      <c r="R174" s="278" t="s">
        <v>2040</v>
      </c>
      <c r="S174" s="276" t="s">
        <v>2041</v>
      </c>
      <c r="T174" s="276" t="s">
        <v>2042</v>
      </c>
      <c r="U174" s="305" t="s">
        <v>2043</v>
      </c>
      <c r="V174" s="305"/>
      <c r="W174" s="158"/>
      <c r="AA174" s="157">
        <f>IF(OR(J174="Fail",ISBLANK(J174)),INDEX('Issue Code Table'!C:C,MATCH(N:N,'Issue Code Table'!A:A,0)),IF(M174="Critical",6,IF(M174="Significant",5,IF(M174="Moderate",3,2))))</f>
        <v>4</v>
      </c>
    </row>
    <row r="175" spans="1:27" ht="200" x14ac:dyDescent="0.35">
      <c r="A175" s="77" t="s">
        <v>2044</v>
      </c>
      <c r="B175" s="77" t="s">
        <v>350</v>
      </c>
      <c r="C175" s="262" t="s">
        <v>351</v>
      </c>
      <c r="D175" s="276" t="s">
        <v>374</v>
      </c>
      <c r="E175" s="77" t="s">
        <v>2045</v>
      </c>
      <c r="F175" s="77" t="s">
        <v>2046</v>
      </c>
      <c r="G175" s="77" t="s">
        <v>2047</v>
      </c>
      <c r="H175" s="77" t="s">
        <v>2048</v>
      </c>
      <c r="I175" s="278"/>
      <c r="J175" s="279"/>
      <c r="K175" s="278" t="s">
        <v>2049</v>
      </c>
      <c r="L175" s="278"/>
      <c r="M175" s="286" t="s">
        <v>138</v>
      </c>
      <c r="N175" s="281" t="s">
        <v>2050</v>
      </c>
      <c r="O175" s="281" t="s">
        <v>2051</v>
      </c>
      <c r="P175" s="283"/>
      <c r="Q175" s="278" t="s">
        <v>1951</v>
      </c>
      <c r="R175" s="278" t="s">
        <v>2052</v>
      </c>
      <c r="S175" s="276" t="s">
        <v>2053</v>
      </c>
      <c r="T175" s="276" t="s">
        <v>2054</v>
      </c>
      <c r="U175" s="305" t="s">
        <v>2055</v>
      </c>
      <c r="V175" s="305" t="s">
        <v>2056</v>
      </c>
      <c r="W175" s="158"/>
      <c r="AA175" s="157">
        <f>IF(OR(J175="Fail",ISBLANK(J175)),INDEX('Issue Code Table'!C:C,MATCH(N:N,'Issue Code Table'!A:A,0)),IF(M175="Critical",6,IF(M175="Significant",5,IF(M175="Moderate",3,2))))</f>
        <v>5</v>
      </c>
    </row>
    <row r="176" spans="1:27" ht="200" x14ac:dyDescent="0.35">
      <c r="A176" s="77" t="s">
        <v>2057</v>
      </c>
      <c r="B176" s="77" t="s">
        <v>350</v>
      </c>
      <c r="C176" s="262" t="s">
        <v>351</v>
      </c>
      <c r="D176" s="276" t="s">
        <v>374</v>
      </c>
      <c r="E176" s="77" t="s">
        <v>2058</v>
      </c>
      <c r="F176" s="77" t="s">
        <v>2059</v>
      </c>
      <c r="G176" s="77" t="s">
        <v>2060</v>
      </c>
      <c r="H176" s="77" t="s">
        <v>2061</v>
      </c>
      <c r="I176" s="278"/>
      <c r="J176" s="279"/>
      <c r="K176" s="278" t="s">
        <v>2062</v>
      </c>
      <c r="L176" s="278"/>
      <c r="M176" s="286" t="s">
        <v>138</v>
      </c>
      <c r="N176" s="281" t="s">
        <v>2050</v>
      </c>
      <c r="O176" s="281" t="s">
        <v>2051</v>
      </c>
      <c r="P176" s="283"/>
      <c r="Q176" s="278" t="s">
        <v>1951</v>
      </c>
      <c r="R176" s="278" t="s">
        <v>2063</v>
      </c>
      <c r="S176" s="276" t="s">
        <v>2064</v>
      </c>
      <c r="T176" s="276" t="s">
        <v>2065</v>
      </c>
      <c r="U176" s="305" t="s">
        <v>2066</v>
      </c>
      <c r="V176" s="305" t="s">
        <v>2067</v>
      </c>
      <c r="W176" s="158"/>
      <c r="AA176" s="157">
        <f>IF(OR(J176="Fail",ISBLANK(J176)),INDEX('Issue Code Table'!C:C,MATCH(N:N,'Issue Code Table'!A:A,0)),IF(M176="Critical",6,IF(M176="Significant",5,IF(M176="Moderate",3,2))))</f>
        <v>5</v>
      </c>
    </row>
    <row r="177" spans="1:27" ht="409.5" x14ac:dyDescent="0.35">
      <c r="A177" s="77" t="s">
        <v>2068</v>
      </c>
      <c r="B177" s="77" t="s">
        <v>350</v>
      </c>
      <c r="C177" s="262" t="s">
        <v>351</v>
      </c>
      <c r="D177" s="276" t="s">
        <v>374</v>
      </c>
      <c r="E177" s="77" t="s">
        <v>2069</v>
      </c>
      <c r="F177" s="77" t="s">
        <v>2070</v>
      </c>
      <c r="G177" s="77" t="s">
        <v>2071</v>
      </c>
      <c r="H177" s="77" t="s">
        <v>2061</v>
      </c>
      <c r="I177" s="278"/>
      <c r="J177" s="279"/>
      <c r="K177" s="278" t="s">
        <v>2062</v>
      </c>
      <c r="L177" s="278"/>
      <c r="M177" s="286" t="s">
        <v>138</v>
      </c>
      <c r="N177" s="281" t="s">
        <v>2050</v>
      </c>
      <c r="O177" s="281" t="s">
        <v>2051</v>
      </c>
      <c r="P177" s="283"/>
      <c r="Q177" s="278" t="s">
        <v>1951</v>
      </c>
      <c r="R177" s="278" t="s">
        <v>2072</v>
      </c>
      <c r="S177" s="276" t="s">
        <v>2073</v>
      </c>
      <c r="T177" s="276" t="s">
        <v>2074</v>
      </c>
      <c r="U177" s="305" t="s">
        <v>2075</v>
      </c>
      <c r="V177" s="305" t="s">
        <v>2076</v>
      </c>
      <c r="W177" s="158"/>
      <c r="AA177" s="157">
        <f>IF(OR(J177="Fail",ISBLANK(J177)),INDEX('Issue Code Table'!C:C,MATCH(N:N,'Issue Code Table'!A:A,0)),IF(M177="Critical",6,IF(M177="Significant",5,IF(M177="Moderate",3,2))))</f>
        <v>5</v>
      </c>
    </row>
    <row r="178" spans="1:27" ht="225" x14ac:dyDescent="0.35">
      <c r="A178" s="77" t="s">
        <v>2077</v>
      </c>
      <c r="B178" s="77" t="s">
        <v>350</v>
      </c>
      <c r="C178" s="262" t="s">
        <v>351</v>
      </c>
      <c r="D178" s="276" t="s">
        <v>374</v>
      </c>
      <c r="E178" s="77" t="s">
        <v>2078</v>
      </c>
      <c r="F178" s="77" t="s">
        <v>2079</v>
      </c>
      <c r="G178" s="77" t="s">
        <v>2080</v>
      </c>
      <c r="H178" s="77" t="s">
        <v>2081</v>
      </c>
      <c r="I178" s="278"/>
      <c r="J178" s="279"/>
      <c r="K178" s="278" t="s">
        <v>2082</v>
      </c>
      <c r="L178" s="278"/>
      <c r="M178" s="286" t="s">
        <v>138</v>
      </c>
      <c r="N178" s="281" t="s">
        <v>1501</v>
      </c>
      <c r="O178" s="281" t="s">
        <v>1502</v>
      </c>
      <c r="P178" s="283"/>
      <c r="Q178" s="278" t="s">
        <v>1951</v>
      </c>
      <c r="R178" s="278" t="s">
        <v>2083</v>
      </c>
      <c r="S178" s="276" t="s">
        <v>2084</v>
      </c>
      <c r="T178" s="276" t="s">
        <v>2085</v>
      </c>
      <c r="U178" s="305" t="s">
        <v>2086</v>
      </c>
      <c r="V178" s="305" t="s">
        <v>4005</v>
      </c>
      <c r="W178" s="158"/>
      <c r="AA178" s="157">
        <f>IF(OR(J178="Fail",ISBLANK(J178)),INDEX('Issue Code Table'!C:C,MATCH(N:N,'Issue Code Table'!A:A,0)),IF(M178="Critical",6,IF(M178="Significant",5,IF(M178="Moderate",3,2))))</f>
        <v>5</v>
      </c>
    </row>
    <row r="179" spans="1:27" ht="150" x14ac:dyDescent="0.35">
      <c r="A179" s="77" t="s">
        <v>2087</v>
      </c>
      <c r="B179" s="77" t="s">
        <v>350</v>
      </c>
      <c r="C179" s="262" t="s">
        <v>351</v>
      </c>
      <c r="D179" s="276" t="s">
        <v>374</v>
      </c>
      <c r="E179" s="77" t="s">
        <v>2088</v>
      </c>
      <c r="F179" s="77" t="s">
        <v>2089</v>
      </c>
      <c r="G179" s="77" t="s">
        <v>2090</v>
      </c>
      <c r="H179" s="77" t="s">
        <v>2091</v>
      </c>
      <c r="I179" s="278"/>
      <c r="J179" s="279"/>
      <c r="K179" s="278" t="s">
        <v>2092</v>
      </c>
      <c r="L179" s="278"/>
      <c r="M179" s="282" t="s">
        <v>138</v>
      </c>
      <c r="N179" s="284" t="s">
        <v>183</v>
      </c>
      <c r="O179" s="281" t="s">
        <v>184</v>
      </c>
      <c r="P179" s="283"/>
      <c r="Q179" s="278" t="s">
        <v>1951</v>
      </c>
      <c r="R179" s="278" t="s">
        <v>2093</v>
      </c>
      <c r="S179" s="276" t="s">
        <v>2094</v>
      </c>
      <c r="T179" s="276" t="s">
        <v>2095</v>
      </c>
      <c r="U179" s="305" t="s">
        <v>2096</v>
      </c>
      <c r="V179" s="305" t="s">
        <v>2097</v>
      </c>
      <c r="W179" s="158"/>
      <c r="AA179" s="157">
        <f>IF(OR(J179="Fail",ISBLANK(J179)),INDEX('Issue Code Table'!C:C,MATCH(N:N,'Issue Code Table'!A:A,0)),IF(M179="Critical",6,IF(M179="Significant",5,IF(M179="Moderate",3,2))))</f>
        <v>5</v>
      </c>
    </row>
    <row r="180" spans="1:27" ht="187.5" x14ac:dyDescent="0.35">
      <c r="A180" s="77" t="s">
        <v>2098</v>
      </c>
      <c r="B180" s="77" t="s">
        <v>350</v>
      </c>
      <c r="C180" s="262" t="s">
        <v>351</v>
      </c>
      <c r="D180" s="276" t="s">
        <v>374</v>
      </c>
      <c r="E180" s="77" t="s">
        <v>2099</v>
      </c>
      <c r="F180" s="77" t="s">
        <v>2100</v>
      </c>
      <c r="G180" s="77" t="s">
        <v>2101</v>
      </c>
      <c r="H180" s="77" t="s">
        <v>2102</v>
      </c>
      <c r="I180" s="278"/>
      <c r="J180" s="279"/>
      <c r="K180" s="278" t="s">
        <v>2103</v>
      </c>
      <c r="L180" s="278"/>
      <c r="M180" s="282" t="s">
        <v>138</v>
      </c>
      <c r="N180" s="284" t="s">
        <v>183</v>
      </c>
      <c r="O180" s="281" t="s">
        <v>184</v>
      </c>
      <c r="P180" s="283"/>
      <c r="Q180" s="278" t="s">
        <v>1951</v>
      </c>
      <c r="R180" s="278" t="s">
        <v>2104</v>
      </c>
      <c r="S180" s="276" t="s">
        <v>2105</v>
      </c>
      <c r="T180" s="276" t="s">
        <v>2106</v>
      </c>
      <c r="U180" s="305" t="s">
        <v>2099</v>
      </c>
      <c r="V180" s="305" t="s">
        <v>2107</v>
      </c>
      <c r="W180" s="158"/>
      <c r="AA180" s="157">
        <f>IF(OR(J180="Fail",ISBLANK(J180)),INDEX('Issue Code Table'!C:C,MATCH(N:N,'Issue Code Table'!A:A,0)),IF(M180="Critical",6,IF(M180="Significant",5,IF(M180="Moderate",3,2))))</f>
        <v>5</v>
      </c>
    </row>
    <row r="181" spans="1:27" ht="162.5" x14ac:dyDescent="0.35">
      <c r="A181" s="77" t="s">
        <v>2108</v>
      </c>
      <c r="B181" s="276" t="s">
        <v>142</v>
      </c>
      <c r="C181" s="259" t="s">
        <v>143</v>
      </c>
      <c r="D181" s="276" t="s">
        <v>374</v>
      </c>
      <c r="E181" s="77" t="s">
        <v>2109</v>
      </c>
      <c r="F181" s="77" t="s">
        <v>2110</v>
      </c>
      <c r="G181" s="77" t="s">
        <v>2111</v>
      </c>
      <c r="H181" s="77" t="s">
        <v>2112</v>
      </c>
      <c r="I181" s="278"/>
      <c r="J181" s="279"/>
      <c r="K181" s="278" t="s">
        <v>2113</v>
      </c>
      <c r="L181" s="278"/>
      <c r="M181" s="282" t="s">
        <v>138</v>
      </c>
      <c r="N181" s="284" t="s">
        <v>183</v>
      </c>
      <c r="O181" s="281" t="s">
        <v>184</v>
      </c>
      <c r="P181" s="283"/>
      <c r="Q181" s="278" t="s">
        <v>1951</v>
      </c>
      <c r="R181" s="278" t="s">
        <v>2114</v>
      </c>
      <c r="S181" s="276" t="s">
        <v>2115</v>
      </c>
      <c r="T181" s="276" t="s">
        <v>2116</v>
      </c>
      <c r="U181" s="305" t="s">
        <v>2109</v>
      </c>
      <c r="V181" s="305" t="s">
        <v>2117</v>
      </c>
      <c r="W181" s="158"/>
      <c r="AA181" s="157">
        <f>IF(OR(J181="Fail",ISBLANK(J181)),INDEX('Issue Code Table'!C:C,MATCH(N:N,'Issue Code Table'!A:A,0)),IF(M181="Critical",6,IF(M181="Significant",5,IF(M181="Moderate",3,2))))</f>
        <v>5</v>
      </c>
    </row>
    <row r="182" spans="1:27" ht="162.5" x14ac:dyDescent="0.35">
      <c r="A182" s="77" t="s">
        <v>2118</v>
      </c>
      <c r="B182" s="276" t="s">
        <v>142</v>
      </c>
      <c r="C182" s="259" t="s">
        <v>143</v>
      </c>
      <c r="D182" s="276" t="s">
        <v>374</v>
      </c>
      <c r="E182" s="77" t="s">
        <v>2119</v>
      </c>
      <c r="F182" s="77" t="s">
        <v>2120</v>
      </c>
      <c r="G182" s="77" t="s">
        <v>2121</v>
      </c>
      <c r="H182" s="77" t="s">
        <v>2122</v>
      </c>
      <c r="I182" s="278"/>
      <c r="J182" s="279"/>
      <c r="K182" s="278" t="s">
        <v>2123</v>
      </c>
      <c r="L182" s="278"/>
      <c r="M182" s="282" t="s">
        <v>138</v>
      </c>
      <c r="N182" s="284" t="s">
        <v>183</v>
      </c>
      <c r="O182" s="281" t="s">
        <v>184</v>
      </c>
      <c r="P182" s="283"/>
      <c r="Q182" s="278" t="s">
        <v>1951</v>
      </c>
      <c r="R182" s="278" t="s">
        <v>2124</v>
      </c>
      <c r="S182" s="276" t="s">
        <v>2125</v>
      </c>
      <c r="T182" s="276" t="s">
        <v>2126</v>
      </c>
      <c r="U182" s="305" t="s">
        <v>2127</v>
      </c>
      <c r="V182" s="305" t="s">
        <v>1967</v>
      </c>
      <c r="W182" s="158"/>
      <c r="AA182" s="157">
        <f>IF(OR(J182="Fail",ISBLANK(J182)),INDEX('Issue Code Table'!C:C,MATCH(N:N,'Issue Code Table'!A:A,0)),IF(M182="Critical",6,IF(M182="Significant",5,IF(M182="Moderate",3,2))))</f>
        <v>5</v>
      </c>
    </row>
    <row r="183" spans="1:27" ht="162.5" x14ac:dyDescent="0.35">
      <c r="A183" s="77" t="s">
        <v>2128</v>
      </c>
      <c r="B183" s="276" t="s">
        <v>142</v>
      </c>
      <c r="C183" s="259" t="s">
        <v>143</v>
      </c>
      <c r="D183" s="276" t="s">
        <v>374</v>
      </c>
      <c r="E183" s="77" t="s">
        <v>2129</v>
      </c>
      <c r="F183" s="77" t="s">
        <v>2130</v>
      </c>
      <c r="G183" s="77" t="s">
        <v>2131</v>
      </c>
      <c r="H183" s="77" t="s">
        <v>2132</v>
      </c>
      <c r="I183" s="278"/>
      <c r="J183" s="279"/>
      <c r="K183" s="278" t="s">
        <v>2133</v>
      </c>
      <c r="L183" s="278"/>
      <c r="M183" s="282" t="s">
        <v>138</v>
      </c>
      <c r="N183" s="284" t="s">
        <v>183</v>
      </c>
      <c r="O183" s="281" t="s">
        <v>184</v>
      </c>
      <c r="P183" s="283"/>
      <c r="Q183" s="278" t="s">
        <v>1951</v>
      </c>
      <c r="R183" s="278" t="s">
        <v>2134</v>
      </c>
      <c r="S183" s="276" t="s">
        <v>2135</v>
      </c>
      <c r="T183" s="276" t="s">
        <v>2136</v>
      </c>
      <c r="U183" s="305" t="s">
        <v>4006</v>
      </c>
      <c r="V183" s="305" t="s">
        <v>2137</v>
      </c>
      <c r="W183" s="158"/>
      <c r="AA183" s="157">
        <f>IF(OR(J183="Fail",ISBLANK(J183)),INDEX('Issue Code Table'!C:C,MATCH(N:N,'Issue Code Table'!A:A,0)),IF(M183="Critical",6,IF(M183="Significant",5,IF(M183="Moderate",3,2))))</f>
        <v>5</v>
      </c>
    </row>
    <row r="184" spans="1:27" ht="150" x14ac:dyDescent="0.35">
      <c r="A184" s="77" t="s">
        <v>2138</v>
      </c>
      <c r="B184" s="77" t="s">
        <v>142</v>
      </c>
      <c r="C184" s="262" t="s">
        <v>1737</v>
      </c>
      <c r="D184" s="77" t="s">
        <v>374</v>
      </c>
      <c r="E184" s="77" t="s">
        <v>2139</v>
      </c>
      <c r="F184" s="77" t="s">
        <v>2140</v>
      </c>
      <c r="G184" s="77" t="s">
        <v>2141</v>
      </c>
      <c r="H184" s="77" t="s">
        <v>2142</v>
      </c>
      <c r="I184" s="65"/>
      <c r="J184" s="69"/>
      <c r="K184" s="272" t="s">
        <v>2143</v>
      </c>
      <c r="L184" s="213"/>
      <c r="M184" s="257" t="s">
        <v>138</v>
      </c>
      <c r="N184" s="209" t="s">
        <v>183</v>
      </c>
      <c r="O184" s="253" t="s">
        <v>184</v>
      </c>
      <c r="P184" s="199"/>
      <c r="Q184" s="65" t="s">
        <v>1951</v>
      </c>
      <c r="R184" s="65" t="s">
        <v>2144</v>
      </c>
      <c r="S184" s="77" t="s">
        <v>2145</v>
      </c>
      <c r="T184" s="77" t="s">
        <v>2146</v>
      </c>
      <c r="U184" s="305" t="s">
        <v>2146</v>
      </c>
      <c r="V184" s="305" t="s">
        <v>2147</v>
      </c>
      <c r="W184" s="158"/>
      <c r="AA184" s="157">
        <f>IF(OR(J184="Fail",ISBLANK(J184)),INDEX('Issue Code Table'!C:C,MATCH(N:N,'Issue Code Table'!A:A,0)),IF(M184="Critical",6,IF(M184="Significant",5,IF(M184="Moderate",3,2))))</f>
        <v>5</v>
      </c>
    </row>
    <row r="185" spans="1:27" ht="25.5" customHeight="1" x14ac:dyDescent="0.35">
      <c r="A185" s="130"/>
      <c r="B185" s="249" t="s">
        <v>193</v>
      </c>
      <c r="C185" s="130"/>
      <c r="D185" s="130"/>
      <c r="E185" s="130"/>
      <c r="F185" s="130"/>
      <c r="G185" s="130"/>
      <c r="H185" s="130"/>
      <c r="I185" s="130"/>
      <c r="J185" s="130"/>
      <c r="K185" s="130"/>
      <c r="L185" s="130"/>
      <c r="M185" s="130"/>
      <c r="N185" s="130"/>
      <c r="O185" s="217"/>
      <c r="P185" s="130"/>
      <c r="Q185" s="130"/>
      <c r="R185" s="130"/>
      <c r="S185" s="130"/>
      <c r="T185" s="130"/>
      <c r="U185" s="130"/>
      <c r="V185" s="321"/>
      <c r="W185" s="158"/>
      <c r="AA185" s="130"/>
    </row>
    <row r="186" spans="1:27" ht="57" customHeight="1" x14ac:dyDescent="0.35">
      <c r="A186" s="274"/>
      <c r="B186" s="274"/>
      <c r="C186" s="322"/>
      <c r="D186" s="274"/>
      <c r="E186" s="274"/>
      <c r="F186" s="274"/>
      <c r="G186" s="274"/>
      <c r="H186" s="274"/>
      <c r="I186" s="274"/>
      <c r="J186" s="274"/>
      <c r="K186" s="323"/>
      <c r="L186" s="274"/>
      <c r="P186" s="274"/>
      <c r="Q186" s="274"/>
      <c r="R186" s="274"/>
      <c r="S186" s="274"/>
      <c r="T186" s="274"/>
      <c r="U186" s="274"/>
      <c r="V186" s="274"/>
    </row>
    <row r="187" spans="1:27" ht="57" hidden="1" customHeight="1" x14ac:dyDescent="0.35">
      <c r="A187" s="274"/>
      <c r="B187" s="274"/>
      <c r="C187" s="322"/>
      <c r="D187" s="274"/>
      <c r="E187" s="274"/>
      <c r="F187" s="274"/>
      <c r="G187" s="274"/>
      <c r="H187" s="274"/>
      <c r="I187" s="274"/>
      <c r="J187" s="274"/>
      <c r="K187" s="323"/>
      <c r="L187" s="274"/>
      <c r="P187" s="274"/>
      <c r="Q187" s="274"/>
      <c r="R187" s="274"/>
      <c r="S187" s="274"/>
      <c r="T187" s="274"/>
      <c r="U187" s="274"/>
      <c r="V187" s="274"/>
    </row>
    <row r="188" spans="1:27" ht="57" hidden="1" customHeight="1" x14ac:dyDescent="0.35">
      <c r="A188" s="274"/>
      <c r="B188" s="274"/>
      <c r="C188" s="322"/>
      <c r="D188" s="274"/>
      <c r="E188" s="274"/>
      <c r="F188" s="274"/>
      <c r="G188" s="274"/>
      <c r="H188" s="274"/>
      <c r="I188" s="70" t="s">
        <v>57</v>
      </c>
      <c r="J188" s="274"/>
      <c r="K188" s="323"/>
      <c r="L188" s="70"/>
      <c r="P188" s="274"/>
      <c r="Q188" s="274"/>
      <c r="R188" s="274"/>
      <c r="S188" s="274"/>
      <c r="T188" s="274"/>
      <c r="U188" s="274"/>
      <c r="V188" s="274"/>
    </row>
    <row r="189" spans="1:27" ht="57" hidden="1" customHeight="1" x14ac:dyDescent="0.35">
      <c r="A189" s="274"/>
      <c r="B189" s="274"/>
      <c r="C189" s="322"/>
      <c r="D189" s="274"/>
      <c r="E189" s="274"/>
      <c r="F189" s="274"/>
      <c r="G189" s="274"/>
      <c r="H189" s="274"/>
      <c r="I189" s="70" t="s">
        <v>58</v>
      </c>
      <c r="J189" s="274"/>
      <c r="K189" s="323"/>
      <c r="L189" s="70"/>
      <c r="P189" s="274"/>
      <c r="Q189" s="274"/>
      <c r="R189" s="274"/>
      <c r="S189" s="274"/>
      <c r="T189" s="274"/>
      <c r="U189" s="274"/>
      <c r="V189" s="274"/>
    </row>
    <row r="190" spans="1:27" ht="57" hidden="1" customHeight="1" x14ac:dyDescent="0.35">
      <c r="A190" s="274"/>
      <c r="B190" s="274"/>
      <c r="C190" s="322"/>
      <c r="D190" s="274"/>
      <c r="E190" s="274"/>
      <c r="F190" s="274"/>
      <c r="G190" s="274"/>
      <c r="H190" s="274"/>
      <c r="I190" s="70" t="s">
        <v>46</v>
      </c>
      <c r="J190" s="274"/>
      <c r="K190" s="274"/>
      <c r="L190" s="70"/>
      <c r="P190" s="274"/>
      <c r="Q190" s="274"/>
      <c r="R190" s="274"/>
      <c r="S190" s="274"/>
      <c r="T190" s="274"/>
      <c r="U190" s="274"/>
      <c r="V190" s="274"/>
    </row>
    <row r="191" spans="1:27" ht="57" hidden="1" customHeight="1" x14ac:dyDescent="0.35">
      <c r="A191" s="274"/>
      <c r="B191" s="274"/>
      <c r="C191" s="322"/>
      <c r="D191" s="274"/>
      <c r="E191" s="274"/>
      <c r="F191" s="274"/>
      <c r="G191" s="274"/>
      <c r="H191" s="274"/>
      <c r="I191" s="70" t="s">
        <v>194</v>
      </c>
      <c r="J191" s="274"/>
      <c r="K191" s="274"/>
      <c r="L191" s="70"/>
      <c r="P191" s="274"/>
      <c r="Q191" s="274"/>
      <c r="R191" s="274"/>
      <c r="S191" s="274"/>
      <c r="T191" s="274"/>
      <c r="U191" s="274"/>
      <c r="V191" s="274"/>
    </row>
    <row r="192" spans="1:27" ht="57" hidden="1" customHeight="1" x14ac:dyDescent="0.35">
      <c r="A192" s="274"/>
      <c r="B192" s="274"/>
      <c r="C192" s="322"/>
      <c r="D192" s="274"/>
      <c r="E192" s="274"/>
      <c r="F192" s="274"/>
      <c r="G192" s="274"/>
      <c r="H192" s="274"/>
      <c r="I192" s="274"/>
      <c r="J192" s="274"/>
      <c r="K192" s="274"/>
      <c r="L192" s="70"/>
      <c r="P192" s="274"/>
      <c r="Q192" s="274"/>
      <c r="R192" s="274"/>
      <c r="S192" s="274"/>
      <c r="T192" s="274"/>
      <c r="U192" s="274"/>
      <c r="V192" s="274"/>
    </row>
    <row r="193" spans="9:24" ht="57" hidden="1" customHeight="1" x14ac:dyDescent="0.35">
      <c r="I193" s="70" t="s">
        <v>195</v>
      </c>
      <c r="J193" s="274"/>
      <c r="K193" s="274"/>
      <c r="L193" s="274"/>
      <c r="P193" s="274"/>
      <c r="Q193" s="274"/>
      <c r="R193" s="274"/>
      <c r="S193" s="274"/>
      <c r="T193" s="274"/>
      <c r="U193" s="274"/>
      <c r="V193" s="274"/>
    </row>
    <row r="194" spans="9:24" ht="57" hidden="1" customHeight="1" x14ac:dyDescent="0.35">
      <c r="I194" s="70" t="s">
        <v>129</v>
      </c>
      <c r="J194" s="274"/>
      <c r="K194" s="274"/>
      <c r="L194" s="274"/>
      <c r="P194" s="274"/>
      <c r="Q194" s="274"/>
      <c r="R194" s="274"/>
      <c r="S194" s="274"/>
      <c r="T194" s="274"/>
      <c r="U194" s="274"/>
      <c r="V194" s="274"/>
    </row>
    <row r="195" spans="9:24" ht="57" hidden="1" customHeight="1" x14ac:dyDescent="0.35">
      <c r="I195" s="70" t="s">
        <v>138</v>
      </c>
      <c r="J195" s="274"/>
      <c r="K195" s="274"/>
      <c r="L195" s="274"/>
      <c r="P195" s="274"/>
      <c r="Q195" s="274"/>
      <c r="R195" s="274"/>
      <c r="S195" s="274"/>
      <c r="T195" s="274"/>
      <c r="U195" s="274"/>
      <c r="V195" s="274"/>
    </row>
    <row r="196" spans="9:24" ht="57" hidden="1" customHeight="1" x14ac:dyDescent="0.35">
      <c r="I196" s="70" t="s">
        <v>149</v>
      </c>
      <c r="J196" s="274"/>
      <c r="K196" s="274"/>
      <c r="L196" s="274"/>
      <c r="P196" s="274"/>
      <c r="Q196" s="274"/>
      <c r="R196" s="274"/>
      <c r="S196" s="274"/>
      <c r="T196" s="274"/>
      <c r="U196" s="274"/>
      <c r="V196" s="274"/>
    </row>
    <row r="197" spans="9:24" ht="57" hidden="1" customHeight="1" x14ac:dyDescent="0.35">
      <c r="I197" s="70" t="s">
        <v>196</v>
      </c>
      <c r="J197" s="274"/>
      <c r="K197" s="274"/>
      <c r="L197" s="274"/>
      <c r="P197" s="274"/>
      <c r="Q197" s="274"/>
      <c r="R197" s="274"/>
      <c r="S197" s="274"/>
      <c r="T197" s="274"/>
      <c r="U197" s="274"/>
      <c r="V197" s="274"/>
    </row>
    <row r="198" spans="9:24" ht="57" hidden="1" customHeight="1" x14ac:dyDescent="0.35">
      <c r="I198" s="274"/>
      <c r="J198" s="274"/>
      <c r="K198" s="274"/>
      <c r="L198" s="274"/>
      <c r="P198" s="274"/>
      <c r="Q198" s="274"/>
      <c r="R198" s="274"/>
      <c r="S198" s="274"/>
      <c r="T198" s="274"/>
      <c r="U198" s="274"/>
      <c r="V198" s="274"/>
    </row>
    <row r="201" spans="9:24" ht="57" customHeight="1" x14ac:dyDescent="0.35">
      <c r="I201" s="274"/>
      <c r="J201" s="274"/>
      <c r="K201" s="274"/>
      <c r="L201" s="274"/>
      <c r="P201" s="274"/>
      <c r="Q201" s="274"/>
      <c r="R201" s="274"/>
      <c r="S201" s="274"/>
      <c r="T201" s="274"/>
      <c r="U201" s="274"/>
      <c r="V201" s="274"/>
      <c r="W201" s="274"/>
      <c r="X201" s="274"/>
    </row>
  </sheetData>
  <protectedRanges>
    <protectedRange password="E1A2" sqref="N2 W23:W24 W20 AA2 W2" name="Range1"/>
    <protectedRange password="E1A2" sqref="W7" name="Range1_2"/>
    <protectedRange password="E1A2" sqref="W10" name="Range1_3"/>
    <protectedRange password="E1A2" sqref="W11" name="Range1_4"/>
    <protectedRange password="E1A2" sqref="W21:W22" name="Range1_5"/>
    <protectedRange password="E1A2" sqref="W106:W107 W97:W99 W84:W91 W82 W76:W80 W66:W74 W44:W51 W29:W32 W27" name="Range1_6"/>
    <protectedRange password="E1A2" sqref="W120 W117 W113:W114" name="Range1_7"/>
    <protectedRange password="E1A2" sqref="W122" name="Range1_8"/>
    <protectedRange password="E1A2" sqref="W126" name="Range1_9"/>
    <protectedRange password="E1A2" sqref="W132:W133" name="Range1_10"/>
    <protectedRange password="E1A2" sqref="W152:W157" name="Range1_11"/>
    <protectedRange password="E1A2" sqref="W161:W184" name="Range1_12"/>
    <protectedRange password="E1A2" sqref="O189:O193" name="Range1_11_1"/>
    <protectedRange password="E1A2" sqref="O194:O195" name="Range1_11_2"/>
    <protectedRange password="E1A2" sqref="O196" name="Range1_12_2"/>
    <protectedRange password="E1A2" sqref="O202" name="Range1_12_3"/>
    <protectedRange password="E1A2" sqref="O203:O206"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6" name="Range1_1_3_24"/>
    <protectedRange password="E1A2" sqref="N26" name="Range1_5_2_1"/>
    <protectedRange password="E1A2" sqref="O27" name="Range1_1_3_26"/>
    <protectedRange password="E1A2" sqref="N27" name="Range1_6_16_1"/>
    <protectedRange password="E1A2" sqref="O28" name="Range1_1_3_27"/>
    <protectedRange password="E1A2" sqref="N28" name="Range1_6_16_2"/>
    <protectedRange password="E1A2" sqref="O29" name="Range1_1_3_28"/>
    <protectedRange password="E1A2" sqref="O30" name="Range1_1_3_29"/>
    <protectedRange password="E1A2" sqref="N30" name="Range1_6_10_1"/>
    <protectedRange password="E1A2" sqref="O31" name="Range1_1_3_30"/>
    <protectedRange password="E1A2" sqref="O32" name="Range1_1_3_31"/>
    <protectedRange password="E1A2" sqref="N32" name="Range1_6_1_1_1"/>
    <protectedRange password="E1A2" sqref="O34" name="Range1_1_3_33"/>
    <protectedRange password="E1A2" sqref="N34" name="Range1_6_2_1"/>
    <protectedRange password="E1A2" sqref="O45" name="Range1_1_3_46"/>
    <protectedRange password="E1A2" sqref="O46" name="Range1_1_3_47"/>
    <protectedRange password="E1A2" sqref="O57" name="Range1_1_3_56_3"/>
    <protectedRange password="E1A2" sqref="O53" name="Range1_1_3_55_1_1"/>
    <protectedRange password="E1A2" sqref="O47" name="Range1_1_3_48_1_1_1"/>
    <protectedRange password="E1A2" sqref="O48" name="Range1_1_3_49_2_1"/>
    <protectedRange password="E1A2" sqref="O49" name="Range1_1_3_50_1_1_1"/>
    <protectedRange password="E1A2" sqref="O20" name="Range1_1_3_16_1_1"/>
    <protectedRange password="E1A2" sqref="N20" name="Range1_1_8_3_1_1"/>
    <protectedRange password="E1A2" sqref="O24" name="Range1_1_3_21_1_1"/>
    <protectedRange password="E1A2" sqref="N24" name="Range1_1_8_8_1"/>
    <protectedRange password="E1A2" sqref="O25" name="Range1_1_3_22_1"/>
    <protectedRange password="E1A2" sqref="N25" name="Range1_16_1_1"/>
    <protectedRange password="E1A2" sqref="O36" name="Range1_1_3_35_1"/>
    <protectedRange password="E1A2" sqref="O40" name="Range1_1_3_36_1_1"/>
    <protectedRange password="E1A2" sqref="O41" name="Range1_1_3_37_1_1"/>
    <protectedRange password="E1A2" sqref="O42" name="Range1_1_3_38_1_1"/>
    <protectedRange password="E1A2" sqref="O43:O44" name="Range1_1_3_45_2_1"/>
    <protectedRange password="E1A2" sqref="O51" name="Range1_1_3_52_1_1"/>
    <protectedRange password="E1A2" sqref="O52" name="Range1_1_3_53_1_1"/>
    <protectedRange password="E1A2" sqref="O55" name="Range1_1_3_55_2_1"/>
    <protectedRange password="E1A2" sqref="O56" name="Range1_1_3_55_1_1_1"/>
    <protectedRange password="E1A2" sqref="O58" name="Range1_1_3_56_1_1_1"/>
    <protectedRange password="E1A2" sqref="N58" name="Range1_6_18_1_1_1"/>
    <protectedRange password="E1A2" sqref="O59" name="Range1_1_3_58_1"/>
    <protectedRange password="E1A2" sqref="O60" name="Range1_1_3_56_4"/>
    <protectedRange password="E1A2" sqref="O64" name="Range1_1_3_59_1"/>
    <protectedRange password="E1A2" sqref="O65:O67" name="Range1_1_3_60_1_1"/>
    <protectedRange password="E1A2" sqref="O151 O172:O183" name="Range1_1_3_3"/>
    <protectedRange password="E1A2" sqref="O68:O70" name="Range1_1_3_61_2"/>
    <protectedRange password="E1A2" sqref="N70" name="Range1_6_6_1_1_1"/>
    <protectedRange password="E1A2" sqref="O71 O73" name="Range1_1_3_62_2"/>
    <protectedRange password="E1A2" sqref="N71" name="Range1_6_6_2_1_1"/>
    <protectedRange password="E1A2" sqref="N73" name="Range1_6_7_1_1_1"/>
    <protectedRange password="E1A2" sqref="N74" name="Range1_6_8_1"/>
    <protectedRange password="E1A2" sqref="N75:N76" name="Range1_6_9_1"/>
    <protectedRange password="E1A2" sqref="O77:O79" name="Range1_1_3_64"/>
    <protectedRange password="E1A2" sqref="N77:N78" name="Range1_6_9_2"/>
    <protectedRange password="E1A2" sqref="N79" name="Range1_6_11_1"/>
    <protectedRange password="E1A2" sqref="O80" name="Range1_1_3_65"/>
    <protectedRange password="E1A2" sqref="N80" name="Range1_6_12_1"/>
    <protectedRange password="E1A2" sqref="O103" name="Range1_1_3_73_4"/>
    <protectedRange password="E1A2" sqref="O106" name="Range1_1_3_74_2"/>
    <protectedRange password="E1A2" sqref="O112 O114" name="Range1_1_3_76"/>
    <protectedRange password="E1A2" sqref="O115:O117" name="Range1_1_3_77"/>
    <protectedRange password="E1A2" sqref="O118:O120" name="Range1_1_3_78"/>
    <protectedRange password="E1A2" sqref="O121:O122 O125 O133:O135" name="Range1_1_3_79"/>
    <protectedRange password="E1A2" sqref="N121" name="Range1_6_17_1"/>
    <protectedRange password="E1A2" sqref="O126:O127" name="Range1_1_3_80_2"/>
    <protectedRange password="E1A2" sqref="O128:O130" name="Range1_1_3_81"/>
    <protectedRange password="E1A2" sqref="N128:N129" name="Range1_7_2_1"/>
    <protectedRange password="E1A2" sqref="O131:O132" name="Range1_1_3_85"/>
    <protectedRange password="E1A2" sqref="N132" name="Range1_7_2_4"/>
    <protectedRange password="E1A2" sqref="O137:O138" name="Range1_1_3_87"/>
    <protectedRange password="E1A2" sqref="N138" name="Range1_7_3_1"/>
    <protectedRange password="E1A2" sqref="O143" name="Range1_1_3_89"/>
    <protectedRange password="E1A2" sqref="N143" name="Range1_8_1_1"/>
    <protectedRange password="E1A2" sqref="O145:O147" name="Range1_1_3_92_1"/>
    <protectedRange password="E1A2" sqref="N145:N146" name="Range1_10_1_3"/>
    <protectedRange password="E1A2" sqref="O148:O149" name="Range1_1_3_93_1_1"/>
    <protectedRange password="E1A2" sqref="O150" name="Range1_1_3_94_1_1"/>
    <protectedRange password="E1A2" sqref="O152 O154" name="Range1_1_3_95"/>
    <protectedRange password="E1A2" sqref="O156:O159" name="Range1_1_3_96"/>
    <protectedRange password="E1A2" sqref="O160:O161" name="Range1_1_3_97"/>
    <protectedRange password="E1A2" sqref="O162:O164" name="Range1_1_3_98"/>
    <protectedRange password="E1A2" sqref="O165:O166" name="Range1_1_3_99"/>
    <protectedRange password="E1A2" sqref="N166" name="Range1_11_1_1"/>
    <protectedRange password="E1A2" sqref="N172" name="Range1_11_2_1"/>
    <protectedRange password="E1A2" sqref="N173" name="Range1_12_2_1"/>
    <protectedRange password="E1A2" sqref="N179" name="Range1_12_3_1"/>
    <protectedRange password="E1A2" sqref="N180:N182" name="Range1_12_4_1_5"/>
    <protectedRange password="E1A2" sqref="N183" name="Range1_12_4_2_1_1"/>
    <protectedRange password="E1A2" sqref="N85:O85" name="Range1_1_3_48_2"/>
    <protectedRange password="E1A2" sqref="N83:O83" name="Range1_1_3_60_2"/>
    <protectedRange password="E1A2" sqref="O93" name="Range1_1_3_71_1_1"/>
    <protectedRange password="E1A2" sqref="N93" name="Range1_6_16_4_1_1"/>
    <protectedRange password="E1A2" sqref="O92" name="Range1_1_3_71_3_1"/>
    <protectedRange password="E1A2" sqref="N92" name="Range1_6_16_4_2_1"/>
    <protectedRange password="E1A2" sqref="U93" name="Range1_1_73_11"/>
    <protectedRange password="E1A2" sqref="O94" name="Range1_1_3_71_5"/>
    <protectedRange password="E1A2" sqref="N94" name="Range1_6_16_4_4"/>
    <protectedRange password="E1A2" sqref="O95:O97" name="Range1_1_3_71_3_2"/>
    <protectedRange password="E1A2" sqref="N95:N97" name="Range1_6_16_4_2_2"/>
    <protectedRange password="E1A2" sqref="U94:U95" name="Range1_1_73_12"/>
    <protectedRange password="E1A2" sqref="O98" name="Range1_1_3_71_3_3"/>
    <protectedRange password="E1A2" sqref="N98" name="Range1_6_16_4_2_3"/>
    <protectedRange password="E1A2" sqref="O99" name="Range1_1_3_71_2_1"/>
    <protectedRange password="E1A2" sqref="O101" name="Range1_1_3_72_2_1"/>
    <protectedRange password="E1A2" sqref="U101" name="Range1_1_48_1_1"/>
    <protectedRange password="E1A2" sqref="O21" name="Range1_1_3_17"/>
    <protectedRange password="E1A2" sqref="N21" name="Range1_1_8_4_1_1"/>
    <protectedRange password="E1A2" sqref="O35" name="Range1_1_3_34"/>
    <protectedRange password="E1A2" sqref="N35" name="Range1_14_1"/>
    <protectedRange password="E1A2" sqref="O22" name="Range1_1_3_18_1_1"/>
    <protectedRange password="E1A2" sqref="N22" name="Range1_1_8_5_1"/>
    <protectedRange password="E1A2" sqref="O23" name="Range1_1_3_19_1"/>
    <protectedRange password="E1A2" sqref="N23" name="Range1_1_8_6"/>
    <protectedRange password="E1A2" sqref="O50" name="Range1_1_3_51"/>
    <protectedRange password="E1A2" sqref="O54" name="Range1_1_3_55_3"/>
    <protectedRange password="E1A2" sqref="U54" name="Range1_1_21_1"/>
    <protectedRange password="E1A2" sqref="O62" name="Range1_1_3_59"/>
    <protectedRange password="E1A2" sqref="O72" name="Range1_1_3_62"/>
    <protectedRange password="E1A2" sqref="N72" name="Range1_6_6_2"/>
    <protectedRange password="E1A2" sqref="O81" name="Range1_1_3_66"/>
    <protectedRange password="E1A2" sqref="N81" name="Range1_6_13_1"/>
    <protectedRange password="E1A2" sqref="O84" name="Range1_1_3_66_1_1"/>
    <protectedRange password="E1A2" sqref="N84" name="Range1_6_13_1_1_1"/>
    <protectedRange password="E1A2" sqref="O86" name="Range1_1_3_68"/>
    <protectedRange password="E1A2" sqref="N86" name="Range1_6_14_2"/>
    <protectedRange password="E1A2" sqref="O87:O88" name="Range1_1_3_69"/>
    <protectedRange password="E1A2" sqref="N87:N88" name="Range1_6_14_3"/>
    <protectedRange password="E1A2" sqref="O89" name="Range1_1_3_69_1"/>
    <protectedRange password="E1A2" sqref="N89" name="Range1_6_14_3_1"/>
    <protectedRange password="E1A2" sqref="O90:O91" name="Range1_1_3_70"/>
    <protectedRange password="E1A2" sqref="N90" name="Range1_6_15_1"/>
    <protectedRange password="E1A2" sqref="N91" name="Range1_6_16_3"/>
    <protectedRange password="E1A2" sqref="O100" name="Range1_1_3_72"/>
    <protectedRange password="E1A2" sqref="N100" name="Range1_6_3_1"/>
    <protectedRange password="E1A2" sqref="O107" name="Range1_1_3_74_1_1"/>
    <protectedRange password="E1A2" sqref="N107" name="Range1_6_3_2"/>
    <protectedRange password="E1A2" sqref="O33" name="Range1_1_3_32"/>
    <protectedRange password="E1A2" sqref="N33" name="Range1_15_1"/>
    <protectedRange password="E1A2" sqref="O61" name="Range1_1_3_58_2_2"/>
    <protectedRange password="E1A2" sqref="O102 O63" name="Range1_1_3_72_1_1"/>
    <protectedRange password="E1A2" sqref="N102 N63" name="Range1_6_3_1_1_1"/>
    <protectedRange password="E1A2" sqref="O105" name="Range1_1_3_73_1_1"/>
    <protectedRange password="E1A2" sqref="O104" name="Range1_1_3_73_2"/>
    <protectedRange password="E1A2" sqref="O108" name="Range1_1_3_73_3"/>
    <protectedRange password="E1A2" sqref="O109" name="Range1_1_3_75"/>
    <protectedRange password="E1A2" sqref="O110:O111" name="Range1_1_3_75_1"/>
    <protectedRange password="E1A2" sqref="O113" name="Range1_1_3_76_5"/>
    <protectedRange password="E1A2" sqref="O140" name="Range1_1_3_88_3"/>
    <protectedRange password="E1A2" sqref="O141" name="Range1_1_3_88_4"/>
    <protectedRange password="E1A2" sqref="O142" name="Range1_1_3_89_2_1"/>
    <protectedRange password="E1A2" sqref="O153" name="Range1_1_3_95_3"/>
    <protectedRange password="E1A2" sqref="O155" name="Range1_1_3_95_1"/>
    <protectedRange password="E1A2" sqref="O168" name="Range1_1_3_99_8"/>
    <protectedRange password="E1A2" sqref="N168" name="Range1_11_1_1_6"/>
    <protectedRange password="E1A2" sqref="O167" name="Range1_1_3_99_1"/>
    <protectedRange password="E1A2" sqref="N167" name="Range1_11_1_1_1_1"/>
    <protectedRange password="E1A2" sqref="O169" name="Range1_1_3_34_1"/>
    <protectedRange password="E1A2" sqref="N169" name="Range1_11_1_2_2_1"/>
    <protectedRange password="E1A2" sqref="O170" name="Range1_1_3_82"/>
    <protectedRange password="E1A2" sqref="N170" name="Range1_11_1_2_1"/>
    <protectedRange password="E1A2" sqref="O171" name="Range1_1_3_83"/>
    <protectedRange password="E1A2" sqref="N171" name="Range1_12_2_1_1_1"/>
    <protectedRange password="E1A2" sqref="O184" name="Range1_1_3_99_1_1_1"/>
    <protectedRange password="E1A2" sqref="N184" name="Range1_11_1_1_1_1_1"/>
    <protectedRange password="E1A2" sqref="O82" name="Range1_1_3_68_1"/>
    <protectedRange password="E1A2" sqref="U6:U19" name="Range1_1_1_1_1"/>
    <protectedRange password="E1A2" sqref="U26" name="Range1_1_4_7_1"/>
    <protectedRange password="E1A2" sqref="U29" name="Range1_1_8_4_2"/>
    <protectedRange password="E1A2" sqref="U30" name="Range1_1_9_1_1"/>
    <protectedRange password="E1A2" sqref="U32" name="Range1_1_10_1_1"/>
    <protectedRange password="E1A2" sqref="U34 U44" name="Range1_1_11_1_1"/>
    <protectedRange password="E1A2" sqref="U31" name="Range1_1_12_1_1"/>
    <protectedRange password="E1A2" sqref="U45" name="Range1_1_14_1_1"/>
    <protectedRange password="E1A2" sqref="U46" name="Range1_1_17_1_1"/>
    <protectedRange password="E1A2" sqref="U57" name="Range1_1_18_1_1"/>
    <protectedRange password="E1A2" sqref="U53" name="Range1_1_19_1_2"/>
    <protectedRange password="E1A2" sqref="U47" name="Range1_1_29_1_1_1"/>
    <protectedRange password="E1A2" sqref="U48" name="Range1_1_28_1_1_1"/>
    <protectedRange password="E1A2" sqref="U49" name="Range1_1_27_1_1_1"/>
    <protectedRange password="E1A2" sqref="U20" name="Range1_1_73_2_1"/>
    <protectedRange password="E1A2" sqref="U24" name="Range1_1_73_3_1"/>
    <protectedRange password="E1A2" sqref="U25" name="Range1_1_6_2_1_1"/>
    <protectedRange password="E1A2" sqref="U36" name="Range1_1_13_1_1_1"/>
    <protectedRange password="E1A2" sqref="U37" name="Range1_1_73_4_1"/>
    <protectedRange password="E1A2" sqref="U38" name="Range1_1_73_5_1"/>
    <protectedRange password="E1A2" sqref="U39" name="Range1_1_73_6_1"/>
    <protectedRange password="E1A2" sqref="U40:U41" name="Range1_1_73_7_1"/>
    <protectedRange password="E1A2" sqref="U42" name="Range1_1_73_8_1"/>
    <protectedRange password="E1A2" sqref="U43" name="Range1_1_15_1_1_1"/>
    <protectedRange password="E1A2" sqref="U51" name="Range1_1_24_1_1_1"/>
    <protectedRange password="E1A2" sqref="U52" name="Range1_1_23_1_1_1"/>
    <protectedRange password="E1A2" sqref="U55" name="Range1_1_20_1_1_1"/>
    <protectedRange password="E1A2" sqref="U56" name="Range1_1_19_1_1_1"/>
    <protectedRange password="E1A2" sqref="U58" name="Range1_1_31_1_1_1"/>
    <protectedRange password="E1A2" sqref="U59" name="Range1_1_16_1_1_1"/>
    <protectedRange password="E1A2" sqref="U60" name="Range1_1_30_1_1_1"/>
    <protectedRange password="E1A2" sqref="U112" name="Range1_1_49_1_1_1"/>
    <protectedRange password="E1A2" sqref="U167:U168" name="Range1_1_95_1_1_1"/>
    <protectedRange password="E1A2" sqref="U169" name="Range1_1_96_1_1_1"/>
    <protectedRange password="E1A2" sqref="U170" name="Range1_1_94_1_1_1"/>
    <protectedRange password="E1A2" sqref="U28" name="Range1_1_8_4_1_1_1"/>
    <protectedRange password="E1A2" sqref="U27" name="Range1_1_7_2_1_1"/>
    <protectedRange password="E1A2" sqref="U63" name="Range1_1_73_9_2"/>
    <protectedRange password="E1A2" sqref="U140" name="Range1_1_67_1_1_3"/>
    <protectedRange password="E1A2" sqref="U99" name="Range1_1_47_1_1_2"/>
    <protectedRange password="E1A2" sqref="U100" name="Range1_1_48_1_1_2"/>
    <protectedRange password="E1A2" sqref="U102" name="Range1_1_73_13_1_2"/>
    <protectedRange password="E1A2" sqref="U105" name="Range1_1_73"/>
    <protectedRange password="E1A2" sqref="U106" name="Range1_1_73_1"/>
    <protectedRange password="E1A2" sqref="O144" name="Range1_1_3_88"/>
    <protectedRange password="E1A2" sqref="O136" name="Range1_1_3_87_2"/>
  </protectedRanges>
  <autoFilter ref="A2:AA185" xr:uid="{00000000-0001-0000-0400-000000000000}"/>
  <conditionalFormatting sqref="J3:J19 J44:J46 J57 J53 J103 J70:J71 J26:J32 J73:J80 J83 J85 J92:J93 J112 J34 J106 J114:J122 J125:J139 J143:J152 J156:J166 J154 J172:J183">
    <cfRule type="cellIs" dxfId="445" priority="314" stopIfTrue="1" operator="equal">
      <formula>"Fail"</formula>
    </cfRule>
    <cfRule type="cellIs" dxfId="444" priority="315" stopIfTrue="1" operator="equal">
      <formula>"Pass"</formula>
    </cfRule>
    <cfRule type="cellIs" dxfId="443" priority="316" stopIfTrue="1" operator="equal">
      <formula>"Info"</formula>
    </cfRule>
  </conditionalFormatting>
  <conditionalFormatting sqref="L3:L4">
    <cfRule type="expression" dxfId="442" priority="313" stopIfTrue="1">
      <formula>ISERROR(X3)</formula>
    </cfRule>
  </conditionalFormatting>
  <conditionalFormatting sqref="J47">
    <cfRule type="cellIs" dxfId="441" priority="308" stopIfTrue="1" operator="equal">
      <formula>"Fail"</formula>
    </cfRule>
    <cfRule type="cellIs" dxfId="440" priority="309" stopIfTrue="1" operator="equal">
      <formula>"Pass"</formula>
    </cfRule>
    <cfRule type="cellIs" dxfId="439" priority="310" stopIfTrue="1" operator="equal">
      <formula>"Info"</formula>
    </cfRule>
  </conditionalFormatting>
  <conditionalFormatting sqref="J48">
    <cfRule type="cellIs" dxfId="438" priority="303" stopIfTrue="1" operator="equal">
      <formula>"Fail"</formula>
    </cfRule>
    <cfRule type="cellIs" dxfId="437" priority="304" stopIfTrue="1" operator="equal">
      <formula>"Pass"</formula>
    </cfRule>
    <cfRule type="cellIs" dxfId="436" priority="305" stopIfTrue="1" operator="equal">
      <formula>"Info"</formula>
    </cfRule>
  </conditionalFormatting>
  <conditionalFormatting sqref="J49 J53">
    <cfRule type="cellIs" dxfId="435" priority="298" stopIfTrue="1" operator="equal">
      <formula>"Fail"</formula>
    </cfRule>
    <cfRule type="cellIs" dxfId="434" priority="299" stopIfTrue="1" operator="equal">
      <formula>"Pass"</formula>
    </cfRule>
    <cfRule type="cellIs" dxfId="433" priority="300" stopIfTrue="1" operator="equal">
      <formula>"Info"</formula>
    </cfRule>
  </conditionalFormatting>
  <conditionalFormatting sqref="J20">
    <cfRule type="cellIs" dxfId="432" priority="293" stopIfTrue="1" operator="equal">
      <formula>"Fail"</formula>
    </cfRule>
    <cfRule type="cellIs" dxfId="431" priority="294" stopIfTrue="1" operator="equal">
      <formula>"Pass"</formula>
    </cfRule>
    <cfRule type="cellIs" dxfId="430" priority="295" stopIfTrue="1" operator="equal">
      <formula>"Info"</formula>
    </cfRule>
  </conditionalFormatting>
  <conditionalFormatting sqref="J24">
    <cfRule type="cellIs" dxfId="429" priority="288" stopIfTrue="1" operator="equal">
      <formula>"Fail"</formula>
    </cfRule>
    <cfRule type="cellIs" dxfId="428" priority="289" stopIfTrue="1" operator="equal">
      <formula>"Pass"</formula>
    </cfRule>
    <cfRule type="cellIs" dxfId="427" priority="290" stopIfTrue="1" operator="equal">
      <formula>"Info"</formula>
    </cfRule>
  </conditionalFormatting>
  <conditionalFormatting sqref="J25">
    <cfRule type="cellIs" dxfId="426" priority="283" stopIfTrue="1" operator="equal">
      <formula>"Fail"</formula>
    </cfRule>
    <cfRule type="cellIs" dxfId="425" priority="284" stopIfTrue="1" operator="equal">
      <formula>"Pass"</formula>
    </cfRule>
    <cfRule type="cellIs" dxfId="424" priority="285" stopIfTrue="1" operator="equal">
      <formula>"Info"</formula>
    </cfRule>
  </conditionalFormatting>
  <conditionalFormatting sqref="J36">
    <cfRule type="cellIs" dxfId="423" priority="278" stopIfTrue="1" operator="equal">
      <formula>"Fail"</formula>
    </cfRule>
    <cfRule type="cellIs" dxfId="422" priority="279" stopIfTrue="1" operator="equal">
      <formula>"Pass"</formula>
    </cfRule>
    <cfRule type="cellIs" dxfId="421" priority="280" stopIfTrue="1" operator="equal">
      <formula>"Info"</formula>
    </cfRule>
  </conditionalFormatting>
  <conditionalFormatting sqref="J37">
    <cfRule type="cellIs" dxfId="420" priority="273" stopIfTrue="1" operator="equal">
      <formula>"Fail"</formula>
    </cfRule>
    <cfRule type="cellIs" dxfId="419" priority="274" stopIfTrue="1" operator="equal">
      <formula>"Pass"</formula>
    </cfRule>
    <cfRule type="cellIs" dxfId="418" priority="275" stopIfTrue="1" operator="equal">
      <formula>"Info"</formula>
    </cfRule>
  </conditionalFormatting>
  <conditionalFormatting sqref="J38">
    <cfRule type="cellIs" dxfId="417" priority="268" stopIfTrue="1" operator="equal">
      <formula>"Fail"</formula>
    </cfRule>
    <cfRule type="cellIs" dxfId="416" priority="269" stopIfTrue="1" operator="equal">
      <formula>"Pass"</formula>
    </cfRule>
    <cfRule type="cellIs" dxfId="415" priority="270" stopIfTrue="1" operator="equal">
      <formula>"Info"</formula>
    </cfRule>
  </conditionalFormatting>
  <conditionalFormatting sqref="J39">
    <cfRule type="cellIs" dxfId="414" priority="263" stopIfTrue="1" operator="equal">
      <formula>"Fail"</formula>
    </cfRule>
    <cfRule type="cellIs" dxfId="413" priority="264" stopIfTrue="1" operator="equal">
      <formula>"Pass"</formula>
    </cfRule>
    <cfRule type="cellIs" dxfId="412" priority="265" stopIfTrue="1" operator="equal">
      <formula>"Info"</formula>
    </cfRule>
  </conditionalFormatting>
  <conditionalFormatting sqref="J40:J41">
    <cfRule type="cellIs" dxfId="411" priority="258" stopIfTrue="1" operator="equal">
      <formula>"Fail"</formula>
    </cfRule>
    <cfRule type="cellIs" dxfId="410" priority="259" stopIfTrue="1" operator="equal">
      <formula>"Pass"</formula>
    </cfRule>
    <cfRule type="cellIs" dxfId="409" priority="260" stopIfTrue="1" operator="equal">
      <formula>"Info"</formula>
    </cfRule>
  </conditionalFormatting>
  <conditionalFormatting sqref="J42">
    <cfRule type="cellIs" dxfId="408" priority="253" stopIfTrue="1" operator="equal">
      <formula>"Fail"</formula>
    </cfRule>
    <cfRule type="cellIs" dxfId="407" priority="254" stopIfTrue="1" operator="equal">
      <formula>"Pass"</formula>
    </cfRule>
    <cfRule type="cellIs" dxfId="406" priority="255" stopIfTrue="1" operator="equal">
      <formula>"Info"</formula>
    </cfRule>
  </conditionalFormatting>
  <conditionalFormatting sqref="J43">
    <cfRule type="cellIs" dxfId="405" priority="248" stopIfTrue="1" operator="equal">
      <formula>"Fail"</formula>
    </cfRule>
    <cfRule type="cellIs" dxfId="404" priority="249" stopIfTrue="1" operator="equal">
      <formula>"Pass"</formula>
    </cfRule>
    <cfRule type="cellIs" dxfId="403" priority="250" stopIfTrue="1" operator="equal">
      <formula>"Info"</formula>
    </cfRule>
  </conditionalFormatting>
  <conditionalFormatting sqref="J51">
    <cfRule type="cellIs" dxfId="402" priority="243" stopIfTrue="1" operator="equal">
      <formula>"Fail"</formula>
    </cfRule>
    <cfRule type="cellIs" dxfId="401" priority="244" stopIfTrue="1" operator="equal">
      <formula>"Pass"</formula>
    </cfRule>
    <cfRule type="cellIs" dxfId="400" priority="245" stopIfTrue="1" operator="equal">
      <formula>"Info"</formula>
    </cfRule>
  </conditionalFormatting>
  <conditionalFormatting sqref="J52">
    <cfRule type="cellIs" dxfId="399" priority="238" stopIfTrue="1" operator="equal">
      <formula>"Fail"</formula>
    </cfRule>
    <cfRule type="cellIs" dxfId="398" priority="239" stopIfTrue="1" operator="equal">
      <formula>"Pass"</formula>
    </cfRule>
    <cfRule type="cellIs" dxfId="397" priority="240" stopIfTrue="1" operator="equal">
      <formula>"Info"</formula>
    </cfRule>
  </conditionalFormatting>
  <conditionalFormatting sqref="J55">
    <cfRule type="cellIs" dxfId="396" priority="233" stopIfTrue="1" operator="equal">
      <formula>"Fail"</formula>
    </cfRule>
    <cfRule type="cellIs" dxfId="395" priority="234" stopIfTrue="1" operator="equal">
      <formula>"Pass"</formula>
    </cfRule>
    <cfRule type="cellIs" dxfId="394" priority="235" stopIfTrue="1" operator="equal">
      <formula>"Info"</formula>
    </cfRule>
  </conditionalFormatting>
  <conditionalFormatting sqref="J56">
    <cfRule type="cellIs" dxfId="393" priority="228" stopIfTrue="1" operator="equal">
      <formula>"Fail"</formula>
    </cfRule>
    <cfRule type="cellIs" dxfId="392" priority="229" stopIfTrue="1" operator="equal">
      <formula>"Pass"</formula>
    </cfRule>
    <cfRule type="cellIs" dxfId="391" priority="230" stopIfTrue="1" operator="equal">
      <formula>"Info"</formula>
    </cfRule>
  </conditionalFormatting>
  <conditionalFormatting sqref="J58">
    <cfRule type="cellIs" dxfId="390" priority="223" stopIfTrue="1" operator="equal">
      <formula>"Fail"</formula>
    </cfRule>
    <cfRule type="cellIs" dxfId="389" priority="224" stopIfTrue="1" operator="equal">
      <formula>"Pass"</formula>
    </cfRule>
    <cfRule type="cellIs" dxfId="388" priority="225" stopIfTrue="1" operator="equal">
      <formula>"Info"</formula>
    </cfRule>
  </conditionalFormatting>
  <conditionalFormatting sqref="J59">
    <cfRule type="cellIs" dxfId="387" priority="218" stopIfTrue="1" operator="equal">
      <formula>"Fail"</formula>
    </cfRule>
    <cfRule type="cellIs" dxfId="386" priority="219" stopIfTrue="1" operator="equal">
      <formula>"Pass"</formula>
    </cfRule>
    <cfRule type="cellIs" dxfId="385" priority="220" stopIfTrue="1" operator="equal">
      <formula>"Info"</formula>
    </cfRule>
  </conditionalFormatting>
  <conditionalFormatting sqref="J60">
    <cfRule type="cellIs" dxfId="384" priority="213" stopIfTrue="1" operator="equal">
      <formula>"Fail"</formula>
    </cfRule>
    <cfRule type="cellIs" dxfId="383" priority="214" stopIfTrue="1" operator="equal">
      <formula>"Pass"</formula>
    </cfRule>
    <cfRule type="cellIs" dxfId="382" priority="215" stopIfTrue="1" operator="equal">
      <formula>"Info"</formula>
    </cfRule>
  </conditionalFormatting>
  <conditionalFormatting sqref="J63">
    <cfRule type="cellIs" dxfId="381" priority="208" stopIfTrue="1" operator="equal">
      <formula>"Fail"</formula>
    </cfRule>
    <cfRule type="cellIs" dxfId="380" priority="209" stopIfTrue="1" operator="equal">
      <formula>"Pass"</formula>
    </cfRule>
    <cfRule type="cellIs" dxfId="379" priority="210" stopIfTrue="1" operator="equal">
      <formula>"Info"</formula>
    </cfRule>
  </conditionalFormatting>
  <conditionalFormatting sqref="J64">
    <cfRule type="cellIs" dxfId="378" priority="204" stopIfTrue="1" operator="equal">
      <formula>"Fail"</formula>
    </cfRule>
    <cfRule type="cellIs" dxfId="377" priority="205" stopIfTrue="1" operator="equal">
      <formula>"Pass"</formula>
    </cfRule>
    <cfRule type="cellIs" dxfId="376" priority="206" stopIfTrue="1" operator="equal">
      <formula>"Info"</formula>
    </cfRule>
  </conditionalFormatting>
  <conditionalFormatting sqref="J65:J67">
    <cfRule type="cellIs" dxfId="375" priority="200" stopIfTrue="1" operator="equal">
      <formula>"Fail"</formula>
    </cfRule>
    <cfRule type="cellIs" dxfId="374" priority="201" stopIfTrue="1" operator="equal">
      <formula>"Pass"</formula>
    </cfRule>
    <cfRule type="cellIs" dxfId="373" priority="202" stopIfTrue="1" operator="equal">
      <formula>"Info"</formula>
    </cfRule>
  </conditionalFormatting>
  <conditionalFormatting sqref="J68:J69">
    <cfRule type="cellIs" dxfId="372" priority="196" stopIfTrue="1" operator="equal">
      <formula>"Fail"</formula>
    </cfRule>
    <cfRule type="cellIs" dxfId="371" priority="197" stopIfTrue="1" operator="equal">
      <formula>"Pass"</formula>
    </cfRule>
    <cfRule type="cellIs" dxfId="370" priority="198" stopIfTrue="1" operator="equal">
      <formula>"Info"</formula>
    </cfRule>
  </conditionalFormatting>
  <conditionalFormatting sqref="J71">
    <cfRule type="cellIs" dxfId="369" priority="192" stopIfTrue="1" operator="equal">
      <formula>"Fail"</formula>
    </cfRule>
    <cfRule type="cellIs" dxfId="368" priority="193" stopIfTrue="1" operator="equal">
      <formula>"Pass"</formula>
    </cfRule>
    <cfRule type="cellIs" dxfId="367" priority="194" stopIfTrue="1" operator="equal">
      <formula>"Info"</formula>
    </cfRule>
  </conditionalFormatting>
  <conditionalFormatting sqref="J94:J97">
    <cfRule type="cellIs" dxfId="366" priority="189" stopIfTrue="1" operator="equal">
      <formula>"Fail"</formula>
    </cfRule>
    <cfRule type="cellIs" dxfId="365" priority="190" stopIfTrue="1" operator="equal">
      <formula>"Pass"</formula>
    </cfRule>
    <cfRule type="cellIs" dxfId="364" priority="191" stopIfTrue="1" operator="equal">
      <formula>"Info"</formula>
    </cfRule>
  </conditionalFormatting>
  <conditionalFormatting sqref="J98">
    <cfRule type="cellIs" dxfId="363" priority="184" stopIfTrue="1" operator="equal">
      <formula>"Fail"</formula>
    </cfRule>
    <cfRule type="cellIs" dxfId="362" priority="185" stopIfTrue="1" operator="equal">
      <formula>"Pass"</formula>
    </cfRule>
    <cfRule type="cellIs" dxfId="361" priority="186" stopIfTrue="1" operator="equal">
      <formula>"Info"</formula>
    </cfRule>
  </conditionalFormatting>
  <conditionalFormatting sqref="J99">
    <cfRule type="cellIs" dxfId="360" priority="179" stopIfTrue="1" operator="equal">
      <formula>"Fail"</formula>
    </cfRule>
    <cfRule type="cellIs" dxfId="359" priority="180" stopIfTrue="1" operator="equal">
      <formula>"Pass"</formula>
    </cfRule>
    <cfRule type="cellIs" dxfId="358" priority="181" stopIfTrue="1" operator="equal">
      <formula>"Info"</formula>
    </cfRule>
  </conditionalFormatting>
  <conditionalFormatting sqref="J101">
    <cfRule type="cellIs" dxfId="357" priority="174" stopIfTrue="1" operator="equal">
      <formula>"Fail"</formula>
    </cfRule>
    <cfRule type="cellIs" dxfId="356" priority="175" stopIfTrue="1" operator="equal">
      <formula>"Pass"</formula>
    </cfRule>
    <cfRule type="cellIs" dxfId="355" priority="176" stopIfTrue="1" operator="equal">
      <formula>"Info"</formula>
    </cfRule>
  </conditionalFormatting>
  <conditionalFormatting sqref="J21">
    <cfRule type="cellIs" dxfId="354" priority="168" stopIfTrue="1" operator="equal">
      <formula>"Fail"</formula>
    </cfRule>
    <cfRule type="cellIs" dxfId="353" priority="169" stopIfTrue="1" operator="equal">
      <formula>"Pass"</formula>
    </cfRule>
    <cfRule type="cellIs" dxfId="352" priority="170" stopIfTrue="1" operator="equal">
      <formula>"Info"</formula>
    </cfRule>
  </conditionalFormatting>
  <conditionalFormatting sqref="J35">
    <cfRule type="cellIs" dxfId="351" priority="164" stopIfTrue="1" operator="equal">
      <formula>"Fail"</formula>
    </cfRule>
    <cfRule type="cellIs" dxfId="350" priority="165" stopIfTrue="1" operator="equal">
      <formula>"Pass"</formula>
    </cfRule>
    <cfRule type="cellIs" dxfId="349" priority="166" stopIfTrue="1" operator="equal">
      <formula>"Info"</formula>
    </cfRule>
  </conditionalFormatting>
  <conditionalFormatting sqref="J90:J91">
    <cfRule type="cellIs" dxfId="348" priority="115" stopIfTrue="1" operator="equal">
      <formula>"Fail"</formula>
    </cfRule>
    <cfRule type="cellIs" dxfId="347" priority="116" stopIfTrue="1" operator="equal">
      <formula>"Pass"</formula>
    </cfRule>
    <cfRule type="cellIs" dxfId="346" priority="117" stopIfTrue="1" operator="equal">
      <formula>"Info"</formula>
    </cfRule>
  </conditionalFormatting>
  <conditionalFormatting sqref="J22">
    <cfRule type="cellIs" dxfId="345" priority="160" stopIfTrue="1" operator="equal">
      <formula>"Fail"</formula>
    </cfRule>
    <cfRule type="cellIs" dxfId="344" priority="161" stopIfTrue="1" operator="equal">
      <formula>"Pass"</formula>
    </cfRule>
    <cfRule type="cellIs" dxfId="343" priority="162" stopIfTrue="1" operator="equal">
      <formula>"Info"</formula>
    </cfRule>
  </conditionalFormatting>
  <conditionalFormatting sqref="J23">
    <cfRule type="cellIs" dxfId="342" priority="156" stopIfTrue="1" operator="equal">
      <formula>"Fail"</formula>
    </cfRule>
    <cfRule type="cellIs" dxfId="341" priority="157" stopIfTrue="1" operator="equal">
      <formula>"Pass"</formula>
    </cfRule>
    <cfRule type="cellIs" dxfId="340" priority="158" stopIfTrue="1" operator="equal">
      <formula>"Info"</formula>
    </cfRule>
  </conditionalFormatting>
  <conditionalFormatting sqref="J50">
    <cfRule type="cellIs" dxfId="339" priority="152" stopIfTrue="1" operator="equal">
      <formula>"Fail"</formula>
    </cfRule>
    <cfRule type="cellIs" dxfId="338" priority="153" stopIfTrue="1" operator="equal">
      <formula>"Pass"</formula>
    </cfRule>
    <cfRule type="cellIs" dxfId="337" priority="154" stopIfTrue="1" operator="equal">
      <formula>"Info"</formula>
    </cfRule>
  </conditionalFormatting>
  <conditionalFormatting sqref="J54">
    <cfRule type="cellIs" dxfId="336" priority="149" stopIfTrue="1" operator="equal">
      <formula>"Fail"</formula>
    </cfRule>
    <cfRule type="cellIs" dxfId="335" priority="150" stopIfTrue="1" operator="equal">
      <formula>"Pass"</formula>
    </cfRule>
    <cfRule type="cellIs" dxfId="334" priority="151" stopIfTrue="1" operator="equal">
      <formula>"Info"</formula>
    </cfRule>
  </conditionalFormatting>
  <conditionalFormatting sqref="J62">
    <cfRule type="cellIs" dxfId="333" priority="143" stopIfTrue="1" operator="equal">
      <formula>"Fail"</formula>
    </cfRule>
    <cfRule type="cellIs" dxfId="332" priority="144" stopIfTrue="1" operator="equal">
      <formula>"Pass"</formula>
    </cfRule>
    <cfRule type="cellIs" dxfId="331" priority="145" stopIfTrue="1" operator="equal">
      <formula>"Info"</formula>
    </cfRule>
  </conditionalFormatting>
  <conditionalFormatting sqref="J72">
    <cfRule type="cellIs" dxfId="330" priority="139" stopIfTrue="1" operator="equal">
      <formula>"Fail"</formula>
    </cfRule>
    <cfRule type="cellIs" dxfId="329" priority="140" stopIfTrue="1" operator="equal">
      <formula>"Pass"</formula>
    </cfRule>
    <cfRule type="cellIs" dxfId="328" priority="141" stopIfTrue="1" operator="equal">
      <formula>"Info"</formula>
    </cfRule>
  </conditionalFormatting>
  <conditionalFormatting sqref="J81">
    <cfRule type="cellIs" dxfId="327" priority="135" stopIfTrue="1" operator="equal">
      <formula>"Fail"</formula>
    </cfRule>
    <cfRule type="cellIs" dxfId="326" priority="136" stopIfTrue="1" operator="equal">
      <formula>"Pass"</formula>
    </cfRule>
    <cfRule type="cellIs" dxfId="325" priority="137" stopIfTrue="1" operator="equal">
      <formula>"Info"</formula>
    </cfRule>
  </conditionalFormatting>
  <conditionalFormatting sqref="J84">
    <cfRule type="cellIs" dxfId="324" priority="131" stopIfTrue="1" operator="equal">
      <formula>"Fail"</formula>
    </cfRule>
    <cfRule type="cellIs" dxfId="323" priority="132" stopIfTrue="1" operator="equal">
      <formula>"Pass"</formula>
    </cfRule>
    <cfRule type="cellIs" dxfId="322" priority="133" stopIfTrue="1" operator="equal">
      <formula>"Info"</formula>
    </cfRule>
  </conditionalFormatting>
  <conditionalFormatting sqref="J86">
    <cfRule type="cellIs" dxfId="321" priority="127" stopIfTrue="1" operator="equal">
      <formula>"Fail"</formula>
    </cfRule>
    <cfRule type="cellIs" dxfId="320" priority="128" stopIfTrue="1" operator="equal">
      <formula>"Pass"</formula>
    </cfRule>
    <cfRule type="cellIs" dxfId="319" priority="129" stopIfTrue="1" operator="equal">
      <formula>"Info"</formula>
    </cfRule>
  </conditionalFormatting>
  <conditionalFormatting sqref="J87:J88">
    <cfRule type="cellIs" dxfId="318" priority="123" stopIfTrue="1" operator="equal">
      <formula>"Fail"</formula>
    </cfRule>
    <cfRule type="cellIs" dxfId="317" priority="124" stopIfTrue="1" operator="equal">
      <formula>"Pass"</formula>
    </cfRule>
    <cfRule type="cellIs" dxfId="316" priority="125" stopIfTrue="1" operator="equal">
      <formula>"Info"</formula>
    </cfRule>
  </conditionalFormatting>
  <conditionalFormatting sqref="J89">
    <cfRule type="cellIs" dxfId="315" priority="119" stopIfTrue="1" operator="equal">
      <formula>"Fail"</formula>
    </cfRule>
    <cfRule type="cellIs" dxfId="314" priority="120" stopIfTrue="1" operator="equal">
      <formula>"Pass"</formula>
    </cfRule>
    <cfRule type="cellIs" dxfId="313" priority="121" stopIfTrue="1" operator="equal">
      <formula>"Info"</formula>
    </cfRule>
  </conditionalFormatting>
  <conditionalFormatting sqref="J100">
    <cfRule type="cellIs" dxfId="312" priority="111" stopIfTrue="1" operator="equal">
      <formula>"Fail"</formula>
    </cfRule>
    <cfRule type="cellIs" dxfId="311" priority="112" stopIfTrue="1" operator="equal">
      <formula>"Pass"</formula>
    </cfRule>
    <cfRule type="cellIs" dxfId="310" priority="113" stopIfTrue="1" operator="equal">
      <formula>"Info"</formula>
    </cfRule>
  </conditionalFormatting>
  <conditionalFormatting sqref="J107">
    <cfRule type="cellIs" dxfId="309" priority="107" stopIfTrue="1" operator="equal">
      <formula>"Fail"</formula>
    </cfRule>
    <cfRule type="cellIs" dxfId="308" priority="108" stopIfTrue="1" operator="equal">
      <formula>"Pass"</formula>
    </cfRule>
    <cfRule type="cellIs" dxfId="307" priority="109" stopIfTrue="1" operator="equal">
      <formula>"Info"</formula>
    </cfRule>
  </conditionalFormatting>
  <conditionalFormatting sqref="J33">
    <cfRule type="cellIs" dxfId="306" priority="103" stopIfTrue="1" operator="equal">
      <formula>"Fail"</formula>
    </cfRule>
    <cfRule type="cellIs" dxfId="305" priority="104" stopIfTrue="1" operator="equal">
      <formula>"Pass"</formula>
    </cfRule>
    <cfRule type="cellIs" dxfId="304" priority="105" stopIfTrue="1" operator="equal">
      <formula>"Info"</formula>
    </cfRule>
  </conditionalFormatting>
  <conditionalFormatting sqref="J61">
    <cfRule type="cellIs" dxfId="303" priority="100" stopIfTrue="1" operator="equal">
      <formula>"Fail"</formula>
    </cfRule>
    <cfRule type="cellIs" dxfId="302" priority="101" stopIfTrue="1" operator="equal">
      <formula>"Pass"</formula>
    </cfRule>
    <cfRule type="cellIs" dxfId="301" priority="102" stopIfTrue="1" operator="equal">
      <formula>"Info"</formula>
    </cfRule>
  </conditionalFormatting>
  <conditionalFormatting sqref="J102">
    <cfRule type="cellIs" dxfId="300" priority="95" stopIfTrue="1" operator="equal">
      <formula>"Fail"</formula>
    </cfRule>
    <cfRule type="cellIs" dxfId="299" priority="96" stopIfTrue="1" operator="equal">
      <formula>"Pass"</formula>
    </cfRule>
    <cfRule type="cellIs" dxfId="298" priority="97" stopIfTrue="1" operator="equal">
      <formula>"Info"</formula>
    </cfRule>
  </conditionalFormatting>
  <conditionalFormatting sqref="J104">
    <cfRule type="cellIs" dxfId="297" priority="87" stopIfTrue="1" operator="equal">
      <formula>"Fail"</formula>
    </cfRule>
    <cfRule type="cellIs" dxfId="296" priority="88" stopIfTrue="1" operator="equal">
      <formula>"Pass"</formula>
    </cfRule>
    <cfRule type="cellIs" dxfId="295" priority="89" stopIfTrue="1" operator="equal">
      <formula>"Info"</formula>
    </cfRule>
  </conditionalFormatting>
  <conditionalFormatting sqref="J105">
    <cfRule type="cellIs" dxfId="294" priority="91" stopIfTrue="1" operator="equal">
      <formula>"Fail"</formula>
    </cfRule>
    <cfRule type="cellIs" dxfId="293" priority="92" stopIfTrue="1" operator="equal">
      <formula>"Pass"</formula>
    </cfRule>
    <cfRule type="cellIs" dxfId="292" priority="93" stopIfTrue="1" operator="equal">
      <formula>"Info"</formula>
    </cfRule>
  </conditionalFormatting>
  <conditionalFormatting sqref="J110:J111">
    <cfRule type="cellIs" dxfId="291" priority="75" stopIfTrue="1" operator="equal">
      <formula>"Fail"</formula>
    </cfRule>
    <cfRule type="cellIs" dxfId="290" priority="76" stopIfTrue="1" operator="equal">
      <formula>"Pass"</formula>
    </cfRule>
    <cfRule type="cellIs" dxfId="289" priority="77" stopIfTrue="1" operator="equal">
      <formula>"Info"</formula>
    </cfRule>
  </conditionalFormatting>
  <conditionalFormatting sqref="J108">
    <cfRule type="cellIs" dxfId="288" priority="83" stopIfTrue="1" operator="equal">
      <formula>"Fail"</formula>
    </cfRule>
    <cfRule type="cellIs" dxfId="287" priority="84" stopIfTrue="1" operator="equal">
      <formula>"Pass"</formula>
    </cfRule>
    <cfRule type="cellIs" dxfId="286" priority="85" stopIfTrue="1" operator="equal">
      <formula>"Info"</formula>
    </cfRule>
  </conditionalFormatting>
  <conditionalFormatting sqref="J113">
    <cfRule type="cellIs" dxfId="285" priority="72" stopIfTrue="1" operator="equal">
      <formula>"Fail"</formula>
    </cfRule>
    <cfRule type="cellIs" dxfId="284" priority="73" stopIfTrue="1" operator="equal">
      <formula>"Pass"</formula>
    </cfRule>
    <cfRule type="cellIs" dxfId="283" priority="74" stopIfTrue="1" operator="equal">
      <formula>"Info"</formula>
    </cfRule>
  </conditionalFormatting>
  <conditionalFormatting sqref="J123:J124">
    <cfRule type="cellIs" dxfId="282" priority="67" stopIfTrue="1" operator="equal">
      <formula>"Fail"</formula>
    </cfRule>
    <cfRule type="cellIs" dxfId="281" priority="68" stopIfTrue="1" operator="equal">
      <formula>"Pass"</formula>
    </cfRule>
    <cfRule type="cellIs" dxfId="280" priority="69" stopIfTrue="1" operator="equal">
      <formula>"Info"</formula>
    </cfRule>
  </conditionalFormatting>
  <conditionalFormatting sqref="J140">
    <cfRule type="cellIs" dxfId="279" priority="62" stopIfTrue="1" operator="equal">
      <formula>"Fail"</formula>
    </cfRule>
    <cfRule type="cellIs" dxfId="278" priority="63" stopIfTrue="1" operator="equal">
      <formula>"Pass"</formula>
    </cfRule>
    <cfRule type="cellIs" dxfId="277" priority="64" stopIfTrue="1" operator="equal">
      <formula>"Info"</formula>
    </cfRule>
  </conditionalFormatting>
  <conditionalFormatting sqref="J141:J142">
    <cfRule type="cellIs" dxfId="276" priority="57" stopIfTrue="1" operator="equal">
      <formula>"Fail"</formula>
    </cfRule>
    <cfRule type="cellIs" dxfId="275" priority="58" stopIfTrue="1" operator="equal">
      <formula>"Pass"</formula>
    </cfRule>
    <cfRule type="cellIs" dxfId="274" priority="59" stopIfTrue="1" operator="equal">
      <formula>"Info"</formula>
    </cfRule>
  </conditionalFormatting>
  <conditionalFormatting sqref="J153">
    <cfRule type="cellIs" dxfId="273" priority="52" stopIfTrue="1" operator="equal">
      <formula>"Fail"</formula>
    </cfRule>
    <cfRule type="cellIs" dxfId="272" priority="53" stopIfTrue="1" operator="equal">
      <formula>"Pass"</formula>
    </cfRule>
    <cfRule type="cellIs" dxfId="271" priority="54" stopIfTrue="1" operator="equal">
      <formula>"Info"</formula>
    </cfRule>
  </conditionalFormatting>
  <conditionalFormatting sqref="J155">
    <cfRule type="cellIs" dxfId="270" priority="47" stopIfTrue="1" operator="equal">
      <formula>"Fail"</formula>
    </cfRule>
    <cfRule type="cellIs" dxfId="269" priority="48" stopIfTrue="1" operator="equal">
      <formula>"Pass"</formula>
    </cfRule>
    <cfRule type="cellIs" dxfId="268" priority="49" stopIfTrue="1" operator="equal">
      <formula>"Info"</formula>
    </cfRule>
  </conditionalFormatting>
  <conditionalFormatting sqref="J167:J168">
    <cfRule type="cellIs" dxfId="267" priority="42" stopIfTrue="1" operator="equal">
      <formula>"Fail"</formula>
    </cfRule>
    <cfRule type="cellIs" dxfId="266" priority="43" stopIfTrue="1" operator="equal">
      <formula>"Pass"</formula>
    </cfRule>
    <cfRule type="cellIs" dxfId="265" priority="44" stopIfTrue="1" operator="equal">
      <formula>"Info"</formula>
    </cfRule>
  </conditionalFormatting>
  <conditionalFormatting sqref="J169">
    <cfRule type="cellIs" dxfId="264" priority="37" stopIfTrue="1" operator="equal">
      <formula>"Fail"</formula>
    </cfRule>
    <cfRule type="cellIs" dxfId="263" priority="38" stopIfTrue="1" operator="equal">
      <formula>"Pass"</formula>
    </cfRule>
    <cfRule type="cellIs" dxfId="262" priority="39" stopIfTrue="1" operator="equal">
      <formula>"Info"</formula>
    </cfRule>
  </conditionalFormatting>
  <conditionalFormatting sqref="J170">
    <cfRule type="cellIs" dxfId="261" priority="32" stopIfTrue="1" operator="equal">
      <formula>"Fail"</formula>
    </cfRule>
    <cfRule type="cellIs" dxfId="260" priority="33" stopIfTrue="1" operator="equal">
      <formula>"Pass"</formula>
    </cfRule>
    <cfRule type="cellIs" dxfId="259" priority="34" stopIfTrue="1" operator="equal">
      <formula>"Info"</formula>
    </cfRule>
  </conditionalFormatting>
  <conditionalFormatting sqref="J171">
    <cfRule type="cellIs" dxfId="258" priority="27" stopIfTrue="1" operator="equal">
      <formula>"Fail"</formula>
    </cfRule>
    <cfRule type="cellIs" dxfId="257" priority="28" stopIfTrue="1" operator="equal">
      <formula>"Pass"</formula>
    </cfRule>
    <cfRule type="cellIs" dxfId="256" priority="29" stopIfTrue="1" operator="equal">
      <formula>"Info"</formula>
    </cfRule>
  </conditionalFormatting>
  <conditionalFormatting sqref="J184">
    <cfRule type="cellIs" dxfId="255" priority="22" stopIfTrue="1" operator="equal">
      <formula>"Fail"</formula>
    </cfRule>
    <cfRule type="cellIs" dxfId="254" priority="23" stopIfTrue="1" operator="equal">
      <formula>"Pass"</formula>
    </cfRule>
    <cfRule type="cellIs" dxfId="253" priority="24" stopIfTrue="1" operator="equal">
      <formula>"Info"</formula>
    </cfRule>
  </conditionalFormatting>
  <conditionalFormatting sqref="J82">
    <cfRule type="cellIs" dxfId="252" priority="16" stopIfTrue="1" operator="equal">
      <formula>"Fail"</formula>
    </cfRule>
    <cfRule type="cellIs" dxfId="251" priority="17" stopIfTrue="1" operator="equal">
      <formula>"Pass"</formula>
    </cfRule>
    <cfRule type="cellIs" dxfId="250" priority="18" stopIfTrue="1" operator="equal">
      <formula>"Info"</formula>
    </cfRule>
  </conditionalFormatting>
  <conditionalFormatting sqref="N3:N184">
    <cfRule type="expression" dxfId="249" priority="492" stopIfTrue="1">
      <formula>ISERROR(AA3)</formula>
    </cfRule>
  </conditionalFormatting>
  <conditionalFormatting sqref="J109">
    <cfRule type="cellIs" dxfId="248" priority="5" stopIfTrue="1" operator="equal">
      <formula>"Fail"</formula>
    </cfRule>
    <cfRule type="cellIs" dxfId="247" priority="6" stopIfTrue="1" operator="equal">
      <formula>"Pass"</formula>
    </cfRule>
    <cfRule type="cellIs" dxfId="246" priority="7" stopIfTrue="1" operator="equal">
      <formula>"Info"</formula>
    </cfRule>
  </conditionalFormatting>
  <conditionalFormatting sqref="O144">
    <cfRule type="expression" dxfId="245" priority="3" stopIfTrue="1">
      <formula>ISERROR(AC144)</formula>
    </cfRule>
  </conditionalFormatting>
  <dataValidations count="2">
    <dataValidation type="list" allowBlank="1" showInputMessage="1" showErrorMessage="1" sqref="J3:J184" xr:uid="{77FA1D7B-B115-4E96-AA7C-73341B8D8A36}">
      <formula1>$I$188:$I$191</formula1>
    </dataValidation>
    <dataValidation type="list" allowBlank="1" showInputMessage="1" showErrorMessage="1" sqref="M3:M184" xr:uid="{BF180E9A-B525-467E-BDAD-1B24BD897B53}">
      <formula1>$I$194:$I$197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2154-CDBC-4B9F-A931-45774519658C}">
  <dimension ref="A1:AB216"/>
  <sheetViews>
    <sheetView zoomScale="80" zoomScaleNormal="80" workbookViewId="0">
      <pane ySplit="2" topLeftCell="A3" activePane="bottomLeft" state="frozen"/>
      <selection activeCell="E1" sqref="E1"/>
      <selection pane="bottomLeft" sqref="A1:XFD1048576"/>
    </sheetView>
  </sheetViews>
  <sheetFormatPr defaultColWidth="9.26953125" defaultRowHeight="57" customHeight="1" x14ac:dyDescent="0.35"/>
  <cols>
    <col min="1" max="1" width="9.26953125" style="59" customWidth="1"/>
    <col min="2" max="2" width="10" style="59" customWidth="1"/>
    <col min="3" max="3" width="14" style="68" customWidth="1"/>
    <col min="4" max="4" width="12.26953125" style="59" customWidth="1"/>
    <col min="5" max="5" width="20.7265625" style="59" customWidth="1"/>
    <col min="6" max="6" width="36.26953125" style="59" customWidth="1"/>
    <col min="7" max="7" width="47.453125" style="59" customWidth="1"/>
    <col min="8" max="8" width="38.26953125" style="59" customWidth="1"/>
    <col min="9" max="10" width="23" style="59" customWidth="1"/>
    <col min="11" max="11" width="29.26953125" style="59" hidden="1" customWidth="1"/>
    <col min="12" max="12" width="23" style="59" customWidth="1"/>
    <col min="13" max="14" width="12.7265625" style="123" customWidth="1"/>
    <col min="15" max="15" width="40" style="218" customWidth="1"/>
    <col min="16" max="16" width="4.26953125" style="59" customWidth="1"/>
    <col min="17" max="17" width="14.7265625" style="59" customWidth="1"/>
    <col min="18" max="18" width="11.26953125" style="59" customWidth="1"/>
    <col min="19" max="19" width="28.1796875" style="59" customWidth="1"/>
    <col min="20" max="20" width="53.453125" style="59" customWidth="1"/>
    <col min="21" max="21" width="56.7265625" style="59" hidden="1" customWidth="1"/>
    <col min="22" max="22" width="43" style="59" hidden="1" customWidth="1"/>
    <col min="23" max="23" width="8.7265625" customWidth="1"/>
    <col min="26" max="26" width="8.7265625" customWidth="1"/>
    <col min="27" max="27" width="11" style="1" hidden="1" customWidth="1"/>
    <col min="28" max="28" width="8.7265625" customWidth="1"/>
    <col min="29" max="16384" width="9.26953125" style="59"/>
  </cols>
  <sheetData>
    <row r="1" spans="1:27" s="1" customFormat="1" ht="14.5" x14ac:dyDescent="0.35">
      <c r="A1" s="35" t="s">
        <v>56</v>
      </c>
      <c r="B1" s="36"/>
      <c r="C1" s="36"/>
      <c r="D1" s="36"/>
      <c r="E1" s="36"/>
      <c r="F1" s="36"/>
      <c r="G1" s="36"/>
      <c r="H1" s="36"/>
      <c r="I1" s="36"/>
      <c r="J1" s="36"/>
      <c r="K1" s="176"/>
      <c r="L1" s="177"/>
      <c r="M1" s="177"/>
      <c r="N1" s="177"/>
      <c r="O1" s="216"/>
      <c r="P1" s="177"/>
      <c r="Q1" s="177"/>
      <c r="R1" s="177"/>
      <c r="S1" s="177"/>
      <c r="T1" s="177"/>
      <c r="U1" s="177"/>
      <c r="V1" s="177"/>
      <c r="W1" s="158"/>
      <c r="Z1" s="32"/>
      <c r="AA1" s="36"/>
    </row>
    <row r="2" spans="1:27" ht="42.75" customHeight="1" x14ac:dyDescent="0.35">
      <c r="A2" s="58" t="s">
        <v>110</v>
      </c>
      <c r="B2" s="58" t="s">
        <v>111</v>
      </c>
      <c r="C2" s="67" t="s">
        <v>4008</v>
      </c>
      <c r="D2" s="58" t="s">
        <v>112</v>
      </c>
      <c r="E2" s="58" t="s">
        <v>197</v>
      </c>
      <c r="F2" s="58" t="s">
        <v>113</v>
      </c>
      <c r="G2" s="58" t="s">
        <v>4007</v>
      </c>
      <c r="H2" s="60" t="s">
        <v>114</v>
      </c>
      <c r="I2" s="60" t="s">
        <v>115</v>
      </c>
      <c r="J2" s="60" t="s">
        <v>116</v>
      </c>
      <c r="K2" s="66" t="s">
        <v>4031</v>
      </c>
      <c r="L2" s="60" t="s">
        <v>117</v>
      </c>
      <c r="M2" s="122" t="s">
        <v>118</v>
      </c>
      <c r="N2" s="122" t="s">
        <v>119</v>
      </c>
      <c r="O2" s="122" t="s">
        <v>120</v>
      </c>
      <c r="P2" s="320"/>
      <c r="Q2" s="267" t="s">
        <v>198</v>
      </c>
      <c r="R2" s="267" t="s">
        <v>199</v>
      </c>
      <c r="S2" s="267" t="s">
        <v>200</v>
      </c>
      <c r="T2" s="267" t="s">
        <v>201</v>
      </c>
      <c r="U2" s="255" t="s">
        <v>4033</v>
      </c>
      <c r="V2" s="256" t="s">
        <v>4032</v>
      </c>
      <c r="W2" s="158"/>
      <c r="AA2" s="122" t="s">
        <v>121</v>
      </c>
    </row>
    <row r="3" spans="1:27" ht="200" x14ac:dyDescent="0.35">
      <c r="A3" s="77" t="s">
        <v>2148</v>
      </c>
      <c r="B3" s="276" t="s">
        <v>133</v>
      </c>
      <c r="C3" s="277" t="s">
        <v>134</v>
      </c>
      <c r="D3" s="276" t="s">
        <v>203</v>
      </c>
      <c r="E3" s="77" t="s">
        <v>204</v>
      </c>
      <c r="F3" s="77" t="s">
        <v>205</v>
      </c>
      <c r="G3" s="222" t="s">
        <v>2149</v>
      </c>
      <c r="H3" s="77" t="s">
        <v>207</v>
      </c>
      <c r="I3" s="278"/>
      <c r="J3" s="306"/>
      <c r="K3" s="280" t="s">
        <v>208</v>
      </c>
      <c r="L3" s="307"/>
      <c r="M3" s="282" t="s">
        <v>138</v>
      </c>
      <c r="N3" s="307" t="s">
        <v>139</v>
      </c>
      <c r="O3" s="307" t="s">
        <v>209</v>
      </c>
      <c r="P3" s="308"/>
      <c r="Q3" s="278" t="s">
        <v>210</v>
      </c>
      <c r="R3" s="278" t="s">
        <v>2150</v>
      </c>
      <c r="S3" s="77" t="s">
        <v>212</v>
      </c>
      <c r="T3" s="222" t="s">
        <v>2151</v>
      </c>
      <c r="U3" s="305" t="s">
        <v>3954</v>
      </c>
      <c r="V3" s="305" t="s">
        <v>3958</v>
      </c>
      <c r="W3" s="158"/>
      <c r="AA3" s="157" t="e">
        <f>IF(OR(J3="Fail",ISBLANK(J3)),INDEX('Issue Code Table'!C:C,MATCH(N:N,'Issue Code Table'!A:A,0)),IF(M3="Critical",6,IF(M3="Significant",5,IF(M3="Moderate",3,2))))</f>
        <v>#N/A</v>
      </c>
    </row>
    <row r="4" spans="1:27" ht="287.5" x14ac:dyDescent="0.35">
      <c r="A4" s="77" t="s">
        <v>2152</v>
      </c>
      <c r="B4" s="276" t="s">
        <v>216</v>
      </c>
      <c r="C4" s="277" t="s">
        <v>217</v>
      </c>
      <c r="D4" s="276" t="s">
        <v>203</v>
      </c>
      <c r="E4" s="77" t="s">
        <v>218</v>
      </c>
      <c r="F4" s="77" t="s">
        <v>219</v>
      </c>
      <c r="G4" s="222" t="s">
        <v>2153</v>
      </c>
      <c r="H4" s="77" t="s">
        <v>221</v>
      </c>
      <c r="I4" s="278"/>
      <c r="J4" s="306"/>
      <c r="K4" s="280" t="s">
        <v>222</v>
      </c>
      <c r="L4" s="307"/>
      <c r="M4" s="282" t="s">
        <v>138</v>
      </c>
      <c r="N4" s="307" t="s">
        <v>183</v>
      </c>
      <c r="O4" s="307" t="s">
        <v>184</v>
      </c>
      <c r="P4" s="308"/>
      <c r="Q4" s="278" t="s">
        <v>223</v>
      </c>
      <c r="R4" s="278" t="s">
        <v>224</v>
      </c>
      <c r="S4" s="77" t="s">
        <v>225</v>
      </c>
      <c r="T4" s="222" t="s">
        <v>2154</v>
      </c>
      <c r="U4" s="305" t="s">
        <v>3957</v>
      </c>
      <c r="V4" s="305" t="s">
        <v>228</v>
      </c>
      <c r="W4" s="158"/>
      <c r="AA4" s="157">
        <f>IF(OR(J4="Fail",ISBLANK(J4)),INDEX('Issue Code Table'!C:C,MATCH(N:N,'Issue Code Table'!A:A,0)),IF(M4="Critical",6,IF(M4="Significant",5,IF(M4="Moderate",3,2))))</f>
        <v>5</v>
      </c>
    </row>
    <row r="5" spans="1:27" ht="200" x14ac:dyDescent="0.35">
      <c r="A5" s="77" t="s">
        <v>2155</v>
      </c>
      <c r="B5" s="77" t="s">
        <v>230</v>
      </c>
      <c r="C5" s="262" t="s">
        <v>231</v>
      </c>
      <c r="D5" s="276" t="s">
        <v>203</v>
      </c>
      <c r="E5" s="77" t="s">
        <v>232</v>
      </c>
      <c r="F5" s="77" t="s">
        <v>233</v>
      </c>
      <c r="G5" s="222" t="s">
        <v>4037</v>
      </c>
      <c r="H5" s="77" t="s">
        <v>235</v>
      </c>
      <c r="I5" s="278"/>
      <c r="J5" s="306"/>
      <c r="K5" s="280" t="s">
        <v>236</v>
      </c>
      <c r="L5" s="278"/>
      <c r="M5" s="282" t="s">
        <v>138</v>
      </c>
      <c r="N5" s="307" t="s">
        <v>183</v>
      </c>
      <c r="O5" s="307" t="s">
        <v>184</v>
      </c>
      <c r="P5" s="308"/>
      <c r="Q5" s="278" t="s">
        <v>223</v>
      </c>
      <c r="R5" s="278" t="s">
        <v>237</v>
      </c>
      <c r="S5" s="77" t="s">
        <v>2156</v>
      </c>
      <c r="T5" s="222" t="s">
        <v>2157</v>
      </c>
      <c r="U5" s="305" t="s">
        <v>240</v>
      </c>
      <c r="V5" s="305" t="s">
        <v>241</v>
      </c>
      <c r="W5" s="158"/>
      <c r="AA5" s="157">
        <f>IF(OR(J5="Fail",ISBLANK(J5)),INDEX('Issue Code Table'!C:C,MATCH(N:N,'Issue Code Table'!A:A,0)),IF(M5="Critical",6,IF(M5="Significant",5,IF(M5="Moderate",3,2))))</f>
        <v>5</v>
      </c>
    </row>
    <row r="6" spans="1:27" ht="187.5" x14ac:dyDescent="0.35">
      <c r="A6" s="77" t="s">
        <v>2158</v>
      </c>
      <c r="B6" s="77" t="s">
        <v>230</v>
      </c>
      <c r="C6" s="262" t="s">
        <v>231</v>
      </c>
      <c r="D6" s="276" t="s">
        <v>203</v>
      </c>
      <c r="E6" s="77" t="s">
        <v>243</v>
      </c>
      <c r="F6" s="77" t="s">
        <v>244</v>
      </c>
      <c r="G6" s="222" t="s">
        <v>4038</v>
      </c>
      <c r="H6" s="77" t="s">
        <v>246</v>
      </c>
      <c r="I6" s="278"/>
      <c r="J6" s="306"/>
      <c r="K6" s="280" t="s">
        <v>247</v>
      </c>
      <c r="L6" s="278"/>
      <c r="M6" s="282" t="s">
        <v>138</v>
      </c>
      <c r="N6" s="307" t="s">
        <v>183</v>
      </c>
      <c r="O6" s="307" t="s">
        <v>184</v>
      </c>
      <c r="P6" s="308"/>
      <c r="Q6" s="278" t="s">
        <v>223</v>
      </c>
      <c r="R6" s="278" t="s">
        <v>248</v>
      </c>
      <c r="S6" s="77" t="s">
        <v>2159</v>
      </c>
      <c r="T6" s="222" t="s">
        <v>2160</v>
      </c>
      <c r="U6" s="305" t="s">
        <v>251</v>
      </c>
      <c r="V6" s="305" t="s">
        <v>252</v>
      </c>
      <c r="W6" s="158"/>
      <c r="AA6" s="157">
        <f>IF(OR(J6="Fail",ISBLANK(J6)),INDEX('Issue Code Table'!C:C,MATCH(N:N,'Issue Code Table'!A:A,0)),IF(M6="Critical",6,IF(M6="Significant",5,IF(M6="Moderate",3,2))))</f>
        <v>5</v>
      </c>
    </row>
    <row r="7" spans="1:27" ht="187.5" x14ac:dyDescent="0.35">
      <c r="A7" s="77" t="s">
        <v>2161</v>
      </c>
      <c r="B7" s="77" t="s">
        <v>230</v>
      </c>
      <c r="C7" s="262" t="s">
        <v>231</v>
      </c>
      <c r="D7" s="276" t="s">
        <v>203</v>
      </c>
      <c r="E7" s="77" t="s">
        <v>254</v>
      </c>
      <c r="F7" s="77" t="s">
        <v>255</v>
      </c>
      <c r="G7" s="222" t="s">
        <v>2162</v>
      </c>
      <c r="H7" s="77" t="s">
        <v>257</v>
      </c>
      <c r="I7" s="278"/>
      <c r="J7" s="306"/>
      <c r="K7" s="280" t="s">
        <v>258</v>
      </c>
      <c r="L7" s="278"/>
      <c r="M7" s="282" t="s">
        <v>138</v>
      </c>
      <c r="N7" s="307" t="s">
        <v>183</v>
      </c>
      <c r="O7" s="307" t="s">
        <v>184</v>
      </c>
      <c r="P7" s="308"/>
      <c r="Q7" s="278" t="s">
        <v>223</v>
      </c>
      <c r="R7" s="278" t="s">
        <v>259</v>
      </c>
      <c r="S7" s="77" t="s">
        <v>260</v>
      </c>
      <c r="T7" s="222" t="s">
        <v>2163</v>
      </c>
      <c r="U7" s="305" t="s">
        <v>262</v>
      </c>
      <c r="V7" s="305" t="s">
        <v>263</v>
      </c>
      <c r="W7" s="158"/>
      <c r="AA7" s="157">
        <f>IF(OR(J7="Fail",ISBLANK(J7)),INDEX('Issue Code Table'!C:C,MATCH(N:N,'Issue Code Table'!A:A,0)),IF(M7="Critical",6,IF(M7="Significant",5,IF(M7="Moderate",3,2))))</f>
        <v>5</v>
      </c>
    </row>
    <row r="8" spans="1:27" ht="100" x14ac:dyDescent="0.35">
      <c r="A8" s="77" t="s">
        <v>2164</v>
      </c>
      <c r="B8" s="77" t="s">
        <v>230</v>
      </c>
      <c r="C8" s="262" t="s">
        <v>231</v>
      </c>
      <c r="D8" s="276" t="s">
        <v>203</v>
      </c>
      <c r="E8" s="77" t="s">
        <v>265</v>
      </c>
      <c r="F8" s="77" t="s">
        <v>233</v>
      </c>
      <c r="G8" s="222" t="s">
        <v>2165</v>
      </c>
      <c r="H8" s="77" t="s">
        <v>235</v>
      </c>
      <c r="I8" s="278"/>
      <c r="J8" s="306"/>
      <c r="K8" s="280" t="s">
        <v>267</v>
      </c>
      <c r="L8" s="278"/>
      <c r="M8" s="282" t="s">
        <v>138</v>
      </c>
      <c r="N8" s="307" t="s">
        <v>183</v>
      </c>
      <c r="O8" s="307" t="s">
        <v>184</v>
      </c>
      <c r="P8" s="308"/>
      <c r="Q8" s="278" t="s">
        <v>223</v>
      </c>
      <c r="R8" s="278" t="s">
        <v>268</v>
      </c>
      <c r="S8" s="77" t="s">
        <v>2166</v>
      </c>
      <c r="T8" s="222" t="s">
        <v>2167</v>
      </c>
      <c r="U8" s="305" t="s">
        <v>271</v>
      </c>
      <c r="V8" s="305" t="s">
        <v>241</v>
      </c>
      <c r="W8" s="158"/>
      <c r="AA8" s="157">
        <f>IF(OR(J8="Fail",ISBLANK(J8)),INDEX('Issue Code Table'!C:C,MATCH(N:N,'Issue Code Table'!A:A,0)),IF(M8="Critical",6,IF(M8="Significant",5,IF(M8="Moderate",3,2))))</f>
        <v>5</v>
      </c>
    </row>
    <row r="9" spans="1:27" ht="87.5" x14ac:dyDescent="0.35">
      <c r="A9" s="77" t="s">
        <v>2168</v>
      </c>
      <c r="B9" s="77" t="s">
        <v>230</v>
      </c>
      <c r="C9" s="262" t="s">
        <v>231</v>
      </c>
      <c r="D9" s="276" t="s">
        <v>203</v>
      </c>
      <c r="E9" s="77" t="s">
        <v>273</v>
      </c>
      <c r="F9" s="77" t="s">
        <v>244</v>
      </c>
      <c r="G9" s="222" t="s">
        <v>2169</v>
      </c>
      <c r="H9" s="77" t="s">
        <v>246</v>
      </c>
      <c r="I9" s="278"/>
      <c r="J9" s="306"/>
      <c r="K9" s="280" t="s">
        <v>275</v>
      </c>
      <c r="L9" s="278"/>
      <c r="M9" s="282" t="s">
        <v>138</v>
      </c>
      <c r="N9" s="307" t="s">
        <v>183</v>
      </c>
      <c r="O9" s="307" t="s">
        <v>184</v>
      </c>
      <c r="P9" s="308"/>
      <c r="Q9" s="278" t="s">
        <v>223</v>
      </c>
      <c r="R9" s="278" t="s">
        <v>276</v>
      </c>
      <c r="S9" s="77" t="s">
        <v>2170</v>
      </c>
      <c r="T9" s="222" t="s">
        <v>2171</v>
      </c>
      <c r="U9" s="305" t="s">
        <v>279</v>
      </c>
      <c r="V9" s="305" t="s">
        <v>252</v>
      </c>
      <c r="W9" s="158"/>
      <c r="AA9" s="157">
        <f>IF(OR(J9="Fail",ISBLANK(J9)),INDEX('Issue Code Table'!C:C,MATCH(N:N,'Issue Code Table'!A:A,0)),IF(M9="Critical",6,IF(M9="Significant",5,IF(M9="Moderate",3,2))))</f>
        <v>5</v>
      </c>
    </row>
    <row r="10" spans="1:27" ht="100" x14ac:dyDescent="0.35">
      <c r="A10" s="77" t="s">
        <v>2172</v>
      </c>
      <c r="B10" s="77" t="s">
        <v>230</v>
      </c>
      <c r="C10" s="262" t="s">
        <v>231</v>
      </c>
      <c r="D10" s="276" t="s">
        <v>203</v>
      </c>
      <c r="E10" s="77" t="s">
        <v>281</v>
      </c>
      <c r="F10" s="77" t="s">
        <v>255</v>
      </c>
      <c r="G10" s="222" t="s">
        <v>4039</v>
      </c>
      <c r="H10" s="77" t="s">
        <v>257</v>
      </c>
      <c r="I10" s="278"/>
      <c r="J10" s="306"/>
      <c r="K10" s="280" t="s">
        <v>283</v>
      </c>
      <c r="L10" s="278"/>
      <c r="M10" s="282" t="s">
        <v>138</v>
      </c>
      <c r="N10" s="307" t="s">
        <v>183</v>
      </c>
      <c r="O10" s="307" t="s">
        <v>184</v>
      </c>
      <c r="P10" s="308"/>
      <c r="Q10" s="278" t="s">
        <v>223</v>
      </c>
      <c r="R10" s="278" t="s">
        <v>284</v>
      </c>
      <c r="S10" s="77" t="s">
        <v>2173</v>
      </c>
      <c r="T10" s="222" t="s">
        <v>2174</v>
      </c>
      <c r="U10" s="305" t="s">
        <v>3955</v>
      </c>
      <c r="V10" s="305" t="s">
        <v>288</v>
      </c>
      <c r="W10" s="158"/>
      <c r="AA10" s="157">
        <f>IF(OR(J10="Fail",ISBLANK(J10)),INDEX('Issue Code Table'!C:C,MATCH(N:N,'Issue Code Table'!A:A,0)),IF(M10="Critical",6,IF(M10="Significant",5,IF(M10="Moderate",3,2))))</f>
        <v>5</v>
      </c>
    </row>
    <row r="11" spans="1:27" ht="87.5" x14ac:dyDescent="0.35">
      <c r="A11" s="77" t="s">
        <v>2175</v>
      </c>
      <c r="B11" s="77" t="s">
        <v>230</v>
      </c>
      <c r="C11" s="262" t="s">
        <v>231</v>
      </c>
      <c r="D11" s="276" t="s">
        <v>203</v>
      </c>
      <c r="E11" s="77" t="s">
        <v>290</v>
      </c>
      <c r="F11" s="77" t="s">
        <v>233</v>
      </c>
      <c r="G11" s="222" t="s">
        <v>4040</v>
      </c>
      <c r="H11" s="77" t="s">
        <v>235</v>
      </c>
      <c r="I11" s="278"/>
      <c r="J11" s="306"/>
      <c r="K11" s="280" t="s">
        <v>292</v>
      </c>
      <c r="L11" s="278"/>
      <c r="M11" s="282" t="s">
        <v>138</v>
      </c>
      <c r="N11" s="307" t="s">
        <v>183</v>
      </c>
      <c r="O11" s="307" t="s">
        <v>184</v>
      </c>
      <c r="P11" s="308"/>
      <c r="Q11" s="278" t="s">
        <v>223</v>
      </c>
      <c r="R11" s="278" t="s">
        <v>293</v>
      </c>
      <c r="S11" s="77" t="s">
        <v>294</v>
      </c>
      <c r="T11" s="222" t="s">
        <v>2176</v>
      </c>
      <c r="U11" s="305" t="s">
        <v>296</v>
      </c>
      <c r="V11" s="305" t="s">
        <v>297</v>
      </c>
      <c r="W11" s="158"/>
      <c r="AA11" s="157">
        <f>IF(OR(J11="Fail",ISBLANK(J11)),INDEX('Issue Code Table'!C:C,MATCH(N:N,'Issue Code Table'!A:A,0)),IF(M11="Critical",6,IF(M11="Significant",5,IF(M11="Moderate",3,2))))</f>
        <v>5</v>
      </c>
    </row>
    <row r="12" spans="1:27" ht="100" x14ac:dyDescent="0.35">
      <c r="A12" s="77" t="s">
        <v>2177</v>
      </c>
      <c r="B12" s="77" t="s">
        <v>230</v>
      </c>
      <c r="C12" s="262" t="s">
        <v>231</v>
      </c>
      <c r="D12" s="276" t="s">
        <v>203</v>
      </c>
      <c r="E12" s="77" t="s">
        <v>299</v>
      </c>
      <c r="F12" s="77" t="s">
        <v>233</v>
      </c>
      <c r="G12" s="222" t="s">
        <v>4041</v>
      </c>
      <c r="H12" s="77" t="s">
        <v>235</v>
      </c>
      <c r="I12" s="278"/>
      <c r="J12" s="306"/>
      <c r="K12" s="280" t="s">
        <v>301</v>
      </c>
      <c r="L12" s="278"/>
      <c r="M12" s="282" t="s">
        <v>138</v>
      </c>
      <c r="N12" s="307" t="s">
        <v>183</v>
      </c>
      <c r="O12" s="307" t="s">
        <v>184</v>
      </c>
      <c r="P12" s="308"/>
      <c r="Q12" s="278" t="s">
        <v>223</v>
      </c>
      <c r="R12" s="278" t="s">
        <v>302</v>
      </c>
      <c r="S12" s="77" t="s">
        <v>2178</v>
      </c>
      <c r="T12" s="222" t="s">
        <v>2179</v>
      </c>
      <c r="U12" s="305" t="s">
        <v>305</v>
      </c>
      <c r="V12" s="305" t="s">
        <v>306</v>
      </c>
      <c r="W12" s="158"/>
      <c r="AA12" s="157">
        <f>IF(OR(J12="Fail",ISBLANK(J12)),INDEX('Issue Code Table'!C:C,MATCH(N:N,'Issue Code Table'!A:A,0)),IF(M12="Critical",6,IF(M12="Significant",5,IF(M12="Moderate",3,2))))</f>
        <v>5</v>
      </c>
    </row>
    <row r="13" spans="1:27" ht="100" x14ac:dyDescent="0.35">
      <c r="A13" s="77" t="s">
        <v>2180</v>
      </c>
      <c r="B13" s="77" t="s">
        <v>230</v>
      </c>
      <c r="C13" s="262" t="s">
        <v>231</v>
      </c>
      <c r="D13" s="276" t="s">
        <v>203</v>
      </c>
      <c r="E13" s="77" t="s">
        <v>308</v>
      </c>
      <c r="F13" s="77" t="s">
        <v>244</v>
      </c>
      <c r="G13" s="222" t="s">
        <v>4042</v>
      </c>
      <c r="H13" s="77" t="s">
        <v>246</v>
      </c>
      <c r="I13" s="278"/>
      <c r="J13" s="306"/>
      <c r="K13" s="280" t="s">
        <v>311</v>
      </c>
      <c r="L13" s="278"/>
      <c r="M13" s="282" t="s">
        <v>138</v>
      </c>
      <c r="N13" s="307" t="s">
        <v>183</v>
      </c>
      <c r="O13" s="307" t="s">
        <v>184</v>
      </c>
      <c r="P13" s="308"/>
      <c r="Q13" s="278" t="s">
        <v>223</v>
      </c>
      <c r="R13" s="278" t="s">
        <v>312</v>
      </c>
      <c r="S13" s="77" t="s">
        <v>313</v>
      </c>
      <c r="T13" s="222" t="s">
        <v>2181</v>
      </c>
      <c r="U13" s="305" t="s">
        <v>315</v>
      </c>
      <c r="V13" s="305" t="s">
        <v>316</v>
      </c>
      <c r="W13" s="158"/>
      <c r="AA13" s="157">
        <f>IF(OR(J13="Fail",ISBLANK(J13)),INDEX('Issue Code Table'!C:C,MATCH(N:N,'Issue Code Table'!A:A,0)),IF(M13="Critical",6,IF(M13="Significant",5,IF(M13="Moderate",3,2))))</f>
        <v>5</v>
      </c>
    </row>
    <row r="14" spans="1:27" ht="112.5" x14ac:dyDescent="0.35">
      <c r="A14" s="77" t="s">
        <v>2182</v>
      </c>
      <c r="B14" s="77" t="s">
        <v>230</v>
      </c>
      <c r="C14" s="262" t="s">
        <v>231</v>
      </c>
      <c r="D14" s="276" t="s">
        <v>203</v>
      </c>
      <c r="E14" s="77" t="s">
        <v>318</v>
      </c>
      <c r="F14" s="77" t="s">
        <v>255</v>
      </c>
      <c r="G14" s="222" t="s">
        <v>4043</v>
      </c>
      <c r="H14" s="77" t="s">
        <v>257</v>
      </c>
      <c r="I14" s="278"/>
      <c r="J14" s="306"/>
      <c r="K14" s="280" t="s">
        <v>320</v>
      </c>
      <c r="L14" s="278"/>
      <c r="M14" s="282" t="s">
        <v>138</v>
      </c>
      <c r="N14" s="307" t="s">
        <v>183</v>
      </c>
      <c r="O14" s="307" t="s">
        <v>184</v>
      </c>
      <c r="P14" s="308"/>
      <c r="Q14" s="278" t="s">
        <v>223</v>
      </c>
      <c r="R14" s="278" t="s">
        <v>321</v>
      </c>
      <c r="S14" s="77" t="s">
        <v>322</v>
      </c>
      <c r="T14" s="222" t="s">
        <v>2183</v>
      </c>
      <c r="U14" s="305" t="s">
        <v>324</v>
      </c>
      <c r="V14" s="305" t="s">
        <v>325</v>
      </c>
      <c r="W14" s="158"/>
      <c r="AA14" s="157">
        <f>IF(OR(J14="Fail",ISBLANK(J14)),INDEX('Issue Code Table'!C:C,MATCH(N:N,'Issue Code Table'!A:A,0)),IF(M14="Critical",6,IF(M14="Significant",5,IF(M14="Moderate",3,2))))</f>
        <v>5</v>
      </c>
    </row>
    <row r="15" spans="1:27" ht="100" x14ac:dyDescent="0.35">
      <c r="A15" s="77" t="s">
        <v>2184</v>
      </c>
      <c r="B15" s="77" t="s">
        <v>230</v>
      </c>
      <c r="C15" s="262" t="s">
        <v>231</v>
      </c>
      <c r="D15" s="276" t="s">
        <v>203</v>
      </c>
      <c r="E15" s="77" t="s">
        <v>327</v>
      </c>
      <c r="F15" s="77" t="s">
        <v>233</v>
      </c>
      <c r="G15" s="222" t="s">
        <v>2185</v>
      </c>
      <c r="H15" s="77" t="s">
        <v>235</v>
      </c>
      <c r="I15" s="278"/>
      <c r="J15" s="306"/>
      <c r="K15" s="280" t="s">
        <v>329</v>
      </c>
      <c r="L15" s="278"/>
      <c r="M15" s="282" t="s">
        <v>138</v>
      </c>
      <c r="N15" s="307" t="s">
        <v>183</v>
      </c>
      <c r="O15" s="307" t="s">
        <v>184</v>
      </c>
      <c r="P15" s="308"/>
      <c r="Q15" s="278" t="s">
        <v>223</v>
      </c>
      <c r="R15" s="278" t="s">
        <v>330</v>
      </c>
      <c r="S15" s="77" t="s">
        <v>2186</v>
      </c>
      <c r="T15" s="222" t="s">
        <v>2187</v>
      </c>
      <c r="U15" s="305" t="s">
        <v>333</v>
      </c>
      <c r="V15" s="305" t="s">
        <v>3959</v>
      </c>
      <c r="W15" s="158"/>
      <c r="AA15" s="157">
        <f>IF(OR(J15="Fail",ISBLANK(J15)),INDEX('Issue Code Table'!C:C,MATCH(N:N,'Issue Code Table'!A:A,0)),IF(M15="Critical",6,IF(M15="Significant",5,IF(M15="Moderate",3,2))))</f>
        <v>5</v>
      </c>
    </row>
    <row r="16" spans="1:27" ht="87.5" x14ac:dyDescent="0.35">
      <c r="A16" s="77" t="s">
        <v>2188</v>
      </c>
      <c r="B16" s="77" t="s">
        <v>230</v>
      </c>
      <c r="C16" s="262" t="s">
        <v>231</v>
      </c>
      <c r="D16" s="276" t="s">
        <v>203</v>
      </c>
      <c r="E16" s="77" t="s">
        <v>335</v>
      </c>
      <c r="F16" s="77" t="s">
        <v>244</v>
      </c>
      <c r="G16" s="222" t="s">
        <v>4044</v>
      </c>
      <c r="H16" s="77" t="s">
        <v>246</v>
      </c>
      <c r="I16" s="278"/>
      <c r="J16" s="306"/>
      <c r="K16" s="280" t="s">
        <v>337</v>
      </c>
      <c r="L16" s="278"/>
      <c r="M16" s="282" t="s">
        <v>138</v>
      </c>
      <c r="N16" s="307" t="s">
        <v>183</v>
      </c>
      <c r="O16" s="307" t="s">
        <v>184</v>
      </c>
      <c r="P16" s="308"/>
      <c r="Q16" s="278" t="s">
        <v>223</v>
      </c>
      <c r="R16" s="278" t="s">
        <v>338</v>
      </c>
      <c r="S16" s="77" t="s">
        <v>313</v>
      </c>
      <c r="T16" s="222" t="s">
        <v>2189</v>
      </c>
      <c r="U16" s="305" t="s">
        <v>340</v>
      </c>
      <c r="V16" s="305" t="s">
        <v>3960</v>
      </c>
      <c r="W16" s="158"/>
      <c r="AA16" s="157">
        <f>IF(OR(J16="Fail",ISBLANK(J16)),INDEX('Issue Code Table'!C:C,MATCH(N:N,'Issue Code Table'!A:A,0)),IF(M16="Critical",6,IF(M16="Significant",5,IF(M16="Moderate",3,2))))</f>
        <v>5</v>
      </c>
    </row>
    <row r="17" spans="1:27" ht="87.5" x14ac:dyDescent="0.35">
      <c r="A17" s="77" t="s">
        <v>2190</v>
      </c>
      <c r="B17" s="77" t="s">
        <v>230</v>
      </c>
      <c r="C17" s="262" t="s">
        <v>231</v>
      </c>
      <c r="D17" s="276" t="s">
        <v>203</v>
      </c>
      <c r="E17" s="77" t="s">
        <v>342</v>
      </c>
      <c r="F17" s="77" t="s">
        <v>255</v>
      </c>
      <c r="G17" s="222" t="s">
        <v>4045</v>
      </c>
      <c r="H17" s="77" t="s">
        <v>257</v>
      </c>
      <c r="I17" s="278"/>
      <c r="J17" s="306"/>
      <c r="K17" s="280" t="s">
        <v>344</v>
      </c>
      <c r="L17" s="278"/>
      <c r="M17" s="282" t="s">
        <v>138</v>
      </c>
      <c r="N17" s="307" t="s">
        <v>183</v>
      </c>
      <c r="O17" s="307" t="s">
        <v>184</v>
      </c>
      <c r="P17" s="308"/>
      <c r="Q17" s="278" t="s">
        <v>223</v>
      </c>
      <c r="R17" s="278" t="s">
        <v>345</v>
      </c>
      <c r="S17" s="77" t="s">
        <v>346</v>
      </c>
      <c r="T17" s="222" t="s">
        <v>2191</v>
      </c>
      <c r="U17" s="305" t="s">
        <v>348</v>
      </c>
      <c r="V17" s="305" t="s">
        <v>3961</v>
      </c>
      <c r="W17" s="158"/>
      <c r="AA17" s="157">
        <f>IF(OR(J17="Fail",ISBLANK(J17)),INDEX('Issue Code Table'!C:C,MATCH(N:N,'Issue Code Table'!A:A,0)),IF(M17="Critical",6,IF(M17="Significant",5,IF(M17="Moderate",3,2))))</f>
        <v>5</v>
      </c>
    </row>
    <row r="18" spans="1:27" ht="100" x14ac:dyDescent="0.35">
      <c r="A18" s="77" t="s">
        <v>2192</v>
      </c>
      <c r="B18" s="77" t="s">
        <v>350</v>
      </c>
      <c r="C18" s="262" t="s">
        <v>351</v>
      </c>
      <c r="D18" s="276" t="s">
        <v>203</v>
      </c>
      <c r="E18" s="77" t="s">
        <v>352</v>
      </c>
      <c r="F18" s="77" t="s">
        <v>353</v>
      </c>
      <c r="G18" s="222" t="s">
        <v>2193</v>
      </c>
      <c r="H18" s="77" t="s">
        <v>355</v>
      </c>
      <c r="I18" s="278"/>
      <c r="J18" s="306"/>
      <c r="K18" s="280" t="s">
        <v>356</v>
      </c>
      <c r="L18" s="278"/>
      <c r="M18" s="282" t="s">
        <v>138</v>
      </c>
      <c r="N18" s="307" t="s">
        <v>183</v>
      </c>
      <c r="O18" s="307" t="s">
        <v>184</v>
      </c>
      <c r="P18" s="308"/>
      <c r="Q18" s="278" t="s">
        <v>223</v>
      </c>
      <c r="R18" s="278" t="s">
        <v>357</v>
      </c>
      <c r="S18" s="77" t="s">
        <v>358</v>
      </c>
      <c r="T18" s="222" t="s">
        <v>2194</v>
      </c>
      <c r="U18" s="305" t="s">
        <v>360</v>
      </c>
      <c r="V18" s="305" t="s">
        <v>361</v>
      </c>
      <c r="W18" s="158"/>
      <c r="AA18" s="157">
        <f>IF(OR(J18="Fail",ISBLANK(J18)),INDEX('Issue Code Table'!C:C,MATCH(N:N,'Issue Code Table'!A:A,0)),IF(M18="Critical",6,IF(M18="Significant",5,IF(M18="Moderate",3,2))))</f>
        <v>5</v>
      </c>
    </row>
    <row r="19" spans="1:27" customFormat="1" ht="137.5" x14ac:dyDescent="0.35">
      <c r="A19" s="77" t="s">
        <v>2195</v>
      </c>
      <c r="B19" s="260" t="s">
        <v>178</v>
      </c>
      <c r="C19" s="263" t="s">
        <v>179</v>
      </c>
      <c r="D19" s="276" t="s">
        <v>203</v>
      </c>
      <c r="E19" s="77" t="s">
        <v>363</v>
      </c>
      <c r="F19" s="77" t="s">
        <v>364</v>
      </c>
      <c r="G19" s="222" t="s">
        <v>4046</v>
      </c>
      <c r="H19" s="77" t="s">
        <v>366</v>
      </c>
      <c r="I19" s="278"/>
      <c r="J19" s="306"/>
      <c r="K19" s="280" t="s">
        <v>367</v>
      </c>
      <c r="L19" s="278"/>
      <c r="M19" s="282" t="s">
        <v>138</v>
      </c>
      <c r="N19" s="307" t="s">
        <v>183</v>
      </c>
      <c r="O19" s="307" t="s">
        <v>184</v>
      </c>
      <c r="P19" s="308"/>
      <c r="Q19" s="278" t="s">
        <v>223</v>
      </c>
      <c r="R19" s="278" t="s">
        <v>368</v>
      </c>
      <c r="S19" s="77" t="s">
        <v>369</v>
      </c>
      <c r="T19" s="222" t="s">
        <v>2196</v>
      </c>
      <c r="U19" s="305" t="s">
        <v>371</v>
      </c>
      <c r="V19" s="305" t="s">
        <v>372</v>
      </c>
      <c r="W19" s="158"/>
      <c r="AA19" s="157">
        <f>IF(OR(J19="Fail",ISBLANK(J19)),INDEX('Issue Code Table'!C:C,MATCH(N:N,'Issue Code Table'!A:A,0)),IF(M19="Critical",6,IF(M19="Significant",5,IF(M19="Moderate",3,2))))</f>
        <v>5</v>
      </c>
    </row>
    <row r="20" spans="1:27" customFormat="1" ht="137.5" x14ac:dyDescent="0.35">
      <c r="A20" s="77" t="s">
        <v>2197</v>
      </c>
      <c r="B20" s="260" t="s">
        <v>178</v>
      </c>
      <c r="C20" s="263" t="s">
        <v>179</v>
      </c>
      <c r="D20" s="77" t="s">
        <v>374</v>
      </c>
      <c r="E20" s="77" t="s">
        <v>2198</v>
      </c>
      <c r="F20" s="77" t="s">
        <v>2199</v>
      </c>
      <c r="G20" s="222" t="s">
        <v>4047</v>
      </c>
      <c r="H20" s="77" t="s">
        <v>2200</v>
      </c>
      <c r="I20" s="65"/>
      <c r="J20" s="309"/>
      <c r="K20" s="272" t="s">
        <v>2201</v>
      </c>
      <c r="L20" s="65"/>
      <c r="M20" s="257" t="s">
        <v>138</v>
      </c>
      <c r="N20" s="310" t="s">
        <v>183</v>
      </c>
      <c r="O20" s="310" t="s">
        <v>184</v>
      </c>
      <c r="P20" s="311"/>
      <c r="Q20" s="65" t="s">
        <v>223</v>
      </c>
      <c r="R20" s="65" t="s">
        <v>2202</v>
      </c>
      <c r="S20" s="77" t="s">
        <v>2203</v>
      </c>
      <c r="T20" s="222" t="s">
        <v>2204</v>
      </c>
      <c r="U20" s="305" t="s">
        <v>2205</v>
      </c>
      <c r="V20" s="305" t="s">
        <v>2206</v>
      </c>
      <c r="W20" s="158"/>
      <c r="AA20" s="157">
        <f>IF(OR(J20="Fail",ISBLANK(J20)),INDEX('Issue Code Table'!C:C,MATCH(N:N,'Issue Code Table'!A:A,0)),IF(M20="Critical",6,IF(M20="Significant",5,IF(M20="Moderate",3,2))))</f>
        <v>5</v>
      </c>
    </row>
    <row r="21" spans="1:27" customFormat="1" ht="125" x14ac:dyDescent="0.35">
      <c r="A21" s="77" t="s">
        <v>2207</v>
      </c>
      <c r="B21" s="260" t="s">
        <v>178</v>
      </c>
      <c r="C21" s="263" t="s">
        <v>179</v>
      </c>
      <c r="D21" s="77" t="s">
        <v>374</v>
      </c>
      <c r="E21" s="77" t="s">
        <v>375</v>
      </c>
      <c r="F21" s="77" t="s">
        <v>376</v>
      </c>
      <c r="G21" s="222" t="s">
        <v>377</v>
      </c>
      <c r="H21" s="77" t="s">
        <v>378</v>
      </c>
      <c r="I21" s="65"/>
      <c r="J21" s="309"/>
      <c r="K21" s="272" t="s">
        <v>379</v>
      </c>
      <c r="L21" s="213"/>
      <c r="M21" s="257" t="s">
        <v>138</v>
      </c>
      <c r="N21" s="310" t="s">
        <v>183</v>
      </c>
      <c r="O21" s="310" t="s">
        <v>184</v>
      </c>
      <c r="P21" s="311"/>
      <c r="Q21" s="65" t="s">
        <v>380</v>
      </c>
      <c r="R21" s="65" t="s">
        <v>381</v>
      </c>
      <c r="S21" s="77" t="s">
        <v>382</v>
      </c>
      <c r="T21" s="222" t="s">
        <v>2208</v>
      </c>
      <c r="U21" s="305" t="s">
        <v>384</v>
      </c>
      <c r="V21" s="305" t="s">
        <v>385</v>
      </c>
      <c r="W21" s="158"/>
      <c r="AA21" s="157">
        <f>IF(OR(J21="Fail",ISBLANK(J21)),INDEX('Issue Code Table'!C:C,MATCH(N:N,'Issue Code Table'!A:A,0)),IF(M21="Critical",6,IF(M21="Significant",5,IF(M21="Moderate",3,2))))</f>
        <v>5</v>
      </c>
    </row>
    <row r="22" spans="1:27" customFormat="1" ht="125" x14ac:dyDescent="0.35">
      <c r="A22" s="77" t="s">
        <v>2209</v>
      </c>
      <c r="B22" s="260" t="s">
        <v>178</v>
      </c>
      <c r="C22" s="263" t="s">
        <v>179</v>
      </c>
      <c r="D22" s="77" t="s">
        <v>374</v>
      </c>
      <c r="E22" s="77" t="s">
        <v>387</v>
      </c>
      <c r="F22" s="77" t="s">
        <v>388</v>
      </c>
      <c r="G22" s="222" t="s">
        <v>4048</v>
      </c>
      <c r="H22" s="77" t="s">
        <v>390</v>
      </c>
      <c r="I22" s="65"/>
      <c r="J22" s="309"/>
      <c r="K22" s="77" t="s">
        <v>391</v>
      </c>
      <c r="L22" s="65"/>
      <c r="M22" s="124" t="s">
        <v>138</v>
      </c>
      <c r="N22" s="312" t="s">
        <v>183</v>
      </c>
      <c r="O22" s="312" t="s">
        <v>184</v>
      </c>
      <c r="P22" s="311"/>
      <c r="Q22" s="65" t="s">
        <v>380</v>
      </c>
      <c r="R22" s="65" t="s">
        <v>392</v>
      </c>
      <c r="S22" s="77" t="s">
        <v>382</v>
      </c>
      <c r="T22" s="222" t="s">
        <v>2210</v>
      </c>
      <c r="U22" s="305" t="s">
        <v>394</v>
      </c>
      <c r="V22" s="305" t="s">
        <v>395</v>
      </c>
      <c r="W22" s="158"/>
      <c r="AA22" s="157">
        <f>IF(OR(J22="Fail",ISBLANK(J22)),INDEX('Issue Code Table'!C:C,MATCH(N:N,'Issue Code Table'!A:A,0)),IF(M22="Critical",6,IF(M22="Significant",5,IF(M22="Moderate",3,2))))</f>
        <v>5</v>
      </c>
    </row>
    <row r="23" spans="1:27" customFormat="1" ht="125" x14ac:dyDescent="0.35">
      <c r="A23" s="77" t="s">
        <v>2211</v>
      </c>
      <c r="B23" s="260" t="s">
        <v>178</v>
      </c>
      <c r="C23" s="263" t="s">
        <v>179</v>
      </c>
      <c r="D23" s="77" t="s">
        <v>374</v>
      </c>
      <c r="E23" s="77" t="s">
        <v>397</v>
      </c>
      <c r="F23" s="77" t="s">
        <v>3962</v>
      </c>
      <c r="G23" s="222" t="s">
        <v>398</v>
      </c>
      <c r="H23" s="77" t="s">
        <v>399</v>
      </c>
      <c r="I23" s="65"/>
      <c r="J23" s="309"/>
      <c r="K23" s="65" t="s">
        <v>400</v>
      </c>
      <c r="L23" s="65"/>
      <c r="M23" s="257" t="s">
        <v>138</v>
      </c>
      <c r="N23" s="310" t="s">
        <v>183</v>
      </c>
      <c r="O23" s="310" t="s">
        <v>184</v>
      </c>
      <c r="P23" s="311"/>
      <c r="Q23" s="65" t="s">
        <v>380</v>
      </c>
      <c r="R23" s="65" t="s">
        <v>401</v>
      </c>
      <c r="S23" s="77" t="s">
        <v>382</v>
      </c>
      <c r="T23" s="222" t="s">
        <v>3963</v>
      </c>
      <c r="U23" s="305" t="s">
        <v>3964</v>
      </c>
      <c r="V23" s="305" t="s">
        <v>402</v>
      </c>
      <c r="W23" s="158"/>
      <c r="AA23" s="157">
        <f>IF(OR(J23="Fail",ISBLANK(J23)),INDEX('Issue Code Table'!C:C,MATCH(N:N,'Issue Code Table'!A:A,0)),IF(M23="Critical",6,IF(M23="Significant",5,IF(M23="Moderate",3,2))))</f>
        <v>5</v>
      </c>
    </row>
    <row r="24" spans="1:27" customFormat="1" ht="125" x14ac:dyDescent="0.35">
      <c r="A24" s="77" t="s">
        <v>2212</v>
      </c>
      <c r="B24" s="260" t="s">
        <v>178</v>
      </c>
      <c r="C24" s="263" t="s">
        <v>179</v>
      </c>
      <c r="D24" s="77" t="s">
        <v>374</v>
      </c>
      <c r="E24" s="77" t="s">
        <v>404</v>
      </c>
      <c r="F24" s="77" t="s">
        <v>3965</v>
      </c>
      <c r="G24" s="222" t="s">
        <v>405</v>
      </c>
      <c r="H24" s="77" t="s">
        <v>2213</v>
      </c>
      <c r="I24" s="65"/>
      <c r="J24" s="309"/>
      <c r="K24" s="65" t="s">
        <v>407</v>
      </c>
      <c r="L24" s="65"/>
      <c r="M24" s="257" t="s">
        <v>138</v>
      </c>
      <c r="N24" s="310" t="s">
        <v>183</v>
      </c>
      <c r="O24" s="310" t="s">
        <v>184</v>
      </c>
      <c r="P24" s="311"/>
      <c r="Q24" s="65" t="s">
        <v>380</v>
      </c>
      <c r="R24" s="65" t="s">
        <v>408</v>
      </c>
      <c r="S24" s="77" t="s">
        <v>382</v>
      </c>
      <c r="T24" s="222" t="s">
        <v>2214</v>
      </c>
      <c r="U24" s="305" t="s">
        <v>410</v>
      </c>
      <c r="V24" s="305" t="s">
        <v>411</v>
      </c>
      <c r="W24" s="158"/>
      <c r="AA24" s="157">
        <f>IF(OR(J24="Fail",ISBLANK(J24)),INDEX('Issue Code Table'!C:C,MATCH(N:N,'Issue Code Table'!A:A,0)),IF(M24="Critical",6,IF(M24="Significant",5,IF(M24="Moderate",3,2))))</f>
        <v>5</v>
      </c>
    </row>
    <row r="25" spans="1:27" customFormat="1" ht="200" x14ac:dyDescent="0.35">
      <c r="A25" s="77" t="s">
        <v>2215</v>
      </c>
      <c r="B25" s="260" t="s">
        <v>178</v>
      </c>
      <c r="C25" s="263" t="s">
        <v>179</v>
      </c>
      <c r="D25" s="77" t="s">
        <v>374</v>
      </c>
      <c r="E25" s="77" t="s">
        <v>2216</v>
      </c>
      <c r="F25" s="77" t="s">
        <v>2217</v>
      </c>
      <c r="G25" s="222" t="s">
        <v>4049</v>
      </c>
      <c r="H25" s="77" t="s">
        <v>2213</v>
      </c>
      <c r="I25" s="65"/>
      <c r="J25" s="309"/>
      <c r="K25" s="65" t="s">
        <v>2218</v>
      </c>
      <c r="L25" s="65"/>
      <c r="M25" s="295" t="s">
        <v>138</v>
      </c>
      <c r="N25" s="313" t="s">
        <v>183</v>
      </c>
      <c r="O25" s="313" t="s">
        <v>184</v>
      </c>
      <c r="P25" s="311"/>
      <c r="Q25" s="65" t="s">
        <v>380</v>
      </c>
      <c r="R25" s="65" t="s">
        <v>419</v>
      </c>
      <c r="S25" s="77" t="s">
        <v>382</v>
      </c>
      <c r="T25" s="222" t="s">
        <v>2219</v>
      </c>
      <c r="U25" s="305" t="s">
        <v>2220</v>
      </c>
      <c r="V25" s="305" t="s">
        <v>2221</v>
      </c>
      <c r="W25" s="158"/>
      <c r="AA25" s="157">
        <f>IF(OR(J25="Fail",ISBLANK(J25)),INDEX('Issue Code Table'!C:C,MATCH(N:N,'Issue Code Table'!A:A,0)),IF(M25="Critical",6,IF(M25="Significant",5,IF(M25="Moderate",3,2))))</f>
        <v>5</v>
      </c>
    </row>
    <row r="26" spans="1:27" customFormat="1" ht="112.5" x14ac:dyDescent="0.35">
      <c r="A26" s="77" t="s">
        <v>2222</v>
      </c>
      <c r="B26" s="260" t="s">
        <v>178</v>
      </c>
      <c r="C26" s="263" t="s">
        <v>179</v>
      </c>
      <c r="D26" s="77" t="s">
        <v>374</v>
      </c>
      <c r="E26" s="77" t="s">
        <v>413</v>
      </c>
      <c r="F26" s="77" t="s">
        <v>414</v>
      </c>
      <c r="G26" s="222" t="s">
        <v>2223</v>
      </c>
      <c r="H26" s="77" t="s">
        <v>416</v>
      </c>
      <c r="I26" s="65"/>
      <c r="J26" s="309"/>
      <c r="K26" s="272" t="s">
        <v>417</v>
      </c>
      <c r="L26" s="213"/>
      <c r="M26" s="257" t="s">
        <v>138</v>
      </c>
      <c r="N26" s="310" t="s">
        <v>183</v>
      </c>
      <c r="O26" s="310" t="s">
        <v>184</v>
      </c>
      <c r="P26" s="311"/>
      <c r="Q26" s="65" t="s">
        <v>380</v>
      </c>
      <c r="R26" s="65" t="s">
        <v>2224</v>
      </c>
      <c r="S26" s="77" t="s">
        <v>382</v>
      </c>
      <c r="T26" s="222" t="s">
        <v>2225</v>
      </c>
      <c r="U26" s="305" t="s">
        <v>421</v>
      </c>
      <c r="V26" s="305" t="s">
        <v>422</v>
      </c>
      <c r="W26" s="158"/>
      <c r="AA26" s="157">
        <f>IF(OR(J26="Fail",ISBLANK(J26)),INDEX('Issue Code Table'!C:C,MATCH(N:N,'Issue Code Table'!A:A,0)),IF(M26="Critical",6,IF(M26="Significant",5,IF(M26="Moderate",3,2))))</f>
        <v>5</v>
      </c>
    </row>
    <row r="27" spans="1:27" customFormat="1" ht="75" x14ac:dyDescent="0.35">
      <c r="A27" s="77" t="s">
        <v>2226</v>
      </c>
      <c r="B27" s="260" t="s">
        <v>133</v>
      </c>
      <c r="C27" s="259" t="s">
        <v>134</v>
      </c>
      <c r="D27" s="77" t="s">
        <v>203</v>
      </c>
      <c r="E27" s="77" t="s">
        <v>424</v>
      </c>
      <c r="F27" s="77" t="s">
        <v>425</v>
      </c>
      <c r="G27" s="222" t="s">
        <v>2227</v>
      </c>
      <c r="H27" s="77" t="s">
        <v>427</v>
      </c>
      <c r="I27" s="65"/>
      <c r="J27" s="309"/>
      <c r="K27" s="272" t="s">
        <v>428</v>
      </c>
      <c r="L27" s="65"/>
      <c r="M27" s="257" t="s">
        <v>138</v>
      </c>
      <c r="N27" s="310" t="s">
        <v>429</v>
      </c>
      <c r="O27" s="310" t="s">
        <v>430</v>
      </c>
      <c r="P27" s="311"/>
      <c r="Q27" s="65" t="s">
        <v>431</v>
      </c>
      <c r="R27" s="65" t="s">
        <v>432</v>
      </c>
      <c r="S27" s="77" t="s">
        <v>433</v>
      </c>
      <c r="T27" s="222" t="s">
        <v>434</v>
      </c>
      <c r="U27" s="305" t="s">
        <v>435</v>
      </c>
      <c r="V27" s="305" t="s">
        <v>436</v>
      </c>
      <c r="W27" s="158"/>
      <c r="AA27" s="157">
        <f>IF(OR(J27="Fail",ISBLANK(J27)),INDEX('Issue Code Table'!C:C,MATCH(N:N,'Issue Code Table'!A:A,0)),IF(M27="Critical",6,IF(M27="Significant",5,IF(M27="Moderate",3,2))))</f>
        <v>5</v>
      </c>
    </row>
    <row r="28" spans="1:27" customFormat="1" ht="75" x14ac:dyDescent="0.35">
      <c r="A28" s="77" t="s">
        <v>2228</v>
      </c>
      <c r="B28" s="276" t="s">
        <v>438</v>
      </c>
      <c r="C28" s="277" t="s">
        <v>439</v>
      </c>
      <c r="D28" s="276" t="s">
        <v>203</v>
      </c>
      <c r="E28" s="77" t="s">
        <v>440</v>
      </c>
      <c r="F28" s="77" t="s">
        <v>441</v>
      </c>
      <c r="G28" s="222" t="s">
        <v>2229</v>
      </c>
      <c r="H28" s="77" t="s">
        <v>443</v>
      </c>
      <c r="I28" s="278"/>
      <c r="J28" s="306"/>
      <c r="K28" s="280" t="s">
        <v>444</v>
      </c>
      <c r="L28" s="278"/>
      <c r="M28" s="282" t="s">
        <v>138</v>
      </c>
      <c r="N28" s="307" t="s">
        <v>445</v>
      </c>
      <c r="O28" s="307" t="s">
        <v>446</v>
      </c>
      <c r="P28" s="308"/>
      <c r="Q28" s="278" t="s">
        <v>431</v>
      </c>
      <c r="R28" s="278" t="s">
        <v>447</v>
      </c>
      <c r="S28" s="77" t="s">
        <v>448</v>
      </c>
      <c r="T28" s="222" t="s">
        <v>449</v>
      </c>
      <c r="U28" s="305" t="s">
        <v>450</v>
      </c>
      <c r="V28" s="305" t="s">
        <v>451</v>
      </c>
      <c r="W28" s="158"/>
      <c r="AA28" s="157">
        <f>IF(OR(J28="Fail",ISBLANK(J28)),INDEX('Issue Code Table'!C:C,MATCH(N:N,'Issue Code Table'!A:A,0)),IF(M28="Critical",6,IF(M28="Significant",5,IF(M28="Moderate",3,2))))</f>
        <v>4</v>
      </c>
    </row>
    <row r="29" spans="1:27" customFormat="1" ht="275" x14ac:dyDescent="0.35">
      <c r="A29" s="77" t="s">
        <v>2230</v>
      </c>
      <c r="B29" s="77" t="s">
        <v>350</v>
      </c>
      <c r="C29" s="262" t="s">
        <v>351</v>
      </c>
      <c r="D29" s="291" t="s">
        <v>203</v>
      </c>
      <c r="E29" s="291" t="s">
        <v>2231</v>
      </c>
      <c r="F29" s="77" t="s">
        <v>2232</v>
      </c>
      <c r="G29" s="222" t="s">
        <v>2233</v>
      </c>
      <c r="H29" s="291" t="s">
        <v>2234</v>
      </c>
      <c r="I29" s="293"/>
      <c r="J29" s="314"/>
      <c r="K29" s="294" t="s">
        <v>2235</v>
      </c>
      <c r="L29" s="293"/>
      <c r="M29" s="295" t="s">
        <v>138</v>
      </c>
      <c r="N29" s="318" t="s">
        <v>2236</v>
      </c>
      <c r="O29" s="313" t="s">
        <v>2237</v>
      </c>
      <c r="P29" s="315"/>
      <c r="Q29" s="293" t="s">
        <v>460</v>
      </c>
      <c r="R29" s="293" t="s">
        <v>461</v>
      </c>
      <c r="S29" s="77" t="s">
        <v>2238</v>
      </c>
      <c r="T29" s="222" t="s">
        <v>2239</v>
      </c>
      <c r="U29" s="305" t="s">
        <v>2240</v>
      </c>
      <c r="V29" s="305" t="s">
        <v>2241</v>
      </c>
      <c r="W29" s="158"/>
      <c r="AA29" s="157">
        <f>IF(OR(J29="Fail",ISBLANK(J29)),INDEX('Issue Code Table'!C:C,MATCH(N:N,'Issue Code Table'!A:A,0)),IF(M29="Critical",6,IF(M29="Significant",5,IF(M29="Moderate",3,2))))</f>
        <v>5</v>
      </c>
    </row>
    <row r="30" spans="1:27" customFormat="1" ht="112.5" x14ac:dyDescent="0.35">
      <c r="A30" s="77" t="s">
        <v>2242</v>
      </c>
      <c r="B30" s="77" t="s">
        <v>350</v>
      </c>
      <c r="C30" s="262" t="s">
        <v>351</v>
      </c>
      <c r="D30" s="291" t="s">
        <v>374</v>
      </c>
      <c r="E30" s="291" t="s">
        <v>2243</v>
      </c>
      <c r="F30" s="77" t="s">
        <v>2244</v>
      </c>
      <c r="G30" s="222" t="s">
        <v>2245</v>
      </c>
      <c r="H30" s="291" t="s">
        <v>2246</v>
      </c>
      <c r="I30" s="293"/>
      <c r="J30" s="314"/>
      <c r="K30" s="294" t="s">
        <v>2247</v>
      </c>
      <c r="L30" s="293"/>
      <c r="M30" s="295" t="s">
        <v>138</v>
      </c>
      <c r="N30" s="313" t="s">
        <v>183</v>
      </c>
      <c r="O30" s="313" t="s">
        <v>184</v>
      </c>
      <c r="P30" s="315"/>
      <c r="Q30" s="293" t="s">
        <v>460</v>
      </c>
      <c r="R30" s="293" t="s">
        <v>471</v>
      </c>
      <c r="S30" s="77" t="s">
        <v>2248</v>
      </c>
      <c r="T30" s="222" t="s">
        <v>2249</v>
      </c>
      <c r="U30" s="305" t="s">
        <v>2250</v>
      </c>
      <c r="V30" s="305" t="s">
        <v>2251</v>
      </c>
      <c r="W30" s="158"/>
      <c r="AA30" s="157">
        <f>IF(OR(J30="Fail",ISBLANK(J30)),INDEX('Issue Code Table'!C:C,MATCH(N:N,'Issue Code Table'!A:A,0)),IF(M30="Critical",6,IF(M30="Significant",5,IF(M30="Moderate",3,2))))</f>
        <v>5</v>
      </c>
    </row>
    <row r="31" spans="1:27" customFormat="1" ht="87.5" x14ac:dyDescent="0.35">
      <c r="A31" s="77" t="s">
        <v>2252</v>
      </c>
      <c r="B31" s="291" t="s">
        <v>2253</v>
      </c>
      <c r="C31" s="292" t="s">
        <v>991</v>
      </c>
      <c r="D31" s="291" t="s">
        <v>374</v>
      </c>
      <c r="E31" s="291" t="s">
        <v>2254</v>
      </c>
      <c r="F31" s="77" t="s">
        <v>2255</v>
      </c>
      <c r="G31" s="222" t="s">
        <v>2256</v>
      </c>
      <c r="H31" s="291" t="s">
        <v>2257</v>
      </c>
      <c r="I31" s="293"/>
      <c r="J31" s="314"/>
      <c r="K31" s="294" t="s">
        <v>2258</v>
      </c>
      <c r="L31" s="293"/>
      <c r="M31" s="295" t="s">
        <v>138</v>
      </c>
      <c r="N31" s="313" t="s">
        <v>2259</v>
      </c>
      <c r="O31" s="313" t="s">
        <v>2260</v>
      </c>
      <c r="P31" s="315"/>
      <c r="Q31" s="293" t="s">
        <v>460</v>
      </c>
      <c r="R31" s="293" t="s">
        <v>2261</v>
      </c>
      <c r="S31" s="77" t="s">
        <v>2262</v>
      </c>
      <c r="T31" s="222" t="s">
        <v>2263</v>
      </c>
      <c r="U31" s="305" t="s">
        <v>2264</v>
      </c>
      <c r="V31" s="305" t="s">
        <v>2265</v>
      </c>
      <c r="W31" s="158"/>
      <c r="AA31" s="157">
        <f>IF(OR(J31="Fail",ISBLANK(J31)),INDEX('Issue Code Table'!C:C,MATCH(N:N,'Issue Code Table'!A:A,0)),IF(M31="Critical",6,IF(M31="Significant",5,IF(M31="Moderate",3,2))))</f>
        <v>5</v>
      </c>
    </row>
    <row r="32" spans="1:27" customFormat="1" ht="200" x14ac:dyDescent="0.35">
      <c r="A32" s="77" t="s">
        <v>2266</v>
      </c>
      <c r="B32" s="260" t="s">
        <v>178</v>
      </c>
      <c r="C32" s="263" t="s">
        <v>179</v>
      </c>
      <c r="D32" s="276" t="s">
        <v>374</v>
      </c>
      <c r="E32" s="77" t="s">
        <v>453</v>
      </c>
      <c r="F32" s="77" t="s">
        <v>454</v>
      </c>
      <c r="G32" s="222" t="s">
        <v>2267</v>
      </c>
      <c r="H32" s="77" t="s">
        <v>456</v>
      </c>
      <c r="I32" s="278"/>
      <c r="J32" s="306"/>
      <c r="K32" s="280" t="s">
        <v>457</v>
      </c>
      <c r="L32" s="278"/>
      <c r="M32" s="282" t="s">
        <v>138</v>
      </c>
      <c r="N32" s="307" t="s">
        <v>458</v>
      </c>
      <c r="O32" s="307" t="s">
        <v>459</v>
      </c>
      <c r="P32" s="308"/>
      <c r="Q32" s="278" t="s">
        <v>484</v>
      </c>
      <c r="R32" s="278" t="s">
        <v>485</v>
      </c>
      <c r="S32" s="77" t="s">
        <v>462</v>
      </c>
      <c r="T32" s="222" t="s">
        <v>2268</v>
      </c>
      <c r="U32" s="222" t="s">
        <v>464</v>
      </c>
      <c r="V32" s="305" t="s">
        <v>3966</v>
      </c>
      <c r="W32" s="158"/>
      <c r="AA32" s="157">
        <f>IF(OR(J32="Fail",ISBLANK(J32)),INDEX('Issue Code Table'!C:C,MATCH(N:N,'Issue Code Table'!A:A,0)),IF(M32="Critical",6,IF(M32="Significant",5,IF(M32="Moderate",3,2))))</f>
        <v>5</v>
      </c>
    </row>
    <row r="33" spans="1:27" customFormat="1" ht="409.5" x14ac:dyDescent="0.35">
      <c r="A33" s="77" t="s">
        <v>2269</v>
      </c>
      <c r="B33" s="276" t="s">
        <v>438</v>
      </c>
      <c r="C33" s="277" t="s">
        <v>439</v>
      </c>
      <c r="D33" s="276" t="s">
        <v>374</v>
      </c>
      <c r="E33" s="77" t="s">
        <v>466</v>
      </c>
      <c r="F33" s="77" t="s">
        <v>467</v>
      </c>
      <c r="G33" s="222" t="s">
        <v>2270</v>
      </c>
      <c r="H33" s="77" t="s">
        <v>469</v>
      </c>
      <c r="I33" s="278"/>
      <c r="J33" s="306"/>
      <c r="K33" s="280" t="s">
        <v>470</v>
      </c>
      <c r="L33" s="278"/>
      <c r="M33" s="282" t="s">
        <v>138</v>
      </c>
      <c r="N33" s="307" t="s">
        <v>458</v>
      </c>
      <c r="O33" s="307" t="s">
        <v>459</v>
      </c>
      <c r="P33" s="308"/>
      <c r="Q33" s="278" t="s">
        <v>484</v>
      </c>
      <c r="R33" s="278" t="s">
        <v>495</v>
      </c>
      <c r="S33" s="77" t="s">
        <v>472</v>
      </c>
      <c r="T33" s="222" t="s">
        <v>2271</v>
      </c>
      <c r="U33" s="276" t="s">
        <v>474</v>
      </c>
      <c r="V33" s="305" t="s">
        <v>475</v>
      </c>
      <c r="W33" s="158"/>
      <c r="AA33" s="157">
        <f>IF(OR(J33="Fail",ISBLANK(J33)),INDEX('Issue Code Table'!C:C,MATCH(N:N,'Issue Code Table'!A:A,0)),IF(M33="Critical",6,IF(M33="Significant",5,IF(M33="Moderate",3,2))))</f>
        <v>5</v>
      </c>
    </row>
    <row r="34" spans="1:27" customFormat="1" ht="112.5" x14ac:dyDescent="0.35">
      <c r="A34" s="77" t="s">
        <v>2272</v>
      </c>
      <c r="B34" s="276" t="s">
        <v>438</v>
      </c>
      <c r="C34" s="277" t="s">
        <v>439</v>
      </c>
      <c r="D34" s="276" t="s">
        <v>374</v>
      </c>
      <c r="E34" s="77" t="s">
        <v>477</v>
      </c>
      <c r="F34" s="77" t="s">
        <v>2273</v>
      </c>
      <c r="G34" s="222" t="s">
        <v>2274</v>
      </c>
      <c r="H34" s="77" t="s">
        <v>480</v>
      </c>
      <c r="I34" s="278"/>
      <c r="J34" s="306"/>
      <c r="K34" s="280" t="s">
        <v>481</v>
      </c>
      <c r="L34" s="278"/>
      <c r="M34" s="282" t="s">
        <v>149</v>
      </c>
      <c r="N34" s="307" t="s">
        <v>482</v>
      </c>
      <c r="O34" s="307" t="s">
        <v>483</v>
      </c>
      <c r="P34" s="308"/>
      <c r="Q34" s="278" t="s">
        <v>520</v>
      </c>
      <c r="R34" s="278" t="s">
        <v>521</v>
      </c>
      <c r="S34" s="77" t="s">
        <v>486</v>
      </c>
      <c r="T34" s="222" t="s">
        <v>487</v>
      </c>
      <c r="U34" s="305" t="s">
        <v>2275</v>
      </c>
      <c r="V34" s="305"/>
      <c r="W34" s="158"/>
      <c r="AA34" s="157">
        <f>IF(OR(J34="Fail",ISBLANK(J34)),INDEX('Issue Code Table'!C:C,MATCH(N:N,'Issue Code Table'!A:A,0)),IF(M34="Critical",6,IF(M34="Significant",5,IF(M34="Moderate",3,2))))</f>
        <v>4</v>
      </c>
    </row>
    <row r="35" spans="1:27" customFormat="1" ht="150" x14ac:dyDescent="0.35">
      <c r="A35" s="77" t="s">
        <v>2276</v>
      </c>
      <c r="B35" s="276" t="s">
        <v>438</v>
      </c>
      <c r="C35" s="277" t="s">
        <v>439</v>
      </c>
      <c r="D35" s="276" t="s">
        <v>374</v>
      </c>
      <c r="E35" s="77" t="s">
        <v>490</v>
      </c>
      <c r="F35" s="77" t="s">
        <v>491</v>
      </c>
      <c r="G35" s="222" t="s">
        <v>2277</v>
      </c>
      <c r="H35" s="77" t="s">
        <v>493</v>
      </c>
      <c r="I35" s="278"/>
      <c r="J35" s="306"/>
      <c r="K35" s="280" t="s">
        <v>494</v>
      </c>
      <c r="L35" s="278"/>
      <c r="M35" s="282" t="s">
        <v>138</v>
      </c>
      <c r="N35" s="307" t="s">
        <v>183</v>
      </c>
      <c r="O35" s="307" t="s">
        <v>184</v>
      </c>
      <c r="P35" s="308"/>
      <c r="Q35" s="278" t="s">
        <v>520</v>
      </c>
      <c r="R35" s="278" t="s">
        <v>534</v>
      </c>
      <c r="S35" s="77" t="s">
        <v>2278</v>
      </c>
      <c r="T35" s="222" t="s">
        <v>2279</v>
      </c>
      <c r="U35" s="305" t="s">
        <v>2280</v>
      </c>
      <c r="V35" s="305" t="s">
        <v>498</v>
      </c>
      <c r="W35" s="158"/>
      <c r="AA35" s="157">
        <f>IF(OR(J35="Fail",ISBLANK(J35)),INDEX('Issue Code Table'!C:C,MATCH(N:N,'Issue Code Table'!A:A,0)),IF(M35="Critical",6,IF(M35="Significant",5,IF(M35="Moderate",3,2))))</f>
        <v>5</v>
      </c>
    </row>
    <row r="36" spans="1:27" customFormat="1" ht="75" x14ac:dyDescent="0.35">
      <c r="A36" s="77" t="s">
        <v>2281</v>
      </c>
      <c r="B36" s="276" t="s">
        <v>500</v>
      </c>
      <c r="C36" s="277" t="s">
        <v>501</v>
      </c>
      <c r="D36" s="276" t="s">
        <v>374</v>
      </c>
      <c r="E36" s="77" t="s">
        <v>502</v>
      </c>
      <c r="F36" s="77" t="s">
        <v>503</v>
      </c>
      <c r="G36" s="222" t="s">
        <v>2282</v>
      </c>
      <c r="H36" s="77" t="s">
        <v>505</v>
      </c>
      <c r="I36" s="278"/>
      <c r="J36" s="306"/>
      <c r="K36" s="280" t="s">
        <v>506</v>
      </c>
      <c r="L36" s="278"/>
      <c r="M36" s="282" t="s">
        <v>138</v>
      </c>
      <c r="N36" s="307" t="s">
        <v>507</v>
      </c>
      <c r="O36" s="307" t="s">
        <v>508</v>
      </c>
      <c r="P36" s="308"/>
      <c r="Q36" s="278" t="s">
        <v>520</v>
      </c>
      <c r="R36" s="278" t="s">
        <v>545</v>
      </c>
      <c r="S36" s="77" t="s">
        <v>510</v>
      </c>
      <c r="T36" s="222" t="s">
        <v>511</v>
      </c>
      <c r="U36" s="305" t="s">
        <v>512</v>
      </c>
      <c r="V36" s="305" t="s">
        <v>513</v>
      </c>
      <c r="W36" s="158"/>
      <c r="AA36" s="157">
        <f>IF(OR(J36="Fail",ISBLANK(J36)),INDEX('Issue Code Table'!C:C,MATCH(N:N,'Issue Code Table'!A:A,0)),IF(M36="Critical",6,IF(M36="Significant",5,IF(M36="Moderate",3,2))))</f>
        <v>7</v>
      </c>
    </row>
    <row r="37" spans="1:27" customFormat="1" ht="200" x14ac:dyDescent="0.35">
      <c r="A37" s="77" t="s">
        <v>2283</v>
      </c>
      <c r="B37" s="77" t="s">
        <v>527</v>
      </c>
      <c r="C37" s="262" t="s">
        <v>528</v>
      </c>
      <c r="D37" s="77" t="s">
        <v>203</v>
      </c>
      <c r="E37" s="77" t="s">
        <v>529</v>
      </c>
      <c r="F37" s="77" t="s">
        <v>530</v>
      </c>
      <c r="G37" s="222" t="s">
        <v>2284</v>
      </c>
      <c r="H37" s="77" t="s">
        <v>532</v>
      </c>
      <c r="I37" s="65"/>
      <c r="J37" s="309"/>
      <c r="K37" s="65" t="s">
        <v>2285</v>
      </c>
      <c r="L37" s="65"/>
      <c r="M37" s="257" t="s">
        <v>138</v>
      </c>
      <c r="N37" s="307" t="s">
        <v>183</v>
      </c>
      <c r="O37" s="310" t="s">
        <v>184</v>
      </c>
      <c r="P37" s="311"/>
      <c r="Q37" s="65" t="s">
        <v>2286</v>
      </c>
      <c r="R37" s="65" t="s">
        <v>2287</v>
      </c>
      <c r="S37" s="77" t="s">
        <v>535</v>
      </c>
      <c r="T37" s="222" t="s">
        <v>536</v>
      </c>
      <c r="U37" s="305" t="s">
        <v>537</v>
      </c>
      <c r="V37" s="305" t="s">
        <v>538</v>
      </c>
      <c r="W37" s="158"/>
      <c r="AA37" s="157">
        <f>IF(OR(J37="Fail",ISBLANK(J37)),INDEX('Issue Code Table'!C:C,MATCH(N:N,'Issue Code Table'!A:A,0)),IF(M37="Critical",6,IF(M37="Significant",5,IF(M37="Moderate",3,2))))</f>
        <v>5</v>
      </c>
    </row>
    <row r="38" spans="1:27" customFormat="1" ht="100" x14ac:dyDescent="0.35">
      <c r="A38" s="77" t="s">
        <v>2288</v>
      </c>
      <c r="B38" s="276" t="s">
        <v>527</v>
      </c>
      <c r="C38" s="277" t="s">
        <v>528</v>
      </c>
      <c r="D38" s="276" t="s">
        <v>374</v>
      </c>
      <c r="E38" s="77" t="s">
        <v>540</v>
      </c>
      <c r="F38" s="77" t="s">
        <v>541</v>
      </c>
      <c r="G38" s="222" t="s">
        <v>2289</v>
      </c>
      <c r="H38" s="77" t="s">
        <v>543</v>
      </c>
      <c r="I38" s="278"/>
      <c r="J38" s="306"/>
      <c r="K38" s="280" t="s">
        <v>544</v>
      </c>
      <c r="L38" s="278"/>
      <c r="M38" s="282" t="s">
        <v>138</v>
      </c>
      <c r="N38" s="307" t="s">
        <v>183</v>
      </c>
      <c r="O38" s="310" t="s">
        <v>184</v>
      </c>
      <c r="P38" s="308"/>
      <c r="Q38" s="278" t="s">
        <v>2286</v>
      </c>
      <c r="R38" s="278" t="s">
        <v>2290</v>
      </c>
      <c r="S38" s="77" t="s">
        <v>546</v>
      </c>
      <c r="T38" s="222" t="s">
        <v>547</v>
      </c>
      <c r="U38" s="305" t="s">
        <v>548</v>
      </c>
      <c r="V38" s="305" t="s">
        <v>549</v>
      </c>
      <c r="W38" s="158"/>
      <c r="AA38" s="157">
        <f>IF(OR(J38="Fail",ISBLANK(J38)),INDEX('Issue Code Table'!C:C,MATCH(N:N,'Issue Code Table'!A:A,0)),IF(M38="Critical",6,IF(M38="Significant",5,IF(M38="Moderate",3,2))))</f>
        <v>5</v>
      </c>
    </row>
    <row r="39" spans="1:27" customFormat="1" ht="100" x14ac:dyDescent="0.35">
      <c r="A39" s="77" t="s">
        <v>2291</v>
      </c>
      <c r="B39" s="260" t="s">
        <v>178</v>
      </c>
      <c r="C39" s="263" t="s">
        <v>179</v>
      </c>
      <c r="D39" s="77" t="s">
        <v>203</v>
      </c>
      <c r="E39" s="77" t="s">
        <v>551</v>
      </c>
      <c r="F39" s="77" t="s">
        <v>2292</v>
      </c>
      <c r="G39" s="222" t="s">
        <v>2293</v>
      </c>
      <c r="H39" s="77" t="s">
        <v>554</v>
      </c>
      <c r="I39" s="65"/>
      <c r="J39" s="309"/>
      <c r="K39" s="65" t="s">
        <v>2294</v>
      </c>
      <c r="L39" s="65"/>
      <c r="M39" s="257" t="s">
        <v>138</v>
      </c>
      <c r="N39" s="307" t="s">
        <v>183</v>
      </c>
      <c r="O39" s="310" t="s">
        <v>184</v>
      </c>
      <c r="P39" s="311"/>
      <c r="Q39" s="65" t="s">
        <v>2286</v>
      </c>
      <c r="R39" s="65" t="s">
        <v>2295</v>
      </c>
      <c r="S39" s="77" t="s">
        <v>557</v>
      </c>
      <c r="T39" s="222" t="s">
        <v>2296</v>
      </c>
      <c r="U39" s="305" t="s">
        <v>559</v>
      </c>
      <c r="V39" s="305" t="s">
        <v>560</v>
      </c>
      <c r="W39" s="158"/>
      <c r="AA39" s="157">
        <f>IF(OR(J39="Fail",ISBLANK(J39)),INDEX('Issue Code Table'!C:C,MATCH(N:N,'Issue Code Table'!A:A,0)),IF(M39="Critical",6,IF(M39="Significant",5,IF(M39="Moderate",3,2))))</f>
        <v>5</v>
      </c>
    </row>
    <row r="40" spans="1:27" customFormat="1" ht="200" x14ac:dyDescent="0.35">
      <c r="A40" s="77" t="s">
        <v>2297</v>
      </c>
      <c r="B40" s="77" t="s">
        <v>230</v>
      </c>
      <c r="C40" s="262" t="s">
        <v>231</v>
      </c>
      <c r="D40" s="276" t="s">
        <v>374</v>
      </c>
      <c r="E40" s="77" t="s">
        <v>515</v>
      </c>
      <c r="F40" s="77" t="s">
        <v>516</v>
      </c>
      <c r="G40" s="222" t="s">
        <v>2298</v>
      </c>
      <c r="H40" s="77" t="s">
        <v>518</v>
      </c>
      <c r="I40" s="278"/>
      <c r="J40" s="306"/>
      <c r="K40" s="280" t="s">
        <v>519</v>
      </c>
      <c r="L40" s="278"/>
      <c r="M40" s="282" t="s">
        <v>138</v>
      </c>
      <c r="N40" s="307" t="s">
        <v>183</v>
      </c>
      <c r="O40" s="310" t="s">
        <v>184</v>
      </c>
      <c r="P40" s="308"/>
      <c r="Q40" s="278" t="s">
        <v>2286</v>
      </c>
      <c r="R40" s="278" t="s">
        <v>2299</v>
      </c>
      <c r="S40" s="77" t="s">
        <v>522</v>
      </c>
      <c r="T40" s="222" t="s">
        <v>2300</v>
      </c>
      <c r="U40" s="305" t="s">
        <v>524</v>
      </c>
      <c r="V40" s="305" t="s">
        <v>525</v>
      </c>
      <c r="W40" s="158"/>
      <c r="AA40" s="157">
        <f>IF(OR(J40="Fail",ISBLANK(J40)),INDEX('Issue Code Table'!C:C,MATCH(N:N,'Issue Code Table'!A:A,0)),IF(M40="Critical",6,IF(M40="Significant",5,IF(M40="Moderate",3,2))))</f>
        <v>5</v>
      </c>
    </row>
    <row r="41" spans="1:27" customFormat="1" ht="62.5" x14ac:dyDescent="0.35">
      <c r="A41" s="77" t="s">
        <v>2301</v>
      </c>
      <c r="B41" s="77" t="s">
        <v>350</v>
      </c>
      <c r="C41" s="262" t="s">
        <v>351</v>
      </c>
      <c r="D41" s="291" t="s">
        <v>203</v>
      </c>
      <c r="E41" s="77" t="s">
        <v>2302</v>
      </c>
      <c r="F41" s="77" t="s">
        <v>2303</v>
      </c>
      <c r="G41" s="222" t="s">
        <v>2304</v>
      </c>
      <c r="H41" s="77" t="s">
        <v>2305</v>
      </c>
      <c r="I41" s="65"/>
      <c r="J41" s="309"/>
      <c r="K41" s="77" t="s">
        <v>2306</v>
      </c>
      <c r="L41" s="65"/>
      <c r="M41" s="257" t="s">
        <v>138</v>
      </c>
      <c r="N41" s="307" t="s">
        <v>183</v>
      </c>
      <c r="O41" s="310" t="s">
        <v>184</v>
      </c>
      <c r="P41" s="311"/>
      <c r="Q41" s="65" t="s">
        <v>582</v>
      </c>
      <c r="R41" s="65" t="s">
        <v>583</v>
      </c>
      <c r="S41" s="77" t="s">
        <v>2307</v>
      </c>
      <c r="T41" s="222" t="s">
        <v>2308</v>
      </c>
      <c r="U41" s="305" t="s">
        <v>2309</v>
      </c>
      <c r="V41" s="305" t="s">
        <v>2310</v>
      </c>
      <c r="W41" s="158"/>
      <c r="AA41" s="157">
        <f>IF(OR(J41="Fail",ISBLANK(J41)),INDEX('Issue Code Table'!C:C,MATCH(N:N,'Issue Code Table'!A:A,0)),IF(M41="Critical",6,IF(M41="Significant",5,IF(M41="Moderate",3,2))))</f>
        <v>5</v>
      </c>
    </row>
    <row r="42" spans="1:27" customFormat="1" ht="150" x14ac:dyDescent="0.35">
      <c r="A42" s="77" t="s">
        <v>2311</v>
      </c>
      <c r="B42" s="276" t="s">
        <v>438</v>
      </c>
      <c r="C42" s="277" t="s">
        <v>439</v>
      </c>
      <c r="D42" s="291" t="s">
        <v>203</v>
      </c>
      <c r="E42" s="77" t="s">
        <v>2312</v>
      </c>
      <c r="F42" s="77" t="s">
        <v>2313</v>
      </c>
      <c r="G42" s="222" t="s">
        <v>3967</v>
      </c>
      <c r="H42" s="77" t="s">
        <v>2314</v>
      </c>
      <c r="I42" s="65"/>
      <c r="J42" s="309"/>
      <c r="K42" s="65" t="s">
        <v>2315</v>
      </c>
      <c r="L42" s="65"/>
      <c r="M42" s="257" t="s">
        <v>138</v>
      </c>
      <c r="N42" s="307" t="s">
        <v>183</v>
      </c>
      <c r="O42" s="310" t="s">
        <v>184</v>
      </c>
      <c r="P42" s="311"/>
      <c r="Q42" s="65" t="s">
        <v>582</v>
      </c>
      <c r="R42" s="65" t="s">
        <v>591</v>
      </c>
      <c r="S42" s="77" t="s">
        <v>2316</v>
      </c>
      <c r="T42" s="222" t="s">
        <v>2317</v>
      </c>
      <c r="U42" s="305" t="s">
        <v>2318</v>
      </c>
      <c r="V42" s="305" t="s">
        <v>2319</v>
      </c>
      <c r="W42" s="158"/>
      <c r="AA42" s="157">
        <f>IF(OR(J42="Fail",ISBLANK(J42)),INDEX('Issue Code Table'!C:C,MATCH(N:N,'Issue Code Table'!A:A,0)),IF(M42="Critical",6,IF(M42="Significant",5,IF(M42="Moderate",3,2))))</f>
        <v>5</v>
      </c>
    </row>
    <row r="43" spans="1:27" customFormat="1" ht="262.5" x14ac:dyDescent="0.35">
      <c r="A43" s="77" t="s">
        <v>2320</v>
      </c>
      <c r="B43" s="77" t="s">
        <v>350</v>
      </c>
      <c r="C43" s="262" t="s">
        <v>351</v>
      </c>
      <c r="D43" s="291" t="s">
        <v>203</v>
      </c>
      <c r="E43" s="77" t="s">
        <v>2321</v>
      </c>
      <c r="F43" s="77" t="s">
        <v>2322</v>
      </c>
      <c r="G43" s="222" t="s">
        <v>2323</v>
      </c>
      <c r="H43" s="77" t="s">
        <v>2324</v>
      </c>
      <c r="I43" s="65"/>
      <c r="J43" s="309"/>
      <c r="K43" s="65" t="s">
        <v>2325</v>
      </c>
      <c r="L43" s="65"/>
      <c r="M43" s="257" t="s">
        <v>138</v>
      </c>
      <c r="N43" s="310" t="s">
        <v>183</v>
      </c>
      <c r="O43" s="310" t="s">
        <v>184</v>
      </c>
      <c r="P43" s="311"/>
      <c r="Q43" s="65" t="s">
        <v>582</v>
      </c>
      <c r="R43" s="65" t="s">
        <v>599</v>
      </c>
      <c r="S43" s="77" t="s">
        <v>2326</v>
      </c>
      <c r="T43" s="222" t="s">
        <v>2327</v>
      </c>
      <c r="U43" s="305" t="s">
        <v>2328</v>
      </c>
      <c r="V43" s="305" t="s">
        <v>2329</v>
      </c>
      <c r="W43" s="158"/>
      <c r="AA43" s="157">
        <f>IF(OR(J43="Fail",ISBLANK(J43)),INDEX('Issue Code Table'!C:C,MATCH(N:N,'Issue Code Table'!A:A,0)),IF(M43="Critical",6,IF(M43="Significant",5,IF(M43="Moderate",3,2))))</f>
        <v>5</v>
      </c>
    </row>
    <row r="44" spans="1:27" customFormat="1" ht="409.5" x14ac:dyDescent="0.35">
      <c r="A44" s="77" t="s">
        <v>2330</v>
      </c>
      <c r="B44" s="276" t="s">
        <v>216</v>
      </c>
      <c r="C44" s="277" t="s">
        <v>217</v>
      </c>
      <c r="D44" s="77" t="s">
        <v>374</v>
      </c>
      <c r="E44" s="77" t="s">
        <v>562</v>
      </c>
      <c r="F44" s="77" t="s">
        <v>563</v>
      </c>
      <c r="G44" s="222" t="s">
        <v>2331</v>
      </c>
      <c r="H44" s="77" t="s">
        <v>565</v>
      </c>
      <c r="I44" s="65"/>
      <c r="J44" s="309"/>
      <c r="K44" s="272" t="s">
        <v>566</v>
      </c>
      <c r="L44" s="65"/>
      <c r="M44" s="257" t="s">
        <v>196</v>
      </c>
      <c r="N44" s="310" t="s">
        <v>567</v>
      </c>
      <c r="O44" s="310" t="s">
        <v>568</v>
      </c>
      <c r="P44" s="311"/>
      <c r="Q44" s="65" t="s">
        <v>211</v>
      </c>
      <c r="R44" s="65" t="s">
        <v>2332</v>
      </c>
      <c r="S44" s="77" t="s">
        <v>571</v>
      </c>
      <c r="T44" s="222" t="s">
        <v>2333</v>
      </c>
      <c r="U44" s="305" t="s">
        <v>573</v>
      </c>
      <c r="V44" s="305"/>
      <c r="W44" s="158"/>
      <c r="AA44" s="157" t="e">
        <f>IF(OR(J44="Fail",ISBLANK(J44)),INDEX('Issue Code Table'!C:C,MATCH(N:N,'Issue Code Table'!A:A,0)),IF(M44="Critical",6,IF(M44="Significant",5,IF(M44="Moderate",3,2))))</f>
        <v>#N/A</v>
      </c>
    </row>
    <row r="45" spans="1:27" customFormat="1" ht="225" x14ac:dyDescent="0.35">
      <c r="A45" s="77" t="s">
        <v>2334</v>
      </c>
      <c r="B45" s="276" t="s">
        <v>216</v>
      </c>
      <c r="C45" s="277" t="s">
        <v>217</v>
      </c>
      <c r="D45" s="77" t="s">
        <v>203</v>
      </c>
      <c r="E45" s="77" t="s">
        <v>575</v>
      </c>
      <c r="F45" s="77" t="s">
        <v>576</v>
      </c>
      <c r="G45" s="222" t="s">
        <v>2335</v>
      </c>
      <c r="H45" s="77" t="s">
        <v>578</v>
      </c>
      <c r="I45" s="65"/>
      <c r="J45" s="309"/>
      <c r="K45" s="272" t="s">
        <v>579</v>
      </c>
      <c r="L45" s="213"/>
      <c r="M45" s="257" t="s">
        <v>196</v>
      </c>
      <c r="N45" s="310" t="s">
        <v>580</v>
      </c>
      <c r="O45" s="310" t="s">
        <v>581</v>
      </c>
      <c r="P45" s="311"/>
      <c r="Q45" s="65" t="s">
        <v>2336</v>
      </c>
      <c r="R45" s="65" t="s">
        <v>2337</v>
      </c>
      <c r="S45" s="77" t="s">
        <v>592</v>
      </c>
      <c r="T45" s="222" t="s">
        <v>2338</v>
      </c>
      <c r="U45" s="305" t="s">
        <v>2339</v>
      </c>
      <c r="V45" s="305"/>
      <c r="W45" s="158"/>
      <c r="AA45" s="157">
        <f>IF(OR(J45="Fail",ISBLANK(J45)),INDEX('Issue Code Table'!C:C,MATCH(N:N,'Issue Code Table'!A:A,0)),IF(M45="Critical",6,IF(M45="Significant",5,IF(M45="Moderate",3,2))))</f>
        <v>1</v>
      </c>
    </row>
    <row r="46" spans="1:27" customFormat="1" ht="225" x14ac:dyDescent="0.35">
      <c r="A46" s="77" t="s">
        <v>2340</v>
      </c>
      <c r="B46" s="276" t="s">
        <v>216</v>
      </c>
      <c r="C46" s="277" t="s">
        <v>217</v>
      </c>
      <c r="D46" s="77" t="s">
        <v>203</v>
      </c>
      <c r="E46" s="77" t="s">
        <v>588</v>
      </c>
      <c r="F46" s="77" t="s">
        <v>2341</v>
      </c>
      <c r="G46" s="222" t="s">
        <v>2342</v>
      </c>
      <c r="H46" s="77" t="s">
        <v>578</v>
      </c>
      <c r="I46" s="65"/>
      <c r="J46" s="309"/>
      <c r="K46" s="272" t="s">
        <v>579</v>
      </c>
      <c r="L46" s="213" t="s">
        <v>2343</v>
      </c>
      <c r="M46" s="257" t="s">
        <v>196</v>
      </c>
      <c r="N46" s="310" t="s">
        <v>580</v>
      </c>
      <c r="O46" s="310" t="s">
        <v>581</v>
      </c>
      <c r="P46" s="311"/>
      <c r="Q46" s="65" t="s">
        <v>2336</v>
      </c>
      <c r="R46" s="65" t="s">
        <v>2344</v>
      </c>
      <c r="S46" s="77" t="s">
        <v>592</v>
      </c>
      <c r="T46" s="222" t="s">
        <v>2345</v>
      </c>
      <c r="U46" s="305" t="s">
        <v>2346</v>
      </c>
      <c r="V46" s="305"/>
      <c r="W46" s="158"/>
      <c r="AA46" s="157">
        <f>IF(OR(J46="Fail",ISBLANK(J46)),INDEX('Issue Code Table'!C:C,MATCH(N:N,'Issue Code Table'!A:A,0)),IF(M46="Critical",6,IF(M46="Significant",5,IF(M46="Moderate",3,2))))</f>
        <v>1</v>
      </c>
    </row>
    <row r="47" spans="1:27" customFormat="1" ht="225" x14ac:dyDescent="0.35">
      <c r="A47" s="77" t="s">
        <v>2347</v>
      </c>
      <c r="B47" s="276" t="s">
        <v>216</v>
      </c>
      <c r="C47" s="277" t="s">
        <v>217</v>
      </c>
      <c r="D47" s="77" t="s">
        <v>203</v>
      </c>
      <c r="E47" s="77" t="s">
        <v>596</v>
      </c>
      <c r="F47" s="77" t="s">
        <v>597</v>
      </c>
      <c r="G47" s="222" t="s">
        <v>2348</v>
      </c>
      <c r="H47" s="77" t="s">
        <v>578</v>
      </c>
      <c r="I47" s="316"/>
      <c r="J47" s="309"/>
      <c r="K47" s="272" t="s">
        <v>579</v>
      </c>
      <c r="L47" s="213"/>
      <c r="M47" s="257" t="s">
        <v>196</v>
      </c>
      <c r="N47" s="310" t="s">
        <v>580</v>
      </c>
      <c r="O47" s="310" t="s">
        <v>581</v>
      </c>
      <c r="P47" s="311"/>
      <c r="Q47" s="65" t="s">
        <v>2336</v>
      </c>
      <c r="R47" s="65" t="s">
        <v>2349</v>
      </c>
      <c r="S47" s="77" t="s">
        <v>592</v>
      </c>
      <c r="T47" s="222" t="s">
        <v>2350</v>
      </c>
      <c r="U47" s="305" t="s">
        <v>2351</v>
      </c>
      <c r="V47" s="305"/>
      <c r="W47" s="158"/>
      <c r="AA47" s="157">
        <f>IF(OR(J47="Fail",ISBLANK(J47)),INDEX('Issue Code Table'!C:C,MATCH(N:N,'Issue Code Table'!A:A,0)),IF(M47="Critical",6,IF(M47="Significant",5,IF(M47="Moderate",3,2))))</f>
        <v>1</v>
      </c>
    </row>
    <row r="48" spans="1:27" customFormat="1" ht="75" x14ac:dyDescent="0.35">
      <c r="A48" s="77" t="s">
        <v>2352</v>
      </c>
      <c r="B48" s="276" t="s">
        <v>216</v>
      </c>
      <c r="C48" s="277" t="s">
        <v>217</v>
      </c>
      <c r="D48" s="77" t="s">
        <v>203</v>
      </c>
      <c r="E48" s="77" t="s">
        <v>4158</v>
      </c>
      <c r="F48" s="77" t="s">
        <v>603</v>
      </c>
      <c r="G48" s="222" t="s">
        <v>2353</v>
      </c>
      <c r="H48" s="77" t="s">
        <v>605</v>
      </c>
      <c r="I48" s="65"/>
      <c r="J48" s="309"/>
      <c r="K48" s="272" t="s">
        <v>606</v>
      </c>
      <c r="L48" s="213"/>
      <c r="M48" s="257" t="s">
        <v>149</v>
      </c>
      <c r="N48" s="310" t="s">
        <v>482</v>
      </c>
      <c r="O48" s="310" t="s">
        <v>483</v>
      </c>
      <c r="P48" s="311"/>
      <c r="Q48" s="65" t="s">
        <v>2336</v>
      </c>
      <c r="R48" s="65" t="s">
        <v>2354</v>
      </c>
      <c r="S48" s="77" t="s">
        <v>608</v>
      </c>
      <c r="T48" s="222" t="s">
        <v>2355</v>
      </c>
      <c r="U48" s="305" t="s">
        <v>4157</v>
      </c>
      <c r="V48" s="305"/>
      <c r="W48" s="158"/>
      <c r="AA48" s="157">
        <f>IF(OR(J48="Fail",ISBLANK(J48)),INDEX('Issue Code Table'!C:C,MATCH(N:N,'Issue Code Table'!A:A,0)),IF(M48="Critical",6,IF(M48="Significant",5,IF(M48="Moderate",3,2))))</f>
        <v>4</v>
      </c>
    </row>
    <row r="49" spans="1:27" customFormat="1" ht="75" x14ac:dyDescent="0.35">
      <c r="A49" s="77" t="s">
        <v>2356</v>
      </c>
      <c r="B49" s="276" t="s">
        <v>216</v>
      </c>
      <c r="C49" s="277" t="s">
        <v>217</v>
      </c>
      <c r="D49" s="77" t="s">
        <v>203</v>
      </c>
      <c r="E49" s="77" t="s">
        <v>611</v>
      </c>
      <c r="F49" s="77" t="s">
        <v>612</v>
      </c>
      <c r="G49" s="222" t="s">
        <v>2357</v>
      </c>
      <c r="H49" s="77" t="s">
        <v>614</v>
      </c>
      <c r="I49" s="65"/>
      <c r="J49" s="309"/>
      <c r="K49" s="272" t="s">
        <v>615</v>
      </c>
      <c r="L49" s="213"/>
      <c r="M49" s="257" t="s">
        <v>149</v>
      </c>
      <c r="N49" s="310" t="s">
        <v>482</v>
      </c>
      <c r="O49" s="310" t="s">
        <v>483</v>
      </c>
      <c r="P49" s="311"/>
      <c r="Q49" s="65" t="s">
        <v>2336</v>
      </c>
      <c r="R49" s="65" t="s">
        <v>2358</v>
      </c>
      <c r="S49" s="77" t="s">
        <v>617</v>
      </c>
      <c r="T49" s="222" t="s">
        <v>2359</v>
      </c>
      <c r="U49" s="305" t="s">
        <v>2360</v>
      </c>
      <c r="V49" s="305"/>
      <c r="W49" s="158"/>
      <c r="AA49" s="157">
        <f>IF(OR(J49="Fail",ISBLANK(J49)),INDEX('Issue Code Table'!C:C,MATCH(N:N,'Issue Code Table'!A:A,0)),IF(M49="Critical",6,IF(M49="Significant",5,IF(M49="Moderate",3,2))))</f>
        <v>4</v>
      </c>
    </row>
    <row r="50" spans="1:27" customFormat="1" ht="87.5" x14ac:dyDescent="0.35">
      <c r="A50" s="77" t="s">
        <v>2361</v>
      </c>
      <c r="B50" s="276" t="s">
        <v>216</v>
      </c>
      <c r="C50" s="277" t="s">
        <v>217</v>
      </c>
      <c r="D50" s="77" t="s">
        <v>203</v>
      </c>
      <c r="E50" s="77" t="s">
        <v>621</v>
      </c>
      <c r="F50" s="77" t="s">
        <v>622</v>
      </c>
      <c r="G50" s="222" t="s">
        <v>2362</v>
      </c>
      <c r="H50" s="77" t="s">
        <v>624</v>
      </c>
      <c r="I50" s="65"/>
      <c r="J50" s="309"/>
      <c r="K50" s="272" t="s">
        <v>625</v>
      </c>
      <c r="L50" s="213"/>
      <c r="M50" s="257" t="s">
        <v>149</v>
      </c>
      <c r="N50" s="310" t="s">
        <v>482</v>
      </c>
      <c r="O50" s="310" t="s">
        <v>483</v>
      </c>
      <c r="P50" s="311"/>
      <c r="Q50" s="65" t="s">
        <v>2336</v>
      </c>
      <c r="R50" s="65" t="s">
        <v>2363</v>
      </c>
      <c r="S50" s="77" t="s">
        <v>627</v>
      </c>
      <c r="T50" s="222" t="s">
        <v>2364</v>
      </c>
      <c r="U50" s="305" t="s">
        <v>2365</v>
      </c>
      <c r="V50" s="305"/>
      <c r="W50" s="158"/>
      <c r="AA50" s="157">
        <f>IF(OR(J50="Fail",ISBLANK(J50)),INDEX('Issue Code Table'!C:C,MATCH(N:N,'Issue Code Table'!A:A,0)),IF(M50="Critical",6,IF(M50="Significant",5,IF(M50="Moderate",3,2))))</f>
        <v>4</v>
      </c>
    </row>
    <row r="51" spans="1:27" customFormat="1" ht="162.5" x14ac:dyDescent="0.35">
      <c r="A51" s="77" t="s">
        <v>2366</v>
      </c>
      <c r="B51" s="260" t="s">
        <v>178</v>
      </c>
      <c r="C51" s="263" t="s">
        <v>179</v>
      </c>
      <c r="D51" s="77" t="s">
        <v>203</v>
      </c>
      <c r="E51" s="77" t="s">
        <v>631</v>
      </c>
      <c r="F51" s="77" t="s">
        <v>632</v>
      </c>
      <c r="G51" s="222" t="s">
        <v>2367</v>
      </c>
      <c r="H51" s="77" t="s">
        <v>634</v>
      </c>
      <c r="I51" s="65"/>
      <c r="J51" s="309"/>
      <c r="K51" s="272" t="s">
        <v>635</v>
      </c>
      <c r="L51" s="65"/>
      <c r="M51" s="257" t="s">
        <v>138</v>
      </c>
      <c r="N51" s="310" t="s">
        <v>636</v>
      </c>
      <c r="O51" s="310" t="s">
        <v>637</v>
      </c>
      <c r="P51" s="311"/>
      <c r="Q51" s="65" t="s">
        <v>638</v>
      </c>
      <c r="R51" s="65" t="s">
        <v>639</v>
      </c>
      <c r="S51" s="77" t="s">
        <v>640</v>
      </c>
      <c r="T51" s="222" t="s">
        <v>2368</v>
      </c>
      <c r="U51" s="305" t="s">
        <v>642</v>
      </c>
      <c r="V51" s="305" t="s">
        <v>643</v>
      </c>
      <c r="W51" s="158"/>
      <c r="AA51" s="157">
        <f>IF(OR(J51="Fail",ISBLANK(J51)),INDEX('Issue Code Table'!C:C,MATCH(N:N,'Issue Code Table'!A:A,0)),IF(M51="Critical",6,IF(M51="Significant",5,IF(M51="Moderate",3,2))))</f>
        <v>5</v>
      </c>
    </row>
    <row r="52" spans="1:27" customFormat="1" ht="62.5" x14ac:dyDescent="0.35">
      <c r="A52" s="77" t="s">
        <v>2369</v>
      </c>
      <c r="B52" s="260" t="s">
        <v>178</v>
      </c>
      <c r="C52" s="263" t="s">
        <v>179</v>
      </c>
      <c r="D52" s="77" t="s">
        <v>374</v>
      </c>
      <c r="E52" s="77" t="s">
        <v>2370</v>
      </c>
      <c r="F52" s="77" t="s">
        <v>646</v>
      </c>
      <c r="G52" s="222" t="s">
        <v>647</v>
      </c>
      <c r="H52" s="77" t="s">
        <v>648</v>
      </c>
      <c r="I52" s="278"/>
      <c r="J52" s="306"/>
      <c r="K52" s="280" t="s">
        <v>649</v>
      </c>
      <c r="L52" s="278"/>
      <c r="M52" s="257" t="s">
        <v>138</v>
      </c>
      <c r="N52" s="310" t="s">
        <v>636</v>
      </c>
      <c r="O52" s="310" t="s">
        <v>637</v>
      </c>
      <c r="P52" s="308"/>
      <c r="Q52" s="278" t="s">
        <v>638</v>
      </c>
      <c r="R52" s="278" t="s">
        <v>650</v>
      </c>
      <c r="S52" s="77" t="s">
        <v>651</v>
      </c>
      <c r="T52" s="222" t="s">
        <v>2371</v>
      </c>
      <c r="U52" s="305" t="s">
        <v>653</v>
      </c>
      <c r="V52" s="305" t="s">
        <v>654</v>
      </c>
      <c r="W52" s="158"/>
      <c r="AA52" s="157">
        <f>IF(OR(J52="Fail",ISBLANK(J52)),INDEX('Issue Code Table'!C:C,MATCH(N:N,'Issue Code Table'!A:A,0)),IF(M52="Critical",6,IF(M52="Significant",5,IF(M52="Moderate",3,2))))</f>
        <v>5</v>
      </c>
    </row>
    <row r="53" spans="1:27" customFormat="1" ht="87.5" x14ac:dyDescent="0.35">
      <c r="A53" s="77" t="s">
        <v>2372</v>
      </c>
      <c r="B53" s="260" t="s">
        <v>178</v>
      </c>
      <c r="C53" s="263" t="s">
        <v>179</v>
      </c>
      <c r="D53" s="276" t="s">
        <v>374</v>
      </c>
      <c r="E53" s="77" t="s">
        <v>656</v>
      </c>
      <c r="F53" s="77" t="s">
        <v>657</v>
      </c>
      <c r="G53" s="222" t="s">
        <v>2373</v>
      </c>
      <c r="H53" s="77" t="s">
        <v>659</v>
      </c>
      <c r="I53" s="278"/>
      <c r="J53" s="306"/>
      <c r="K53" s="280" t="s">
        <v>660</v>
      </c>
      <c r="L53" s="278"/>
      <c r="M53" s="282" t="s">
        <v>138</v>
      </c>
      <c r="N53" s="307" t="s">
        <v>636</v>
      </c>
      <c r="O53" s="307" t="s">
        <v>637</v>
      </c>
      <c r="P53" s="308"/>
      <c r="Q53" s="278" t="s">
        <v>661</v>
      </c>
      <c r="R53" s="278" t="s">
        <v>662</v>
      </c>
      <c r="S53" s="77" t="s">
        <v>663</v>
      </c>
      <c r="T53" s="222" t="s">
        <v>2374</v>
      </c>
      <c r="U53" s="305" t="s">
        <v>665</v>
      </c>
      <c r="V53" s="305" t="s">
        <v>666</v>
      </c>
      <c r="W53" s="158"/>
      <c r="AA53" s="157">
        <f>IF(OR(J53="Fail",ISBLANK(J53)),INDEX('Issue Code Table'!C:C,MATCH(N:N,'Issue Code Table'!A:A,0)),IF(M53="Critical",6,IF(M53="Significant",5,IF(M53="Moderate",3,2))))</f>
        <v>5</v>
      </c>
    </row>
    <row r="54" spans="1:27" customFormat="1" ht="137.5" x14ac:dyDescent="0.35">
      <c r="A54" s="77" t="s">
        <v>2375</v>
      </c>
      <c r="B54" s="260" t="s">
        <v>178</v>
      </c>
      <c r="C54" s="263" t="s">
        <v>179</v>
      </c>
      <c r="D54" s="276" t="s">
        <v>374</v>
      </c>
      <c r="E54" s="77" t="s">
        <v>668</v>
      </c>
      <c r="F54" s="77" t="s">
        <v>669</v>
      </c>
      <c r="G54" s="222" t="s">
        <v>2376</v>
      </c>
      <c r="H54" s="77" t="s">
        <v>671</v>
      </c>
      <c r="I54" s="278"/>
      <c r="J54" s="306"/>
      <c r="K54" s="280" t="s">
        <v>672</v>
      </c>
      <c r="L54" s="278"/>
      <c r="M54" s="282" t="s">
        <v>138</v>
      </c>
      <c r="N54" s="307" t="s">
        <v>636</v>
      </c>
      <c r="O54" s="307" t="s">
        <v>637</v>
      </c>
      <c r="P54" s="308"/>
      <c r="Q54" s="278" t="s">
        <v>661</v>
      </c>
      <c r="R54" s="278" t="s">
        <v>673</v>
      </c>
      <c r="S54" s="77" t="s">
        <v>2377</v>
      </c>
      <c r="T54" s="222" t="s">
        <v>2378</v>
      </c>
      <c r="U54" s="305" t="s">
        <v>676</v>
      </c>
      <c r="V54" s="305" t="s">
        <v>677</v>
      </c>
      <c r="W54" s="158"/>
      <c r="AA54" s="157">
        <f>IF(OR(J54="Fail",ISBLANK(J54)),INDEX('Issue Code Table'!C:C,MATCH(N:N,'Issue Code Table'!A:A,0)),IF(M54="Critical",6,IF(M54="Significant",5,IF(M54="Moderate",3,2))))</f>
        <v>5</v>
      </c>
    </row>
    <row r="55" spans="1:27" customFormat="1" ht="87.5" x14ac:dyDescent="0.35">
      <c r="A55" s="77" t="s">
        <v>2379</v>
      </c>
      <c r="B55" s="260" t="s">
        <v>178</v>
      </c>
      <c r="C55" s="263" t="s">
        <v>179</v>
      </c>
      <c r="D55" s="77" t="s">
        <v>374</v>
      </c>
      <c r="E55" s="77" t="s">
        <v>679</v>
      </c>
      <c r="F55" s="77" t="s">
        <v>680</v>
      </c>
      <c r="G55" s="222" t="s">
        <v>2380</v>
      </c>
      <c r="H55" s="77" t="s">
        <v>682</v>
      </c>
      <c r="I55" s="65"/>
      <c r="J55" s="309"/>
      <c r="K55" s="272" t="s">
        <v>683</v>
      </c>
      <c r="L55" s="65"/>
      <c r="M55" s="257" t="s">
        <v>138</v>
      </c>
      <c r="N55" s="310" t="s">
        <v>636</v>
      </c>
      <c r="O55" s="310" t="s">
        <v>637</v>
      </c>
      <c r="P55" s="311"/>
      <c r="Q55" s="65" t="s">
        <v>661</v>
      </c>
      <c r="R55" s="65" t="s">
        <v>684</v>
      </c>
      <c r="S55" s="77" t="s">
        <v>685</v>
      </c>
      <c r="T55" s="222" t="s">
        <v>2381</v>
      </c>
      <c r="U55" s="305" t="s">
        <v>687</v>
      </c>
      <c r="V55" s="305" t="s">
        <v>688</v>
      </c>
      <c r="W55" s="158"/>
      <c r="AA55" s="157">
        <f>IF(OR(J55="Fail",ISBLANK(J55)),INDEX('Issue Code Table'!C:C,MATCH(N:N,'Issue Code Table'!A:A,0)),IF(M55="Critical",6,IF(M55="Significant",5,IF(M55="Moderate",3,2))))</f>
        <v>5</v>
      </c>
    </row>
    <row r="56" spans="1:27" customFormat="1" ht="100" x14ac:dyDescent="0.35">
      <c r="A56" s="77" t="s">
        <v>2382</v>
      </c>
      <c r="B56" s="260" t="s">
        <v>178</v>
      </c>
      <c r="C56" s="263" t="s">
        <v>179</v>
      </c>
      <c r="D56" s="77" t="s">
        <v>374</v>
      </c>
      <c r="E56" s="77" t="s">
        <v>690</v>
      </c>
      <c r="F56" s="77" t="s">
        <v>691</v>
      </c>
      <c r="G56" s="222" t="s">
        <v>2383</v>
      </c>
      <c r="H56" s="77" t="s">
        <v>693</v>
      </c>
      <c r="I56" s="65"/>
      <c r="J56" s="309"/>
      <c r="K56" s="272" t="s">
        <v>694</v>
      </c>
      <c r="L56" s="65"/>
      <c r="M56" s="257" t="s">
        <v>138</v>
      </c>
      <c r="N56" s="310" t="s">
        <v>636</v>
      </c>
      <c r="O56" s="310" t="s">
        <v>637</v>
      </c>
      <c r="P56" s="311"/>
      <c r="Q56" s="65" t="s">
        <v>661</v>
      </c>
      <c r="R56" s="65" t="s">
        <v>695</v>
      </c>
      <c r="S56" s="77" t="s">
        <v>2384</v>
      </c>
      <c r="T56" s="222" t="s">
        <v>2385</v>
      </c>
      <c r="U56" s="305" t="s">
        <v>698</v>
      </c>
      <c r="V56" s="305" t="s">
        <v>699</v>
      </c>
      <c r="W56" s="158"/>
      <c r="AA56" s="157">
        <f>IF(OR(J56="Fail",ISBLANK(J56)),INDEX('Issue Code Table'!C:C,MATCH(N:N,'Issue Code Table'!A:A,0)),IF(M56="Critical",6,IF(M56="Significant",5,IF(M56="Moderate",3,2))))</f>
        <v>5</v>
      </c>
    </row>
    <row r="57" spans="1:27" customFormat="1" ht="75" x14ac:dyDescent="0.35">
      <c r="A57" s="77" t="s">
        <v>2386</v>
      </c>
      <c r="B57" s="260" t="s">
        <v>178</v>
      </c>
      <c r="C57" s="263" t="s">
        <v>179</v>
      </c>
      <c r="D57" s="77" t="s">
        <v>374</v>
      </c>
      <c r="E57" s="77" t="s">
        <v>701</v>
      </c>
      <c r="F57" s="77" t="s">
        <v>702</v>
      </c>
      <c r="G57" s="222" t="s">
        <v>2387</v>
      </c>
      <c r="H57" s="77" t="s">
        <v>704</v>
      </c>
      <c r="I57" s="65"/>
      <c r="J57" s="309"/>
      <c r="K57" s="272" t="s">
        <v>705</v>
      </c>
      <c r="L57" s="65"/>
      <c r="M57" s="257" t="s">
        <v>138</v>
      </c>
      <c r="N57" s="310" t="s">
        <v>636</v>
      </c>
      <c r="O57" s="310" t="s">
        <v>637</v>
      </c>
      <c r="P57" s="311"/>
      <c r="Q57" s="65" t="s">
        <v>661</v>
      </c>
      <c r="R57" s="65" t="s">
        <v>706</v>
      </c>
      <c r="S57" s="77" t="s">
        <v>707</v>
      </c>
      <c r="T57" s="222" t="s">
        <v>2388</v>
      </c>
      <c r="U57" s="305" t="s">
        <v>709</v>
      </c>
      <c r="V57" s="305" t="s">
        <v>710</v>
      </c>
      <c r="W57" s="158"/>
      <c r="AA57" s="157">
        <f>IF(OR(J57="Fail",ISBLANK(J57)),INDEX('Issue Code Table'!C:C,MATCH(N:N,'Issue Code Table'!A:A,0)),IF(M57="Critical",6,IF(M57="Significant",5,IF(M57="Moderate",3,2))))</f>
        <v>5</v>
      </c>
    </row>
    <row r="58" spans="1:27" customFormat="1" ht="137.5" x14ac:dyDescent="0.35">
      <c r="A58" s="77" t="s">
        <v>2389</v>
      </c>
      <c r="B58" s="260" t="s">
        <v>178</v>
      </c>
      <c r="C58" s="263" t="s">
        <v>179</v>
      </c>
      <c r="D58" s="77" t="s">
        <v>374</v>
      </c>
      <c r="E58" s="77" t="s">
        <v>712</v>
      </c>
      <c r="F58" s="77" t="s">
        <v>713</v>
      </c>
      <c r="G58" s="222" t="s">
        <v>2390</v>
      </c>
      <c r="H58" s="77" t="s">
        <v>715</v>
      </c>
      <c r="I58" s="65"/>
      <c r="J58" s="309"/>
      <c r="K58" s="65" t="s">
        <v>716</v>
      </c>
      <c r="L58" s="65"/>
      <c r="M58" s="252" t="s">
        <v>138</v>
      </c>
      <c r="N58" s="310" t="s">
        <v>636</v>
      </c>
      <c r="O58" s="310" t="s">
        <v>637</v>
      </c>
      <c r="P58" s="311"/>
      <c r="Q58" s="65" t="s">
        <v>661</v>
      </c>
      <c r="R58" s="65" t="s">
        <v>717</v>
      </c>
      <c r="S58" s="77" t="s">
        <v>2391</v>
      </c>
      <c r="T58" s="222" t="s">
        <v>2392</v>
      </c>
      <c r="U58" s="305" t="s">
        <v>720</v>
      </c>
      <c r="V58" s="305" t="s">
        <v>3968</v>
      </c>
      <c r="W58" s="158"/>
      <c r="AA58" s="157">
        <f>IF(OR(J58="Fail",ISBLANK(J58)),INDEX('Issue Code Table'!C:C,MATCH(N:N,'Issue Code Table'!A:A,0)),IF(M58="Critical",6,IF(M58="Significant",5,IF(M58="Moderate",3,2))))</f>
        <v>5</v>
      </c>
    </row>
    <row r="59" spans="1:27" customFormat="1" ht="75" x14ac:dyDescent="0.35">
      <c r="A59" s="77" t="s">
        <v>2393</v>
      </c>
      <c r="B59" s="260" t="s">
        <v>178</v>
      </c>
      <c r="C59" s="263" t="s">
        <v>179</v>
      </c>
      <c r="D59" s="77" t="s">
        <v>374</v>
      </c>
      <c r="E59" s="77" t="s">
        <v>722</v>
      </c>
      <c r="F59" s="77" t="s">
        <v>723</v>
      </c>
      <c r="G59" s="222" t="s">
        <v>2394</v>
      </c>
      <c r="H59" s="77" t="s">
        <v>725</v>
      </c>
      <c r="I59" s="65"/>
      <c r="J59" s="309"/>
      <c r="K59" s="272" t="s">
        <v>726</v>
      </c>
      <c r="L59" s="65"/>
      <c r="M59" s="257" t="s">
        <v>138</v>
      </c>
      <c r="N59" s="310" t="s">
        <v>636</v>
      </c>
      <c r="O59" s="310" t="s">
        <v>637</v>
      </c>
      <c r="P59" s="311"/>
      <c r="Q59" s="65" t="s">
        <v>661</v>
      </c>
      <c r="R59" s="65" t="s">
        <v>727</v>
      </c>
      <c r="S59" s="77" t="s">
        <v>728</v>
      </c>
      <c r="T59" s="222" t="s">
        <v>2395</v>
      </c>
      <c r="U59" s="305" t="s">
        <v>730</v>
      </c>
      <c r="V59" s="305" t="s">
        <v>731</v>
      </c>
      <c r="W59" s="158"/>
      <c r="AA59" s="157">
        <f>IF(OR(J59="Fail",ISBLANK(J59)),INDEX('Issue Code Table'!C:C,MATCH(N:N,'Issue Code Table'!A:A,0)),IF(M59="Critical",6,IF(M59="Significant",5,IF(M59="Moderate",3,2))))</f>
        <v>5</v>
      </c>
    </row>
    <row r="60" spans="1:27" customFormat="1" ht="137.5" x14ac:dyDescent="0.35">
      <c r="A60" s="77" t="s">
        <v>2396</v>
      </c>
      <c r="B60" s="260" t="s">
        <v>178</v>
      </c>
      <c r="C60" s="263" t="s">
        <v>179</v>
      </c>
      <c r="D60" s="77" t="s">
        <v>374</v>
      </c>
      <c r="E60" s="77" t="s">
        <v>733</v>
      </c>
      <c r="F60" s="77" t="s">
        <v>734</v>
      </c>
      <c r="G60" s="222" t="s">
        <v>2397</v>
      </c>
      <c r="H60" s="77" t="s">
        <v>736</v>
      </c>
      <c r="I60" s="65"/>
      <c r="J60" s="309"/>
      <c r="K60" s="272" t="s">
        <v>737</v>
      </c>
      <c r="L60" s="213"/>
      <c r="M60" s="257" t="s">
        <v>138</v>
      </c>
      <c r="N60" s="310" t="s">
        <v>636</v>
      </c>
      <c r="O60" s="310" t="s">
        <v>637</v>
      </c>
      <c r="P60" s="311"/>
      <c r="Q60" s="65" t="s">
        <v>661</v>
      </c>
      <c r="R60" s="65" t="s">
        <v>738</v>
      </c>
      <c r="S60" s="77" t="s">
        <v>2398</v>
      </c>
      <c r="T60" s="222" t="s">
        <v>2399</v>
      </c>
      <c r="U60" s="305" t="s">
        <v>741</v>
      </c>
      <c r="V60" s="305" t="s">
        <v>742</v>
      </c>
      <c r="W60" s="158"/>
      <c r="AA60" s="157">
        <f>IF(OR(J60="Fail",ISBLANK(J60)),INDEX('Issue Code Table'!C:C,MATCH(N:N,'Issue Code Table'!A:A,0)),IF(M60="Critical",6,IF(M60="Significant",5,IF(M60="Moderate",3,2))))</f>
        <v>5</v>
      </c>
    </row>
    <row r="61" spans="1:27" customFormat="1" ht="75" x14ac:dyDescent="0.35">
      <c r="A61" s="77" t="s">
        <v>2400</v>
      </c>
      <c r="B61" s="260" t="s">
        <v>178</v>
      </c>
      <c r="C61" s="263" t="s">
        <v>179</v>
      </c>
      <c r="D61" s="276" t="s">
        <v>374</v>
      </c>
      <c r="E61" s="77" t="s">
        <v>744</v>
      </c>
      <c r="F61" s="77" t="s">
        <v>745</v>
      </c>
      <c r="G61" s="222" t="s">
        <v>2401</v>
      </c>
      <c r="H61" s="77" t="s">
        <v>747</v>
      </c>
      <c r="I61" s="278"/>
      <c r="J61" s="306"/>
      <c r="K61" s="280" t="s">
        <v>748</v>
      </c>
      <c r="L61" s="278"/>
      <c r="M61" s="282" t="s">
        <v>138</v>
      </c>
      <c r="N61" s="307" t="s">
        <v>636</v>
      </c>
      <c r="O61" s="307" t="s">
        <v>637</v>
      </c>
      <c r="P61" s="308"/>
      <c r="Q61" s="278" t="s">
        <v>661</v>
      </c>
      <c r="R61" s="278" t="s">
        <v>749</v>
      </c>
      <c r="S61" s="77" t="s">
        <v>750</v>
      </c>
      <c r="T61" s="222" t="s">
        <v>2402</v>
      </c>
      <c r="U61" s="305" t="s">
        <v>752</v>
      </c>
      <c r="V61" s="305" t="s">
        <v>753</v>
      </c>
      <c r="W61" s="158"/>
      <c r="AA61" s="157">
        <f>IF(OR(J61="Fail",ISBLANK(J61)),INDEX('Issue Code Table'!C:C,MATCH(N:N,'Issue Code Table'!A:A,0)),IF(M61="Critical",6,IF(M61="Significant",5,IF(M61="Moderate",3,2))))</f>
        <v>5</v>
      </c>
    </row>
    <row r="62" spans="1:27" customFormat="1" ht="75" x14ac:dyDescent="0.35">
      <c r="A62" s="77" t="s">
        <v>2403</v>
      </c>
      <c r="B62" s="260" t="s">
        <v>178</v>
      </c>
      <c r="C62" s="263" t="s">
        <v>179</v>
      </c>
      <c r="D62" s="276" t="s">
        <v>374</v>
      </c>
      <c r="E62" s="77" t="s">
        <v>2404</v>
      </c>
      <c r="F62" s="77" t="s">
        <v>2405</v>
      </c>
      <c r="G62" s="222" t="s">
        <v>2406</v>
      </c>
      <c r="H62" s="77" t="s">
        <v>2407</v>
      </c>
      <c r="I62" s="278"/>
      <c r="J62" s="306"/>
      <c r="K62" s="280" t="s">
        <v>2408</v>
      </c>
      <c r="L62" s="278"/>
      <c r="M62" s="282" t="s">
        <v>138</v>
      </c>
      <c r="N62" s="307" t="s">
        <v>636</v>
      </c>
      <c r="O62" s="307" t="s">
        <v>637</v>
      </c>
      <c r="P62" s="308"/>
      <c r="Q62" s="278" t="s">
        <v>661</v>
      </c>
      <c r="R62" s="278" t="s">
        <v>760</v>
      </c>
      <c r="S62" s="77" t="s">
        <v>2409</v>
      </c>
      <c r="T62" s="222" t="s">
        <v>2410</v>
      </c>
      <c r="U62" s="305" t="s">
        <v>2411</v>
      </c>
      <c r="V62" s="305" t="s">
        <v>2412</v>
      </c>
      <c r="W62" s="158"/>
      <c r="AA62" s="157">
        <f>IF(OR(J62="Fail",ISBLANK(J62)),INDEX('Issue Code Table'!C:C,MATCH(N:N,'Issue Code Table'!A:A,0)),IF(M62="Critical",6,IF(M62="Significant",5,IF(M62="Moderate",3,2))))</f>
        <v>5</v>
      </c>
    </row>
    <row r="63" spans="1:27" customFormat="1" ht="125" x14ac:dyDescent="0.35">
      <c r="A63" s="77" t="s">
        <v>2413</v>
      </c>
      <c r="B63" s="260" t="s">
        <v>178</v>
      </c>
      <c r="C63" s="263" t="s">
        <v>179</v>
      </c>
      <c r="D63" s="77" t="s">
        <v>374</v>
      </c>
      <c r="E63" s="77" t="s">
        <v>765</v>
      </c>
      <c r="F63" s="77" t="s">
        <v>2414</v>
      </c>
      <c r="G63" s="222" t="s">
        <v>2415</v>
      </c>
      <c r="H63" s="77" t="s">
        <v>768</v>
      </c>
      <c r="I63" s="65"/>
      <c r="J63" s="309"/>
      <c r="K63" s="272" t="s">
        <v>769</v>
      </c>
      <c r="L63" s="65"/>
      <c r="M63" s="257" t="s">
        <v>138</v>
      </c>
      <c r="N63" s="310" t="s">
        <v>636</v>
      </c>
      <c r="O63" s="310" t="s">
        <v>637</v>
      </c>
      <c r="P63" s="311"/>
      <c r="Q63" s="65" t="s">
        <v>661</v>
      </c>
      <c r="R63" s="65" t="s">
        <v>770</v>
      </c>
      <c r="S63" s="77" t="s">
        <v>771</v>
      </c>
      <c r="T63" s="222" t="s">
        <v>2416</v>
      </c>
      <c r="U63" s="305" t="s">
        <v>773</v>
      </c>
      <c r="V63" s="305" t="s">
        <v>774</v>
      </c>
      <c r="W63" s="158"/>
      <c r="AA63" s="157">
        <f>IF(OR(J63="Fail",ISBLANK(J63)),INDEX('Issue Code Table'!C:C,MATCH(N:N,'Issue Code Table'!A:A,0)),IF(M63="Critical",6,IF(M63="Significant",5,IF(M63="Moderate",3,2))))</f>
        <v>5</v>
      </c>
    </row>
    <row r="64" spans="1:27" customFormat="1" ht="75" x14ac:dyDescent="0.35">
      <c r="A64" s="77" t="s">
        <v>2417</v>
      </c>
      <c r="B64" s="260" t="s">
        <v>178</v>
      </c>
      <c r="C64" s="263" t="s">
        <v>179</v>
      </c>
      <c r="D64" s="77" t="s">
        <v>374</v>
      </c>
      <c r="E64" s="77" t="s">
        <v>744</v>
      </c>
      <c r="F64" s="77" t="s">
        <v>776</v>
      </c>
      <c r="G64" s="222" t="s">
        <v>777</v>
      </c>
      <c r="H64" s="77" t="s">
        <v>747</v>
      </c>
      <c r="I64" s="65"/>
      <c r="J64" s="309"/>
      <c r="K64" s="272" t="s">
        <v>748</v>
      </c>
      <c r="L64" s="65"/>
      <c r="M64" s="257" t="s">
        <v>138</v>
      </c>
      <c r="N64" s="310" t="s">
        <v>636</v>
      </c>
      <c r="O64" s="310" t="s">
        <v>637</v>
      </c>
      <c r="P64" s="311"/>
      <c r="Q64" s="65" t="s">
        <v>661</v>
      </c>
      <c r="R64" s="65" t="s">
        <v>778</v>
      </c>
      <c r="S64" s="77" t="s">
        <v>779</v>
      </c>
      <c r="T64" s="222" t="s">
        <v>2418</v>
      </c>
      <c r="U64" s="305" t="s">
        <v>781</v>
      </c>
      <c r="V64" s="305" t="s">
        <v>753</v>
      </c>
      <c r="W64" s="158"/>
      <c r="AA64" s="157">
        <f>IF(OR(J64="Fail",ISBLANK(J64)),INDEX('Issue Code Table'!C:C,MATCH(N:N,'Issue Code Table'!A:A,0)),IF(M64="Critical",6,IF(M64="Significant",5,IF(M64="Moderate",3,2))))</f>
        <v>5</v>
      </c>
    </row>
    <row r="65" spans="1:27" customFormat="1" ht="137.5" x14ac:dyDescent="0.35">
      <c r="A65" s="77" t="s">
        <v>2419</v>
      </c>
      <c r="B65" s="260" t="s">
        <v>178</v>
      </c>
      <c r="C65" s="263" t="s">
        <v>179</v>
      </c>
      <c r="D65" s="276" t="s">
        <v>374</v>
      </c>
      <c r="E65" s="77" t="s">
        <v>783</v>
      </c>
      <c r="F65" s="77" t="s">
        <v>784</v>
      </c>
      <c r="G65" s="222" t="s">
        <v>2420</v>
      </c>
      <c r="H65" s="77" t="s">
        <v>786</v>
      </c>
      <c r="I65" s="278"/>
      <c r="J65" s="306"/>
      <c r="K65" s="280" t="s">
        <v>787</v>
      </c>
      <c r="L65" s="278"/>
      <c r="M65" s="282" t="s">
        <v>138</v>
      </c>
      <c r="N65" s="307" t="s">
        <v>636</v>
      </c>
      <c r="O65" s="307" t="s">
        <v>637</v>
      </c>
      <c r="P65" s="308"/>
      <c r="Q65" s="278" t="s">
        <v>661</v>
      </c>
      <c r="R65" s="278" t="s">
        <v>788</v>
      </c>
      <c r="S65" s="77" t="s">
        <v>789</v>
      </c>
      <c r="T65" s="222" t="s">
        <v>2421</v>
      </c>
      <c r="U65" s="305" t="s">
        <v>791</v>
      </c>
      <c r="V65" s="305" t="s">
        <v>792</v>
      </c>
      <c r="W65" s="158"/>
      <c r="AA65" s="157">
        <f>IF(OR(J65="Fail",ISBLANK(J65)),INDEX('Issue Code Table'!C:C,MATCH(N:N,'Issue Code Table'!A:A,0)),IF(M65="Critical",6,IF(M65="Significant",5,IF(M65="Moderate",3,2))))</f>
        <v>5</v>
      </c>
    </row>
    <row r="66" spans="1:27" customFormat="1" ht="212.5" x14ac:dyDescent="0.35">
      <c r="A66" s="77" t="s">
        <v>2422</v>
      </c>
      <c r="B66" s="260" t="s">
        <v>178</v>
      </c>
      <c r="C66" s="263" t="s">
        <v>179</v>
      </c>
      <c r="D66" s="77" t="s">
        <v>374</v>
      </c>
      <c r="E66" s="77" t="s">
        <v>794</v>
      </c>
      <c r="F66" s="77" t="s">
        <v>795</v>
      </c>
      <c r="G66" s="222" t="s">
        <v>2423</v>
      </c>
      <c r="H66" s="77" t="s">
        <v>797</v>
      </c>
      <c r="I66" s="65"/>
      <c r="J66" s="309"/>
      <c r="K66" s="272" t="s">
        <v>798</v>
      </c>
      <c r="L66" s="65"/>
      <c r="M66" s="257" t="s">
        <v>138</v>
      </c>
      <c r="N66" s="310" t="s">
        <v>183</v>
      </c>
      <c r="O66" s="310" t="s">
        <v>184</v>
      </c>
      <c r="P66" s="311"/>
      <c r="Q66" s="65" t="s">
        <v>661</v>
      </c>
      <c r="R66" s="65" t="s">
        <v>799</v>
      </c>
      <c r="S66" s="77" t="s">
        <v>800</v>
      </c>
      <c r="T66" s="222" t="s">
        <v>3969</v>
      </c>
      <c r="U66" s="305" t="s">
        <v>802</v>
      </c>
      <c r="V66" s="305" t="s">
        <v>803</v>
      </c>
      <c r="W66" s="158"/>
      <c r="AA66" s="157">
        <f>IF(OR(J66="Fail",ISBLANK(J66)),INDEX('Issue Code Table'!C:C,MATCH(N:N,'Issue Code Table'!A:A,0)),IF(M66="Critical",6,IF(M66="Significant",5,IF(M66="Moderate",3,2))))</f>
        <v>5</v>
      </c>
    </row>
    <row r="67" spans="1:27" customFormat="1" ht="75" x14ac:dyDescent="0.35">
      <c r="A67" s="77" t="s">
        <v>2424</v>
      </c>
      <c r="B67" s="276" t="s">
        <v>216</v>
      </c>
      <c r="C67" s="277" t="s">
        <v>217</v>
      </c>
      <c r="D67" s="77" t="s">
        <v>374</v>
      </c>
      <c r="E67" s="77" t="s">
        <v>805</v>
      </c>
      <c r="F67" s="77" t="s">
        <v>2425</v>
      </c>
      <c r="G67" s="222" t="s">
        <v>2426</v>
      </c>
      <c r="H67" s="77" t="s">
        <v>808</v>
      </c>
      <c r="I67" s="65"/>
      <c r="J67" s="309"/>
      <c r="K67" s="272" t="s">
        <v>809</v>
      </c>
      <c r="L67" s="65"/>
      <c r="M67" s="257" t="s">
        <v>138</v>
      </c>
      <c r="N67" s="310" t="s">
        <v>636</v>
      </c>
      <c r="O67" s="310" t="s">
        <v>637</v>
      </c>
      <c r="P67" s="311"/>
      <c r="Q67" s="65" t="s">
        <v>661</v>
      </c>
      <c r="R67" s="65" t="s">
        <v>810</v>
      </c>
      <c r="S67" s="77" t="s">
        <v>2427</v>
      </c>
      <c r="T67" s="222" t="s">
        <v>2428</v>
      </c>
      <c r="U67" s="305" t="s">
        <v>813</v>
      </c>
      <c r="V67" s="305" t="s">
        <v>814</v>
      </c>
      <c r="W67" s="158"/>
      <c r="AA67" s="157">
        <f>IF(OR(J67="Fail",ISBLANK(J67)),INDEX('Issue Code Table'!C:C,MATCH(N:N,'Issue Code Table'!A:A,0)),IF(M67="Critical",6,IF(M67="Significant",5,IF(M67="Moderate",3,2))))</f>
        <v>5</v>
      </c>
    </row>
    <row r="68" spans="1:27" customFormat="1" ht="150" x14ac:dyDescent="0.35">
      <c r="A68" s="77" t="s">
        <v>2429</v>
      </c>
      <c r="B68" s="260" t="s">
        <v>178</v>
      </c>
      <c r="C68" s="263" t="s">
        <v>179</v>
      </c>
      <c r="D68" s="77" t="s">
        <v>374</v>
      </c>
      <c r="E68" s="77" t="s">
        <v>816</v>
      </c>
      <c r="F68" s="77" t="s">
        <v>817</v>
      </c>
      <c r="G68" s="222" t="s">
        <v>2430</v>
      </c>
      <c r="H68" s="77" t="s">
        <v>819</v>
      </c>
      <c r="I68" s="65"/>
      <c r="J68" s="309"/>
      <c r="K68" s="272" t="s">
        <v>820</v>
      </c>
      <c r="L68" s="65"/>
      <c r="M68" s="257" t="s">
        <v>138</v>
      </c>
      <c r="N68" s="310" t="s">
        <v>636</v>
      </c>
      <c r="O68" s="310" t="s">
        <v>637</v>
      </c>
      <c r="P68" s="311"/>
      <c r="Q68" s="65" t="s">
        <v>661</v>
      </c>
      <c r="R68" s="65" t="s">
        <v>821</v>
      </c>
      <c r="S68" s="77" t="s">
        <v>2431</v>
      </c>
      <c r="T68" s="222" t="s">
        <v>2432</v>
      </c>
      <c r="U68" s="305" t="s">
        <v>824</v>
      </c>
      <c r="V68" s="305" t="s">
        <v>825</v>
      </c>
      <c r="W68" s="158"/>
      <c r="AA68" s="157">
        <f>IF(OR(J68="Fail",ISBLANK(J68)),INDEX('Issue Code Table'!C:C,MATCH(N:N,'Issue Code Table'!A:A,0)),IF(M68="Critical",6,IF(M68="Significant",5,IF(M68="Moderate",3,2))))</f>
        <v>5</v>
      </c>
    </row>
    <row r="69" spans="1:27" customFormat="1" ht="337.5" x14ac:dyDescent="0.35">
      <c r="A69" s="77" t="s">
        <v>2433</v>
      </c>
      <c r="B69" s="260" t="s">
        <v>827</v>
      </c>
      <c r="C69" s="263" t="s">
        <v>828</v>
      </c>
      <c r="D69" s="77" t="s">
        <v>374</v>
      </c>
      <c r="E69" s="77" t="s">
        <v>829</v>
      </c>
      <c r="F69" s="77" t="s">
        <v>830</v>
      </c>
      <c r="G69" s="222" t="s">
        <v>2434</v>
      </c>
      <c r="H69" s="77" t="s">
        <v>832</v>
      </c>
      <c r="I69" s="65"/>
      <c r="J69" s="309"/>
      <c r="K69" s="272" t="s">
        <v>833</v>
      </c>
      <c r="L69" s="213"/>
      <c r="M69" s="257" t="s">
        <v>138</v>
      </c>
      <c r="N69" s="310" t="s">
        <v>636</v>
      </c>
      <c r="O69" s="310" t="s">
        <v>637</v>
      </c>
      <c r="P69" s="311"/>
      <c r="Q69" s="65" t="s">
        <v>834</v>
      </c>
      <c r="R69" s="65" t="s">
        <v>835</v>
      </c>
      <c r="S69" s="77" t="s">
        <v>836</v>
      </c>
      <c r="T69" s="222" t="s">
        <v>2435</v>
      </c>
      <c r="U69" s="305" t="s">
        <v>838</v>
      </c>
      <c r="V69" s="305" t="s">
        <v>839</v>
      </c>
      <c r="W69" s="158"/>
      <c r="AA69" s="157">
        <f>IF(OR(J69="Fail",ISBLANK(J69)),INDEX('Issue Code Table'!C:C,MATCH(N:N,'Issue Code Table'!A:A,0)),IF(M69="Critical",6,IF(M69="Significant",5,IF(M69="Moderate",3,2))))</f>
        <v>5</v>
      </c>
    </row>
    <row r="70" spans="1:27" customFormat="1" ht="409.5" x14ac:dyDescent="0.35">
      <c r="A70" s="77" t="s">
        <v>2436</v>
      </c>
      <c r="B70" s="260" t="s">
        <v>827</v>
      </c>
      <c r="C70" s="263" t="s">
        <v>828</v>
      </c>
      <c r="D70" s="77" t="s">
        <v>203</v>
      </c>
      <c r="E70" s="77" t="s">
        <v>2437</v>
      </c>
      <c r="F70" s="77" t="s">
        <v>2438</v>
      </c>
      <c r="G70" s="222" t="s">
        <v>2439</v>
      </c>
      <c r="H70" s="77" t="s">
        <v>2440</v>
      </c>
      <c r="I70" s="65"/>
      <c r="J70" s="309"/>
      <c r="K70" s="77" t="s">
        <v>2441</v>
      </c>
      <c r="L70" s="213"/>
      <c r="M70" s="282" t="s">
        <v>196</v>
      </c>
      <c r="N70" s="310" t="s">
        <v>845</v>
      </c>
      <c r="O70" s="310" t="s">
        <v>846</v>
      </c>
      <c r="P70" s="311"/>
      <c r="Q70" s="65" t="s">
        <v>834</v>
      </c>
      <c r="R70" s="65" t="s">
        <v>847</v>
      </c>
      <c r="S70" s="77" t="s">
        <v>2442</v>
      </c>
      <c r="T70" s="222" t="s">
        <v>3970</v>
      </c>
      <c r="U70" s="305" t="s">
        <v>3971</v>
      </c>
      <c r="V70" s="305"/>
      <c r="W70" s="158"/>
      <c r="AA70" s="157">
        <f>IF(OR(J70="Fail",ISBLANK(J70)),INDEX('Issue Code Table'!C:C,MATCH(N:N,'Issue Code Table'!A:A,0)),IF(M70="Critical",6,IF(M70="Significant",5,IF(M70="Moderate",3,2))))</f>
        <v>3</v>
      </c>
    </row>
    <row r="71" spans="1:27" customFormat="1" ht="137.5" x14ac:dyDescent="0.35">
      <c r="A71" s="77" t="s">
        <v>2443</v>
      </c>
      <c r="B71" s="260" t="s">
        <v>827</v>
      </c>
      <c r="C71" s="263" t="s">
        <v>828</v>
      </c>
      <c r="D71" s="77" t="s">
        <v>203</v>
      </c>
      <c r="E71" s="77" t="s">
        <v>852</v>
      </c>
      <c r="F71" s="77" t="s">
        <v>853</v>
      </c>
      <c r="G71" s="222" t="s">
        <v>2444</v>
      </c>
      <c r="H71" s="77" t="s">
        <v>2445</v>
      </c>
      <c r="I71" s="65"/>
      <c r="J71" s="309"/>
      <c r="K71" s="272" t="s">
        <v>856</v>
      </c>
      <c r="L71" s="213"/>
      <c r="M71" s="282" t="s">
        <v>138</v>
      </c>
      <c r="N71" s="310" t="s">
        <v>183</v>
      </c>
      <c r="O71" s="310" t="s">
        <v>184</v>
      </c>
      <c r="P71" s="311"/>
      <c r="Q71" s="65" t="s">
        <v>834</v>
      </c>
      <c r="R71" s="65" t="s">
        <v>857</v>
      </c>
      <c r="S71" s="77" t="s">
        <v>858</v>
      </c>
      <c r="T71" s="222" t="s">
        <v>2446</v>
      </c>
      <c r="U71" s="305" t="s">
        <v>860</v>
      </c>
      <c r="V71" s="305" t="s">
        <v>861</v>
      </c>
      <c r="W71" s="158"/>
      <c r="AA71" s="157">
        <f>IF(OR(J71="Fail",ISBLANK(J71)),INDEX('Issue Code Table'!C:C,MATCH(N:N,'Issue Code Table'!A:A,0)),IF(M71="Critical",6,IF(M71="Significant",5,IF(M71="Moderate",3,2))))</f>
        <v>5</v>
      </c>
    </row>
    <row r="72" spans="1:27" customFormat="1" ht="312.5" x14ac:dyDescent="0.35">
      <c r="A72" s="77" t="s">
        <v>2447</v>
      </c>
      <c r="B72" s="276" t="s">
        <v>216</v>
      </c>
      <c r="C72" s="277" t="s">
        <v>217</v>
      </c>
      <c r="D72" s="77" t="s">
        <v>203</v>
      </c>
      <c r="E72" s="77" t="s">
        <v>841</v>
      </c>
      <c r="F72" s="77" t="s">
        <v>842</v>
      </c>
      <c r="G72" s="222" t="s">
        <v>2448</v>
      </c>
      <c r="H72" s="77" t="s">
        <v>844</v>
      </c>
      <c r="I72" s="65"/>
      <c r="J72" s="309"/>
      <c r="K72" s="65" t="s">
        <v>3972</v>
      </c>
      <c r="L72" s="213"/>
      <c r="M72" s="282" t="s">
        <v>196</v>
      </c>
      <c r="N72" s="310" t="s">
        <v>845</v>
      </c>
      <c r="O72" s="310" t="s">
        <v>846</v>
      </c>
      <c r="P72" s="311"/>
      <c r="Q72" s="65" t="s">
        <v>834</v>
      </c>
      <c r="R72" s="65" t="s">
        <v>2449</v>
      </c>
      <c r="S72" s="77" t="s">
        <v>848</v>
      </c>
      <c r="T72" s="222" t="s">
        <v>2450</v>
      </c>
      <c r="U72" s="305" t="s">
        <v>850</v>
      </c>
      <c r="V72" s="305"/>
      <c r="W72" s="158"/>
      <c r="AA72" s="157">
        <f>IF(OR(J72="Fail",ISBLANK(J72)),INDEX('Issue Code Table'!C:C,MATCH(N:N,'Issue Code Table'!A:A,0)),IF(M72="Critical",6,IF(M72="Significant",5,IF(M72="Moderate",3,2))))</f>
        <v>3</v>
      </c>
    </row>
    <row r="73" spans="1:27" customFormat="1" ht="137.5" x14ac:dyDescent="0.35">
      <c r="A73" s="77" t="s">
        <v>2451</v>
      </c>
      <c r="B73" s="260" t="s">
        <v>178</v>
      </c>
      <c r="C73" s="263" t="s">
        <v>179</v>
      </c>
      <c r="D73" s="77" t="s">
        <v>374</v>
      </c>
      <c r="E73" s="77" t="s">
        <v>863</v>
      </c>
      <c r="F73" s="77" t="s">
        <v>2452</v>
      </c>
      <c r="G73" s="222" t="s">
        <v>2453</v>
      </c>
      <c r="H73" s="77" t="s">
        <v>866</v>
      </c>
      <c r="I73" s="65"/>
      <c r="J73" s="309"/>
      <c r="K73" s="65" t="s">
        <v>867</v>
      </c>
      <c r="L73" s="65"/>
      <c r="M73" s="282" t="s">
        <v>138</v>
      </c>
      <c r="N73" s="310" t="s">
        <v>636</v>
      </c>
      <c r="O73" s="310" t="s">
        <v>637</v>
      </c>
      <c r="P73" s="311"/>
      <c r="Q73" s="65" t="s">
        <v>868</v>
      </c>
      <c r="R73" s="65" t="s">
        <v>869</v>
      </c>
      <c r="S73" s="77" t="s">
        <v>870</v>
      </c>
      <c r="T73" s="222" t="s">
        <v>2454</v>
      </c>
      <c r="U73" s="305" t="s">
        <v>872</v>
      </c>
      <c r="V73" s="305" t="s">
        <v>873</v>
      </c>
      <c r="W73" s="158"/>
      <c r="AA73" s="157">
        <f>IF(OR(J73="Fail",ISBLANK(J73)),INDEX('Issue Code Table'!C:C,MATCH(N:N,'Issue Code Table'!A:A,0)),IF(M73="Critical",6,IF(M73="Significant",5,IF(M73="Moderate",3,2))))</f>
        <v>5</v>
      </c>
    </row>
    <row r="74" spans="1:27" customFormat="1" ht="162.5" x14ac:dyDescent="0.35">
      <c r="A74" s="77" t="s">
        <v>2455</v>
      </c>
      <c r="B74" s="260" t="s">
        <v>178</v>
      </c>
      <c r="C74" s="263" t="s">
        <v>179</v>
      </c>
      <c r="D74" s="77" t="s">
        <v>374</v>
      </c>
      <c r="E74" s="77" t="s">
        <v>875</v>
      </c>
      <c r="F74" s="77" t="s">
        <v>2456</v>
      </c>
      <c r="G74" s="222" t="s">
        <v>2457</v>
      </c>
      <c r="H74" s="77" t="s">
        <v>878</v>
      </c>
      <c r="I74" s="65"/>
      <c r="J74" s="309"/>
      <c r="K74" s="65" t="s">
        <v>879</v>
      </c>
      <c r="L74" s="65"/>
      <c r="M74" s="282" t="s">
        <v>138</v>
      </c>
      <c r="N74" s="310" t="s">
        <v>636</v>
      </c>
      <c r="O74" s="310" t="s">
        <v>637</v>
      </c>
      <c r="P74" s="311"/>
      <c r="Q74" s="65" t="s">
        <v>868</v>
      </c>
      <c r="R74" s="65" t="s">
        <v>880</v>
      </c>
      <c r="S74" s="77" t="s">
        <v>2458</v>
      </c>
      <c r="T74" s="222" t="s">
        <v>2459</v>
      </c>
      <c r="U74" s="305" t="s">
        <v>883</v>
      </c>
      <c r="V74" s="305" t="s">
        <v>884</v>
      </c>
      <c r="W74" s="158"/>
      <c r="AA74" s="157">
        <f>IF(OR(J74="Fail",ISBLANK(J74)),INDEX('Issue Code Table'!C:C,MATCH(N:N,'Issue Code Table'!A:A,0)),IF(M74="Critical",6,IF(M74="Significant",5,IF(M74="Moderate",3,2))))</f>
        <v>5</v>
      </c>
    </row>
    <row r="75" spans="1:27" customFormat="1" ht="62.5" x14ac:dyDescent="0.35">
      <c r="A75" s="77" t="s">
        <v>2460</v>
      </c>
      <c r="B75" s="260" t="s">
        <v>178</v>
      </c>
      <c r="C75" s="263" t="s">
        <v>179</v>
      </c>
      <c r="D75" s="77" t="s">
        <v>374</v>
      </c>
      <c r="E75" s="77" t="s">
        <v>886</v>
      </c>
      <c r="F75" s="77" t="s">
        <v>887</v>
      </c>
      <c r="G75" s="222" t="s">
        <v>2461</v>
      </c>
      <c r="H75" s="77" t="s">
        <v>889</v>
      </c>
      <c r="I75" s="65"/>
      <c r="J75" s="309"/>
      <c r="K75" s="65" t="s">
        <v>890</v>
      </c>
      <c r="L75" s="65"/>
      <c r="M75" s="282" t="s">
        <v>138</v>
      </c>
      <c r="N75" s="310" t="s">
        <v>636</v>
      </c>
      <c r="O75" s="310" t="s">
        <v>637</v>
      </c>
      <c r="P75" s="311"/>
      <c r="Q75" s="65" t="s">
        <v>868</v>
      </c>
      <c r="R75" s="65" t="s">
        <v>891</v>
      </c>
      <c r="S75" s="77" t="s">
        <v>892</v>
      </c>
      <c r="T75" s="222" t="s">
        <v>2462</v>
      </c>
      <c r="U75" s="305" t="s">
        <v>894</v>
      </c>
      <c r="V75" s="305" t="s">
        <v>895</v>
      </c>
      <c r="W75" s="158"/>
      <c r="AA75" s="157">
        <f>IF(OR(J75="Fail",ISBLANK(J75)),INDEX('Issue Code Table'!C:C,MATCH(N:N,'Issue Code Table'!A:A,0)),IF(M75="Critical",6,IF(M75="Significant",5,IF(M75="Moderate",3,2))))</f>
        <v>5</v>
      </c>
    </row>
    <row r="76" spans="1:27" customFormat="1" ht="112.5" x14ac:dyDescent="0.35">
      <c r="A76" s="77" t="s">
        <v>2463</v>
      </c>
      <c r="B76" s="260" t="s">
        <v>178</v>
      </c>
      <c r="C76" s="263" t="s">
        <v>179</v>
      </c>
      <c r="D76" s="77" t="s">
        <v>374</v>
      </c>
      <c r="E76" s="77" t="s">
        <v>897</v>
      </c>
      <c r="F76" s="77" t="s">
        <v>898</v>
      </c>
      <c r="G76" s="222" t="s">
        <v>2464</v>
      </c>
      <c r="H76" s="77" t="s">
        <v>900</v>
      </c>
      <c r="I76" s="65"/>
      <c r="J76" s="309"/>
      <c r="K76" s="65" t="s">
        <v>901</v>
      </c>
      <c r="L76" s="65"/>
      <c r="M76" s="282" t="s">
        <v>138</v>
      </c>
      <c r="N76" s="310" t="s">
        <v>636</v>
      </c>
      <c r="O76" s="310" t="s">
        <v>637</v>
      </c>
      <c r="P76" s="311"/>
      <c r="Q76" s="65" t="s">
        <v>868</v>
      </c>
      <c r="R76" s="65" t="s">
        <v>902</v>
      </c>
      <c r="S76" s="77" t="s">
        <v>903</v>
      </c>
      <c r="T76" s="222" t="s">
        <v>2465</v>
      </c>
      <c r="U76" s="305" t="s">
        <v>905</v>
      </c>
      <c r="V76" s="305" t="s">
        <v>906</v>
      </c>
      <c r="W76" s="158"/>
      <c r="AA76" s="157">
        <f>IF(OR(J76="Fail",ISBLANK(J76)),INDEX('Issue Code Table'!C:C,MATCH(N:N,'Issue Code Table'!A:A,0)),IF(M76="Critical",6,IF(M76="Significant",5,IF(M76="Moderate",3,2))))</f>
        <v>5</v>
      </c>
    </row>
    <row r="77" spans="1:27" customFormat="1" ht="87.5" x14ac:dyDescent="0.35">
      <c r="A77" s="77" t="s">
        <v>2466</v>
      </c>
      <c r="B77" s="260" t="s">
        <v>178</v>
      </c>
      <c r="C77" s="263" t="s">
        <v>179</v>
      </c>
      <c r="D77" s="276" t="s">
        <v>374</v>
      </c>
      <c r="E77" s="77" t="s">
        <v>908</v>
      </c>
      <c r="F77" s="77" t="s">
        <v>702</v>
      </c>
      <c r="G77" s="222" t="s">
        <v>2467</v>
      </c>
      <c r="H77" s="77" t="s">
        <v>910</v>
      </c>
      <c r="I77" s="278"/>
      <c r="J77" s="306"/>
      <c r="K77" s="278" t="s">
        <v>911</v>
      </c>
      <c r="L77" s="278"/>
      <c r="M77" s="282" t="s">
        <v>138</v>
      </c>
      <c r="N77" s="307" t="s">
        <v>636</v>
      </c>
      <c r="O77" s="307" t="s">
        <v>637</v>
      </c>
      <c r="P77" s="308"/>
      <c r="Q77" s="278" t="s">
        <v>868</v>
      </c>
      <c r="R77" s="278" t="s">
        <v>912</v>
      </c>
      <c r="S77" s="77" t="s">
        <v>913</v>
      </c>
      <c r="T77" s="222" t="s">
        <v>2468</v>
      </c>
      <c r="U77" s="305" t="s">
        <v>915</v>
      </c>
      <c r="V77" s="305" t="s">
        <v>916</v>
      </c>
      <c r="W77" s="158"/>
      <c r="AA77" s="157">
        <f>IF(OR(J77="Fail",ISBLANK(J77)),INDEX('Issue Code Table'!C:C,MATCH(N:N,'Issue Code Table'!A:A,0)),IF(M77="Critical",6,IF(M77="Significant",5,IF(M77="Moderate",3,2))))</f>
        <v>5</v>
      </c>
    </row>
    <row r="78" spans="1:27" customFormat="1" ht="100" x14ac:dyDescent="0.35">
      <c r="A78" s="77" t="s">
        <v>2469</v>
      </c>
      <c r="B78" s="260" t="s">
        <v>918</v>
      </c>
      <c r="C78" s="263" t="s">
        <v>919</v>
      </c>
      <c r="D78" s="276" t="s">
        <v>374</v>
      </c>
      <c r="E78" s="77" t="s">
        <v>920</v>
      </c>
      <c r="F78" s="77" t="s">
        <v>921</v>
      </c>
      <c r="G78" s="222" t="s">
        <v>2470</v>
      </c>
      <c r="H78" s="77" t="s">
        <v>923</v>
      </c>
      <c r="I78" s="278"/>
      <c r="J78" s="306"/>
      <c r="K78" s="278" t="s">
        <v>924</v>
      </c>
      <c r="L78" s="278"/>
      <c r="M78" s="282" t="s">
        <v>138</v>
      </c>
      <c r="N78" s="307" t="s">
        <v>636</v>
      </c>
      <c r="O78" s="307" t="s">
        <v>637</v>
      </c>
      <c r="P78" s="308"/>
      <c r="Q78" s="278" t="s">
        <v>939</v>
      </c>
      <c r="R78" s="278" t="s">
        <v>951</v>
      </c>
      <c r="S78" s="77" t="s">
        <v>927</v>
      </c>
      <c r="T78" s="222" t="s">
        <v>2471</v>
      </c>
      <c r="U78" s="305" t="s">
        <v>929</v>
      </c>
      <c r="V78" s="305" t="s">
        <v>930</v>
      </c>
      <c r="W78" s="158"/>
      <c r="AA78" s="157">
        <f>IF(OR(J78="Fail",ISBLANK(J78)),INDEX('Issue Code Table'!C:C,MATCH(N:N,'Issue Code Table'!A:A,0)),IF(M78="Critical",6,IF(M78="Significant",5,IF(M78="Moderate",3,2))))</f>
        <v>5</v>
      </c>
    </row>
    <row r="79" spans="1:27" customFormat="1" ht="162.5" x14ac:dyDescent="0.35">
      <c r="A79" s="77" t="s">
        <v>2472</v>
      </c>
      <c r="B79" s="260" t="s">
        <v>178</v>
      </c>
      <c r="C79" s="263" t="s">
        <v>179</v>
      </c>
      <c r="D79" s="77" t="s">
        <v>374</v>
      </c>
      <c r="E79" s="77" t="s">
        <v>2473</v>
      </c>
      <c r="F79" s="77" t="s">
        <v>947</v>
      </c>
      <c r="G79" s="222" t="s">
        <v>2474</v>
      </c>
      <c r="H79" s="77" t="s">
        <v>949</v>
      </c>
      <c r="I79" s="65"/>
      <c r="J79" s="309"/>
      <c r="K79" s="272" t="s">
        <v>950</v>
      </c>
      <c r="L79" s="65"/>
      <c r="M79" s="282" t="s">
        <v>138</v>
      </c>
      <c r="N79" s="310" t="s">
        <v>183</v>
      </c>
      <c r="O79" s="310" t="s">
        <v>184</v>
      </c>
      <c r="P79" s="311"/>
      <c r="Q79" s="65" t="s">
        <v>962</v>
      </c>
      <c r="R79" s="65" t="s">
        <v>963</v>
      </c>
      <c r="S79" s="77" t="s">
        <v>952</v>
      </c>
      <c r="T79" s="222" t="s">
        <v>953</v>
      </c>
      <c r="U79" s="305" t="s">
        <v>954</v>
      </c>
      <c r="V79" s="305" t="s">
        <v>955</v>
      </c>
      <c r="W79" s="158"/>
      <c r="AA79" s="157">
        <f>IF(OR(J79="Fail",ISBLANK(J79)),INDEX('Issue Code Table'!C:C,MATCH(N:N,'Issue Code Table'!A:A,0)),IF(M79="Critical",6,IF(M79="Significant",5,IF(M79="Moderate",3,2))))</f>
        <v>5</v>
      </c>
    </row>
    <row r="80" spans="1:27" customFormat="1" ht="325" x14ac:dyDescent="0.35">
      <c r="A80" s="77" t="s">
        <v>2475</v>
      </c>
      <c r="B80" s="260" t="s">
        <v>932</v>
      </c>
      <c r="C80" s="263" t="s">
        <v>933</v>
      </c>
      <c r="D80" s="276" t="s">
        <v>374</v>
      </c>
      <c r="E80" s="77" t="s">
        <v>934</v>
      </c>
      <c r="F80" s="77" t="s">
        <v>935</v>
      </c>
      <c r="G80" s="222" t="s">
        <v>3973</v>
      </c>
      <c r="H80" s="77" t="s">
        <v>937</v>
      </c>
      <c r="I80" s="278"/>
      <c r="J80" s="306"/>
      <c r="K80" s="278" t="s">
        <v>938</v>
      </c>
      <c r="L80" s="278"/>
      <c r="M80" s="282" t="s">
        <v>138</v>
      </c>
      <c r="N80" s="307" t="s">
        <v>183</v>
      </c>
      <c r="O80" s="307" t="s">
        <v>184</v>
      </c>
      <c r="P80" s="308"/>
      <c r="Q80" s="278" t="s">
        <v>962</v>
      </c>
      <c r="R80" s="278" t="s">
        <v>974</v>
      </c>
      <c r="S80" s="77" t="s">
        <v>941</v>
      </c>
      <c r="T80" s="222" t="s">
        <v>2476</v>
      </c>
      <c r="U80" s="305" t="s">
        <v>943</v>
      </c>
      <c r="V80" s="305" t="s">
        <v>944</v>
      </c>
      <c r="W80" s="158"/>
      <c r="AA80" s="157">
        <f>IF(OR(J80="Fail",ISBLANK(J80)),INDEX('Issue Code Table'!C:C,MATCH(N:N,'Issue Code Table'!A:A,0)),IF(M80="Critical",6,IF(M80="Significant",5,IF(M80="Moderate",3,2))))</f>
        <v>5</v>
      </c>
    </row>
    <row r="81" spans="1:27" customFormat="1" ht="409.5" x14ac:dyDescent="0.35">
      <c r="A81" s="77" t="s">
        <v>2477</v>
      </c>
      <c r="B81" s="260" t="s">
        <v>932</v>
      </c>
      <c r="C81" s="263" t="s">
        <v>933</v>
      </c>
      <c r="D81" s="77" t="s">
        <v>374</v>
      </c>
      <c r="E81" s="77" t="s">
        <v>957</v>
      </c>
      <c r="F81" s="77" t="s">
        <v>958</v>
      </c>
      <c r="G81" s="222" t="s">
        <v>3974</v>
      </c>
      <c r="H81" s="77" t="s">
        <v>960</v>
      </c>
      <c r="I81" s="65"/>
      <c r="J81" s="309"/>
      <c r="K81" s="65" t="s">
        <v>961</v>
      </c>
      <c r="L81" s="65"/>
      <c r="M81" s="282" t="s">
        <v>138</v>
      </c>
      <c r="N81" s="310" t="s">
        <v>183</v>
      </c>
      <c r="O81" s="310" t="s">
        <v>184</v>
      </c>
      <c r="P81" s="311"/>
      <c r="Q81" s="65" t="s">
        <v>1062</v>
      </c>
      <c r="R81" s="65" t="s">
        <v>1063</v>
      </c>
      <c r="S81" s="77" t="s">
        <v>964</v>
      </c>
      <c r="T81" s="222" t="s">
        <v>2478</v>
      </c>
      <c r="U81" s="305" t="s">
        <v>966</v>
      </c>
      <c r="V81" s="305" t="s">
        <v>967</v>
      </c>
      <c r="W81" s="158"/>
      <c r="AA81" s="157">
        <f>IF(OR(J81="Fail",ISBLANK(J81)),INDEX('Issue Code Table'!C:C,MATCH(N:N,'Issue Code Table'!A:A,0)),IF(M81="Critical",6,IF(M81="Significant",5,IF(M81="Moderate",3,2))))</f>
        <v>5</v>
      </c>
    </row>
    <row r="82" spans="1:27" customFormat="1" ht="409.5" x14ac:dyDescent="0.35">
      <c r="A82" s="77" t="s">
        <v>2479</v>
      </c>
      <c r="B82" s="260" t="s">
        <v>932</v>
      </c>
      <c r="C82" s="263" t="s">
        <v>933</v>
      </c>
      <c r="D82" s="276" t="s">
        <v>374</v>
      </c>
      <c r="E82" s="77" t="s">
        <v>969</v>
      </c>
      <c r="F82" s="77" t="s">
        <v>970</v>
      </c>
      <c r="G82" s="222" t="s">
        <v>3975</v>
      </c>
      <c r="H82" s="77" t="s">
        <v>972</v>
      </c>
      <c r="I82" s="278"/>
      <c r="J82" s="306"/>
      <c r="K82" s="278" t="s">
        <v>973</v>
      </c>
      <c r="L82" s="278"/>
      <c r="M82" s="282" t="s">
        <v>138</v>
      </c>
      <c r="N82" s="307" t="s">
        <v>183</v>
      </c>
      <c r="O82" s="307" t="s">
        <v>184</v>
      </c>
      <c r="P82" s="311"/>
      <c r="Q82" s="278" t="s">
        <v>1062</v>
      </c>
      <c r="R82" s="278" t="s">
        <v>1074</v>
      </c>
      <c r="S82" s="77" t="s">
        <v>975</v>
      </c>
      <c r="T82" s="222" t="s">
        <v>2480</v>
      </c>
      <c r="U82" s="305" t="s">
        <v>977</v>
      </c>
      <c r="V82" s="305" t="s">
        <v>978</v>
      </c>
      <c r="W82" s="158"/>
      <c r="AA82" s="157">
        <f>IF(OR(J82="Fail",ISBLANK(J82)),INDEX('Issue Code Table'!C:C,MATCH(N:N,'Issue Code Table'!A:A,0)),IF(M82="Critical",6,IF(M82="Significant",5,IF(M82="Moderate",3,2))))</f>
        <v>5</v>
      </c>
    </row>
    <row r="83" spans="1:27" customFormat="1" ht="162.5" x14ac:dyDescent="0.35">
      <c r="A83" s="77" t="s">
        <v>2481</v>
      </c>
      <c r="B83" s="260" t="s">
        <v>932</v>
      </c>
      <c r="C83" s="263" t="s">
        <v>933</v>
      </c>
      <c r="D83" s="276" t="s">
        <v>374</v>
      </c>
      <c r="E83" s="77" t="s">
        <v>980</v>
      </c>
      <c r="F83" s="77" t="s">
        <v>981</v>
      </c>
      <c r="G83" s="222" t="s">
        <v>2482</v>
      </c>
      <c r="H83" s="77" t="s">
        <v>983</v>
      </c>
      <c r="I83" s="278"/>
      <c r="J83" s="306"/>
      <c r="K83" s="278" t="s">
        <v>984</v>
      </c>
      <c r="L83" s="278"/>
      <c r="M83" s="282" t="s">
        <v>138</v>
      </c>
      <c r="N83" s="307" t="s">
        <v>183</v>
      </c>
      <c r="O83" s="307" t="s">
        <v>184</v>
      </c>
      <c r="P83" s="311"/>
      <c r="Q83" s="278" t="s">
        <v>1062</v>
      </c>
      <c r="R83" s="278" t="s">
        <v>1085</v>
      </c>
      <c r="S83" s="77" t="s">
        <v>986</v>
      </c>
      <c r="T83" s="222" t="s">
        <v>2483</v>
      </c>
      <c r="U83" s="305" t="s">
        <v>2484</v>
      </c>
      <c r="V83" s="305" t="s">
        <v>989</v>
      </c>
      <c r="W83" s="158"/>
      <c r="AA83" s="157">
        <f>IF(OR(J83="Fail",ISBLANK(J83)),INDEX('Issue Code Table'!C:C,MATCH(N:N,'Issue Code Table'!A:A,0)),IF(M83="Critical",6,IF(M83="Significant",5,IF(M83="Moderate",3,2))))</f>
        <v>5</v>
      </c>
    </row>
    <row r="84" spans="1:27" customFormat="1" ht="162.5" x14ac:dyDescent="0.35">
      <c r="A84" s="77" t="s">
        <v>2485</v>
      </c>
      <c r="B84" s="260" t="s">
        <v>186</v>
      </c>
      <c r="C84" s="263" t="s">
        <v>991</v>
      </c>
      <c r="D84" s="276" t="s">
        <v>374</v>
      </c>
      <c r="E84" s="77" t="s">
        <v>992</v>
      </c>
      <c r="F84" s="77" t="s">
        <v>993</v>
      </c>
      <c r="G84" s="222" t="s">
        <v>2486</v>
      </c>
      <c r="H84" s="77" t="s">
        <v>995</v>
      </c>
      <c r="I84" s="278"/>
      <c r="J84" s="306"/>
      <c r="K84" s="278" t="s">
        <v>996</v>
      </c>
      <c r="L84" s="278"/>
      <c r="M84" s="282" t="s">
        <v>138</v>
      </c>
      <c r="N84" s="307" t="s">
        <v>183</v>
      </c>
      <c r="O84" s="307" t="s">
        <v>184</v>
      </c>
      <c r="P84" s="308"/>
      <c r="Q84" s="278" t="s">
        <v>1062</v>
      </c>
      <c r="R84" s="278" t="s">
        <v>1095</v>
      </c>
      <c r="S84" s="77" t="s">
        <v>998</v>
      </c>
      <c r="T84" s="222" t="s">
        <v>999</v>
      </c>
      <c r="U84" s="305" t="s">
        <v>1000</v>
      </c>
      <c r="V84" s="305" t="s">
        <v>1001</v>
      </c>
      <c r="W84" s="158"/>
      <c r="AA84" s="157">
        <f>IF(OR(J84="Fail",ISBLANK(J84)),INDEX('Issue Code Table'!C:C,MATCH(N:N,'Issue Code Table'!A:A,0)),IF(M84="Critical",6,IF(M84="Significant",5,IF(M84="Moderate",3,2))))</f>
        <v>5</v>
      </c>
    </row>
    <row r="85" spans="1:27" customFormat="1" ht="225" x14ac:dyDescent="0.35">
      <c r="A85" s="77" t="s">
        <v>2487</v>
      </c>
      <c r="B85" s="260" t="s">
        <v>932</v>
      </c>
      <c r="C85" s="263" t="s">
        <v>933</v>
      </c>
      <c r="D85" s="276" t="s">
        <v>374</v>
      </c>
      <c r="E85" s="77" t="s">
        <v>1003</v>
      </c>
      <c r="F85" s="77" t="s">
        <v>1004</v>
      </c>
      <c r="G85" s="222" t="s">
        <v>2488</v>
      </c>
      <c r="H85" s="77" t="s">
        <v>1006</v>
      </c>
      <c r="I85" s="278"/>
      <c r="J85" s="306"/>
      <c r="K85" s="278" t="s">
        <v>1007</v>
      </c>
      <c r="L85" s="278"/>
      <c r="M85" s="282" t="s">
        <v>138</v>
      </c>
      <c r="N85" s="307" t="s">
        <v>183</v>
      </c>
      <c r="O85" s="307" t="s">
        <v>184</v>
      </c>
      <c r="P85" s="308"/>
      <c r="Q85" s="278" t="s">
        <v>1062</v>
      </c>
      <c r="R85" s="278" t="s">
        <v>1106</v>
      </c>
      <c r="S85" s="77" t="s">
        <v>1009</v>
      </c>
      <c r="T85" s="222" t="s">
        <v>1010</v>
      </c>
      <c r="U85" s="305" t="s">
        <v>1011</v>
      </c>
      <c r="V85" s="305" t="s">
        <v>1012</v>
      </c>
      <c r="W85" s="158"/>
      <c r="AA85" s="157">
        <f>IF(OR(J85="Fail",ISBLANK(J85)),INDEX('Issue Code Table'!C:C,MATCH(N:N,'Issue Code Table'!A:A,0)),IF(M85="Critical",6,IF(M85="Significant",5,IF(M85="Moderate",3,2))))</f>
        <v>5</v>
      </c>
    </row>
    <row r="86" spans="1:27" customFormat="1" ht="112.5" x14ac:dyDescent="0.35">
      <c r="A86" s="77" t="s">
        <v>2489</v>
      </c>
      <c r="B86" s="260" t="s">
        <v>932</v>
      </c>
      <c r="C86" s="263" t="s">
        <v>933</v>
      </c>
      <c r="D86" s="276" t="s">
        <v>374</v>
      </c>
      <c r="E86" s="77" t="s">
        <v>1014</v>
      </c>
      <c r="F86" s="77" t="s">
        <v>1015</v>
      </c>
      <c r="G86" s="222" t="s">
        <v>2490</v>
      </c>
      <c r="H86" s="77" t="s">
        <v>1017</v>
      </c>
      <c r="I86" s="278"/>
      <c r="J86" s="306"/>
      <c r="K86" s="278" t="s">
        <v>1018</v>
      </c>
      <c r="L86" s="278"/>
      <c r="M86" s="282" t="s">
        <v>138</v>
      </c>
      <c r="N86" s="307" t="s">
        <v>183</v>
      </c>
      <c r="O86" s="307" t="s">
        <v>184</v>
      </c>
      <c r="P86" s="308"/>
      <c r="Q86" s="278" t="s">
        <v>1062</v>
      </c>
      <c r="R86" s="278" t="s">
        <v>2491</v>
      </c>
      <c r="S86" s="77" t="s">
        <v>1020</v>
      </c>
      <c r="T86" s="222" t="s">
        <v>1021</v>
      </c>
      <c r="U86" s="305" t="s">
        <v>1022</v>
      </c>
      <c r="V86" s="305" t="s">
        <v>1023</v>
      </c>
      <c r="W86" s="158"/>
      <c r="AA86" s="157">
        <f>IF(OR(J86="Fail",ISBLANK(J86)),INDEX('Issue Code Table'!C:C,MATCH(N:N,'Issue Code Table'!A:A,0)),IF(M86="Critical",6,IF(M86="Significant",5,IF(M86="Moderate",3,2))))</f>
        <v>5</v>
      </c>
    </row>
    <row r="87" spans="1:27" customFormat="1" ht="175" x14ac:dyDescent="0.35">
      <c r="A87" s="77" t="s">
        <v>2492</v>
      </c>
      <c r="B87" s="260" t="s">
        <v>932</v>
      </c>
      <c r="C87" s="263" t="s">
        <v>933</v>
      </c>
      <c r="D87" s="276" t="s">
        <v>374</v>
      </c>
      <c r="E87" s="77" t="s">
        <v>1025</v>
      </c>
      <c r="F87" s="77" t="s">
        <v>1026</v>
      </c>
      <c r="G87" s="222" t="s">
        <v>2493</v>
      </c>
      <c r="H87" s="77" t="s">
        <v>1028</v>
      </c>
      <c r="I87" s="278"/>
      <c r="J87" s="306"/>
      <c r="K87" s="278" t="s">
        <v>1029</v>
      </c>
      <c r="L87" s="278"/>
      <c r="M87" s="282" t="s">
        <v>138</v>
      </c>
      <c r="N87" s="307" t="s">
        <v>183</v>
      </c>
      <c r="O87" s="307" t="s">
        <v>184</v>
      </c>
      <c r="P87" s="308"/>
      <c r="Q87" s="278" t="s">
        <v>1062</v>
      </c>
      <c r="R87" s="278" t="s">
        <v>2494</v>
      </c>
      <c r="S87" s="77" t="s">
        <v>1031</v>
      </c>
      <c r="T87" s="222" t="s">
        <v>1032</v>
      </c>
      <c r="U87" s="305" t="s">
        <v>1033</v>
      </c>
      <c r="V87" s="305" t="s">
        <v>1034</v>
      </c>
      <c r="W87" s="158"/>
      <c r="AA87" s="157">
        <f>IF(OR(J87="Fail",ISBLANK(J87)),INDEX('Issue Code Table'!C:C,MATCH(N:N,'Issue Code Table'!A:A,0)),IF(M87="Critical",6,IF(M87="Significant",5,IF(M87="Moderate",3,2))))</f>
        <v>5</v>
      </c>
    </row>
    <row r="88" spans="1:27" customFormat="1" ht="225" x14ac:dyDescent="0.35">
      <c r="A88" s="77" t="s">
        <v>2495</v>
      </c>
      <c r="B88" s="260" t="s">
        <v>932</v>
      </c>
      <c r="C88" s="263" t="s">
        <v>933</v>
      </c>
      <c r="D88" s="276" t="s">
        <v>374</v>
      </c>
      <c r="E88" s="77" t="s">
        <v>1036</v>
      </c>
      <c r="F88" s="77" t="s">
        <v>1037</v>
      </c>
      <c r="G88" s="222" t="s">
        <v>2496</v>
      </c>
      <c r="H88" s="77" t="s">
        <v>1039</v>
      </c>
      <c r="I88" s="278"/>
      <c r="J88" s="306"/>
      <c r="K88" s="278" t="s">
        <v>1040</v>
      </c>
      <c r="L88" s="278"/>
      <c r="M88" s="282" t="s">
        <v>138</v>
      </c>
      <c r="N88" s="307" t="s">
        <v>183</v>
      </c>
      <c r="O88" s="307" t="s">
        <v>184</v>
      </c>
      <c r="P88" s="308"/>
      <c r="Q88" s="278" t="s">
        <v>1062</v>
      </c>
      <c r="R88" s="278" t="s">
        <v>2497</v>
      </c>
      <c r="S88" s="77" t="s">
        <v>1042</v>
      </c>
      <c r="T88" s="222" t="s">
        <v>2498</v>
      </c>
      <c r="U88" s="305" t="s">
        <v>1043</v>
      </c>
      <c r="V88" s="305" t="s">
        <v>1044</v>
      </c>
      <c r="W88" s="158"/>
      <c r="AA88" s="157">
        <f>IF(OR(J88="Fail",ISBLANK(J88)),INDEX('Issue Code Table'!C:C,MATCH(N:N,'Issue Code Table'!A:A,0)),IF(M88="Critical",6,IF(M88="Significant",5,IF(M88="Moderate",3,2))))</f>
        <v>5</v>
      </c>
    </row>
    <row r="89" spans="1:27" customFormat="1" ht="287.5" x14ac:dyDescent="0.35">
      <c r="A89" s="77" t="s">
        <v>2499</v>
      </c>
      <c r="B89" s="260" t="s">
        <v>932</v>
      </c>
      <c r="C89" s="263" t="s">
        <v>933</v>
      </c>
      <c r="D89" s="263" t="s">
        <v>374</v>
      </c>
      <c r="E89" s="77" t="s">
        <v>1046</v>
      </c>
      <c r="F89" s="77" t="s">
        <v>1047</v>
      </c>
      <c r="G89" s="222" t="s">
        <v>3976</v>
      </c>
      <c r="H89" s="77" t="s">
        <v>1049</v>
      </c>
      <c r="I89" s="278"/>
      <c r="J89" s="306"/>
      <c r="K89" s="278" t="s">
        <v>1050</v>
      </c>
      <c r="L89" s="278"/>
      <c r="M89" s="282" t="s">
        <v>138</v>
      </c>
      <c r="N89" s="307" t="s">
        <v>183</v>
      </c>
      <c r="O89" s="307" t="s">
        <v>184</v>
      </c>
      <c r="P89" s="308"/>
      <c r="Q89" s="278" t="s">
        <v>1062</v>
      </c>
      <c r="R89" s="278" t="s">
        <v>2500</v>
      </c>
      <c r="S89" s="77" t="s">
        <v>2501</v>
      </c>
      <c r="T89" s="222" t="s">
        <v>2502</v>
      </c>
      <c r="U89" s="305" t="s">
        <v>1054</v>
      </c>
      <c r="V89" s="305" t="s">
        <v>1055</v>
      </c>
      <c r="W89" s="158"/>
      <c r="AA89" s="157">
        <f>IF(OR(J89="Fail",ISBLANK(J89)),INDEX('Issue Code Table'!C:C,MATCH(N:N,'Issue Code Table'!A:A,0)),IF(M89="Critical",6,IF(M89="Significant",5,IF(M89="Moderate",3,2))))</f>
        <v>5</v>
      </c>
    </row>
    <row r="90" spans="1:27" customFormat="1" ht="225" x14ac:dyDescent="0.35">
      <c r="A90" s="77" t="s">
        <v>2503</v>
      </c>
      <c r="B90" s="260" t="s">
        <v>932</v>
      </c>
      <c r="C90" s="263" t="s">
        <v>933</v>
      </c>
      <c r="D90" s="77" t="s">
        <v>374</v>
      </c>
      <c r="E90" s="77" t="s">
        <v>2504</v>
      </c>
      <c r="F90" s="77" t="s">
        <v>2505</v>
      </c>
      <c r="G90" s="222" t="s">
        <v>2506</v>
      </c>
      <c r="H90" s="77" t="s">
        <v>2507</v>
      </c>
      <c r="I90" s="65"/>
      <c r="J90" s="309"/>
      <c r="K90" s="272" t="s">
        <v>2508</v>
      </c>
      <c r="L90" s="213"/>
      <c r="M90" s="282" t="s">
        <v>138</v>
      </c>
      <c r="N90" s="310" t="s">
        <v>183</v>
      </c>
      <c r="O90" s="310" t="s">
        <v>184</v>
      </c>
      <c r="P90" s="308"/>
      <c r="Q90" s="278" t="s">
        <v>1171</v>
      </c>
      <c r="R90" s="278" t="s">
        <v>1172</v>
      </c>
      <c r="S90" s="77" t="s">
        <v>2509</v>
      </c>
      <c r="T90" s="222" t="s">
        <v>2510</v>
      </c>
      <c r="U90" s="305" t="s">
        <v>2511</v>
      </c>
      <c r="V90" s="305" t="s">
        <v>2512</v>
      </c>
      <c r="W90" s="158"/>
      <c r="AA90" s="157">
        <f>IF(OR(J90="Fail",ISBLANK(J90)),INDEX('Issue Code Table'!C:C,MATCH(N:N,'Issue Code Table'!A:A,0)),IF(M90="Critical",6,IF(M90="Significant",5,IF(M90="Moderate",3,2))))</f>
        <v>5</v>
      </c>
    </row>
    <row r="91" spans="1:27" customFormat="1" ht="112.5" x14ac:dyDescent="0.35">
      <c r="A91" s="77" t="s">
        <v>2513</v>
      </c>
      <c r="B91" s="260" t="s">
        <v>932</v>
      </c>
      <c r="C91" s="263" t="s">
        <v>933</v>
      </c>
      <c r="D91" s="77" t="s">
        <v>374</v>
      </c>
      <c r="E91" s="77" t="s">
        <v>2514</v>
      </c>
      <c r="F91" s="77" t="s">
        <v>2515</v>
      </c>
      <c r="G91" s="222" t="s">
        <v>2516</v>
      </c>
      <c r="H91" s="77" t="s">
        <v>2517</v>
      </c>
      <c r="I91" s="278"/>
      <c r="J91" s="306"/>
      <c r="K91" s="77" t="s">
        <v>2518</v>
      </c>
      <c r="L91" s="278"/>
      <c r="M91" s="282" t="s">
        <v>138</v>
      </c>
      <c r="N91" s="310" t="s">
        <v>183</v>
      </c>
      <c r="O91" s="310" t="s">
        <v>184</v>
      </c>
      <c r="P91" s="308"/>
      <c r="Q91" s="278" t="s">
        <v>1213</v>
      </c>
      <c r="R91" s="278" t="s">
        <v>1214</v>
      </c>
      <c r="S91" s="77" t="s">
        <v>2519</v>
      </c>
      <c r="T91" s="222" t="s">
        <v>2520</v>
      </c>
      <c r="U91" s="305" t="s">
        <v>2521</v>
      </c>
      <c r="V91" s="305" t="s">
        <v>2522</v>
      </c>
      <c r="W91" s="158"/>
      <c r="AA91" s="157">
        <f>IF(OR(J91="Fail",ISBLANK(J91)),INDEX('Issue Code Table'!C:C,MATCH(N:N,'Issue Code Table'!A:A,0)),IF(M91="Critical",6,IF(M91="Significant",5,IF(M91="Moderate",3,2))))</f>
        <v>5</v>
      </c>
    </row>
    <row r="92" spans="1:27" s="290" customFormat="1" ht="87.5" x14ac:dyDescent="0.35">
      <c r="A92" s="77" t="s">
        <v>2523</v>
      </c>
      <c r="B92" s="260" t="s">
        <v>178</v>
      </c>
      <c r="C92" s="263" t="s">
        <v>179</v>
      </c>
      <c r="D92" s="77" t="s">
        <v>374</v>
      </c>
      <c r="E92" s="77" t="s">
        <v>2524</v>
      </c>
      <c r="F92" s="77" t="s">
        <v>2525</v>
      </c>
      <c r="G92" s="222" t="s">
        <v>2526</v>
      </c>
      <c r="H92" s="77" t="s">
        <v>2527</v>
      </c>
      <c r="I92" s="65"/>
      <c r="J92" s="309"/>
      <c r="K92" s="272" t="s">
        <v>2528</v>
      </c>
      <c r="L92" s="213"/>
      <c r="M92" s="257" t="s">
        <v>138</v>
      </c>
      <c r="N92" s="312" t="s">
        <v>183</v>
      </c>
      <c r="O92" s="310" t="s">
        <v>184</v>
      </c>
      <c r="P92" s="311"/>
      <c r="Q92" s="65" t="s">
        <v>1213</v>
      </c>
      <c r="R92" s="65" t="s">
        <v>1223</v>
      </c>
      <c r="S92" s="77" t="s">
        <v>1173</v>
      </c>
      <c r="T92" s="222" t="s">
        <v>2529</v>
      </c>
      <c r="U92" s="305" t="s">
        <v>2530</v>
      </c>
      <c r="V92" s="305" t="s">
        <v>1217</v>
      </c>
      <c r="W92" s="158"/>
      <c r="Z92" s="289"/>
      <c r="AA92" s="157">
        <f>IF(OR(J92="Fail",ISBLANK(J92)),INDEX('Issue Code Table'!C:C,MATCH(N:N,'Issue Code Table'!A:A,0)),IF(M92="Critical",6,IF(M92="Significant",5,IF(M92="Moderate",3,2))))</f>
        <v>5</v>
      </c>
    </row>
    <row r="93" spans="1:27" s="290" customFormat="1" ht="175" x14ac:dyDescent="0.35">
      <c r="A93" s="77" t="s">
        <v>2531</v>
      </c>
      <c r="B93" s="260" t="s">
        <v>932</v>
      </c>
      <c r="C93" s="263" t="s">
        <v>933</v>
      </c>
      <c r="D93" s="77" t="s">
        <v>203</v>
      </c>
      <c r="E93" s="77" t="s">
        <v>1178</v>
      </c>
      <c r="F93" s="77" t="s">
        <v>2532</v>
      </c>
      <c r="G93" s="222" t="s">
        <v>2533</v>
      </c>
      <c r="H93" s="77" t="s">
        <v>2534</v>
      </c>
      <c r="I93" s="65"/>
      <c r="J93" s="309"/>
      <c r="K93" s="272" t="s">
        <v>2535</v>
      </c>
      <c r="L93" s="213"/>
      <c r="M93" s="257" t="s">
        <v>138</v>
      </c>
      <c r="N93" s="312" t="s">
        <v>183</v>
      </c>
      <c r="O93" s="310" t="s">
        <v>184</v>
      </c>
      <c r="P93" s="311"/>
      <c r="Q93" s="65" t="s">
        <v>1213</v>
      </c>
      <c r="R93" s="65" t="s">
        <v>1231</v>
      </c>
      <c r="S93" s="77" t="s">
        <v>2536</v>
      </c>
      <c r="T93" s="222" t="s">
        <v>2537</v>
      </c>
      <c r="U93" s="305" t="s">
        <v>2538</v>
      </c>
      <c r="V93" s="305" t="s">
        <v>2539</v>
      </c>
      <c r="W93" s="158"/>
      <c r="Z93" s="289"/>
      <c r="AA93" s="157">
        <f>IF(OR(J93="Fail",ISBLANK(J93)),INDEX('Issue Code Table'!C:C,MATCH(N:N,'Issue Code Table'!A:A,0)),IF(M93="Critical",6,IF(M93="Significant",5,IF(M93="Moderate",3,2))))</f>
        <v>5</v>
      </c>
    </row>
    <row r="94" spans="1:27" s="290" customFormat="1" ht="87.5" x14ac:dyDescent="0.35">
      <c r="A94" s="77" t="s">
        <v>2540</v>
      </c>
      <c r="B94" s="260" t="s">
        <v>178</v>
      </c>
      <c r="C94" s="263" t="s">
        <v>179</v>
      </c>
      <c r="D94" s="77" t="s">
        <v>203</v>
      </c>
      <c r="E94" s="77" t="s">
        <v>1189</v>
      </c>
      <c r="F94" s="77" t="s">
        <v>2541</v>
      </c>
      <c r="G94" s="222" t="s">
        <v>2542</v>
      </c>
      <c r="H94" s="77" t="s">
        <v>2543</v>
      </c>
      <c r="I94" s="65"/>
      <c r="J94" s="309"/>
      <c r="K94" s="272" t="s">
        <v>2544</v>
      </c>
      <c r="L94" s="213"/>
      <c r="M94" s="257" t="s">
        <v>138</v>
      </c>
      <c r="N94" s="310" t="s">
        <v>183</v>
      </c>
      <c r="O94" s="310" t="s">
        <v>184</v>
      </c>
      <c r="P94" s="311"/>
      <c r="Q94" s="65" t="s">
        <v>1213</v>
      </c>
      <c r="R94" s="65" t="s">
        <v>1237</v>
      </c>
      <c r="S94" s="77" t="s">
        <v>2545</v>
      </c>
      <c r="T94" s="222" t="s">
        <v>2546</v>
      </c>
      <c r="U94" s="305" t="s">
        <v>2547</v>
      </c>
      <c r="V94" s="305" t="s">
        <v>2548</v>
      </c>
      <c r="W94" s="158"/>
      <c r="Z94" s="289"/>
      <c r="AA94" s="157">
        <f>IF(OR(J94="Fail",ISBLANK(J94)),INDEX('Issue Code Table'!C:C,MATCH(N:N,'Issue Code Table'!A:A,0)),IF(M94="Critical",6,IF(M94="Significant",5,IF(M94="Moderate",3,2))))</f>
        <v>5</v>
      </c>
    </row>
    <row r="95" spans="1:27" s="290" customFormat="1" ht="409.5" x14ac:dyDescent="0.35">
      <c r="A95" s="77" t="s">
        <v>2549</v>
      </c>
      <c r="B95" s="77" t="s">
        <v>350</v>
      </c>
      <c r="C95" s="262" t="s">
        <v>351</v>
      </c>
      <c r="D95" s="77" t="s">
        <v>203</v>
      </c>
      <c r="E95" s="77" t="s">
        <v>1200</v>
      </c>
      <c r="F95" s="77" t="s">
        <v>1201</v>
      </c>
      <c r="G95" s="222" t="s">
        <v>2550</v>
      </c>
      <c r="H95" s="77" t="s">
        <v>1203</v>
      </c>
      <c r="I95" s="65"/>
      <c r="J95" s="309"/>
      <c r="K95" s="65" t="s">
        <v>3977</v>
      </c>
      <c r="L95" s="65"/>
      <c r="M95" s="257" t="s">
        <v>138</v>
      </c>
      <c r="N95" s="310" t="s">
        <v>183</v>
      </c>
      <c r="O95" s="310" t="s">
        <v>184</v>
      </c>
      <c r="P95" s="311"/>
      <c r="Q95" s="65" t="s">
        <v>1213</v>
      </c>
      <c r="R95" s="65" t="s">
        <v>2551</v>
      </c>
      <c r="S95" s="77" t="s">
        <v>1205</v>
      </c>
      <c r="T95" s="222" t="s">
        <v>2552</v>
      </c>
      <c r="U95" s="305" t="s">
        <v>2553</v>
      </c>
      <c r="V95" s="305" t="s">
        <v>2554</v>
      </c>
      <c r="W95" s="158"/>
      <c r="Z95" s="289"/>
      <c r="AA95" s="157">
        <f>IF(OR(J95="Fail",ISBLANK(J95)),INDEX('Issue Code Table'!C:C,MATCH(N:N,'Issue Code Table'!A:A,0)),IF(M95="Critical",6,IF(M95="Significant",5,IF(M95="Moderate",3,2))))</f>
        <v>5</v>
      </c>
    </row>
    <row r="96" spans="1:27" s="290" customFormat="1" ht="125" x14ac:dyDescent="0.35">
      <c r="A96" s="77" t="s">
        <v>2555</v>
      </c>
      <c r="B96" s="260" t="s">
        <v>178</v>
      </c>
      <c r="C96" s="263" t="s">
        <v>179</v>
      </c>
      <c r="D96" s="77" t="s">
        <v>374</v>
      </c>
      <c r="E96" s="77" t="s">
        <v>2556</v>
      </c>
      <c r="F96" s="77" t="s">
        <v>2557</v>
      </c>
      <c r="G96" s="222" t="s">
        <v>3978</v>
      </c>
      <c r="H96" s="77" t="s">
        <v>2558</v>
      </c>
      <c r="I96" s="65"/>
      <c r="J96" s="309"/>
      <c r="K96" s="272" t="s">
        <v>2559</v>
      </c>
      <c r="L96" s="213"/>
      <c r="M96" s="257" t="s">
        <v>138</v>
      </c>
      <c r="N96" s="312" t="s">
        <v>183</v>
      </c>
      <c r="O96" s="310" t="s">
        <v>184</v>
      </c>
      <c r="P96" s="311"/>
      <c r="Q96" s="65" t="s">
        <v>1160</v>
      </c>
      <c r="R96" s="65" t="s">
        <v>2560</v>
      </c>
      <c r="S96" s="77" t="s">
        <v>2561</v>
      </c>
      <c r="T96" s="222" t="s">
        <v>2562</v>
      </c>
      <c r="U96" s="305" t="s">
        <v>2563</v>
      </c>
      <c r="V96" s="305" t="s">
        <v>2564</v>
      </c>
      <c r="W96" s="158"/>
      <c r="Z96" s="289"/>
      <c r="AA96" s="157">
        <f>IF(OR(J96="Fail",ISBLANK(J96)),INDEX('Issue Code Table'!C:C,MATCH(N:N,'Issue Code Table'!A:A,0)),IF(M96="Critical",6,IF(M96="Significant",5,IF(M96="Moderate",3,2))))</f>
        <v>5</v>
      </c>
    </row>
    <row r="97" spans="1:27" s="290" customFormat="1" ht="100" x14ac:dyDescent="0.35">
      <c r="A97" s="77" t="s">
        <v>2565</v>
      </c>
      <c r="B97" s="260" t="s">
        <v>932</v>
      </c>
      <c r="C97" s="263" t="s">
        <v>933</v>
      </c>
      <c r="D97" s="77" t="s">
        <v>374</v>
      </c>
      <c r="E97" s="77" t="s">
        <v>2566</v>
      </c>
      <c r="F97" s="77" t="s">
        <v>2567</v>
      </c>
      <c r="G97" s="222" t="s">
        <v>2568</v>
      </c>
      <c r="H97" s="77" t="s">
        <v>2569</v>
      </c>
      <c r="I97" s="65"/>
      <c r="J97" s="309"/>
      <c r="K97" s="272" t="s">
        <v>2570</v>
      </c>
      <c r="L97" s="213"/>
      <c r="M97" s="257" t="s">
        <v>138</v>
      </c>
      <c r="N97" s="312" t="s">
        <v>183</v>
      </c>
      <c r="O97" s="310" t="s">
        <v>184</v>
      </c>
      <c r="P97" s="311"/>
      <c r="Q97" s="65" t="s">
        <v>1160</v>
      </c>
      <c r="R97" s="65" t="s">
        <v>2571</v>
      </c>
      <c r="S97" s="77" t="s">
        <v>2572</v>
      </c>
      <c r="T97" s="222" t="s">
        <v>2573</v>
      </c>
      <c r="U97" s="305" t="s">
        <v>2574</v>
      </c>
      <c r="V97" s="305" t="s">
        <v>2575</v>
      </c>
      <c r="W97" s="158"/>
      <c r="Z97" s="289"/>
      <c r="AA97" s="157">
        <f>IF(OR(J97="Fail",ISBLANK(J97)),INDEX('Issue Code Table'!C:C,MATCH(N:N,'Issue Code Table'!A:A,0)),IF(M97="Critical",6,IF(M97="Significant",5,IF(M97="Moderate",3,2))))</f>
        <v>5</v>
      </c>
    </row>
    <row r="98" spans="1:27" s="290" customFormat="1" ht="137.5" x14ac:dyDescent="0.35">
      <c r="A98" s="77" t="s">
        <v>2576</v>
      </c>
      <c r="B98" s="260" t="s">
        <v>932</v>
      </c>
      <c r="C98" s="263" t="s">
        <v>933</v>
      </c>
      <c r="D98" s="77" t="s">
        <v>374</v>
      </c>
      <c r="E98" s="77" t="s">
        <v>2577</v>
      </c>
      <c r="F98" s="77" t="s">
        <v>2578</v>
      </c>
      <c r="G98" s="222" t="s">
        <v>2579</v>
      </c>
      <c r="H98" s="77" t="s">
        <v>2580</v>
      </c>
      <c r="I98" s="65"/>
      <c r="J98" s="309"/>
      <c r="K98" s="272" t="s">
        <v>2581</v>
      </c>
      <c r="L98" s="213"/>
      <c r="M98" s="257" t="s">
        <v>138</v>
      </c>
      <c r="N98" s="312" t="s">
        <v>183</v>
      </c>
      <c r="O98" s="310" t="s">
        <v>184</v>
      </c>
      <c r="P98" s="311"/>
      <c r="Q98" s="65" t="s">
        <v>1160</v>
      </c>
      <c r="R98" s="65" t="s">
        <v>2582</v>
      </c>
      <c r="S98" s="77" t="s">
        <v>2583</v>
      </c>
      <c r="T98" s="222" t="s">
        <v>2584</v>
      </c>
      <c r="U98" s="305" t="s">
        <v>2585</v>
      </c>
      <c r="V98" s="305" t="s">
        <v>2586</v>
      </c>
      <c r="W98" s="158"/>
      <c r="Z98" s="289"/>
      <c r="AA98" s="157">
        <f>IF(OR(J98="Fail",ISBLANK(J98)),INDEX('Issue Code Table'!C:C,MATCH(N:N,'Issue Code Table'!A:A,0)),IF(M98="Critical",6,IF(M98="Significant",5,IF(M98="Moderate",3,2))))</f>
        <v>5</v>
      </c>
    </row>
    <row r="99" spans="1:27" s="290" customFormat="1" ht="187.5" x14ac:dyDescent="0.35">
      <c r="A99" s="77" t="s">
        <v>2587</v>
      </c>
      <c r="B99" s="77" t="s">
        <v>350</v>
      </c>
      <c r="C99" s="262" t="s">
        <v>351</v>
      </c>
      <c r="D99" s="77" t="s">
        <v>203</v>
      </c>
      <c r="E99" s="77" t="s">
        <v>2588</v>
      </c>
      <c r="F99" s="77" t="s">
        <v>2589</v>
      </c>
      <c r="G99" s="222" t="s">
        <v>2590</v>
      </c>
      <c r="H99" s="77" t="s">
        <v>1192</v>
      </c>
      <c r="I99" s="65"/>
      <c r="J99" s="309"/>
      <c r="K99" s="77" t="s">
        <v>2591</v>
      </c>
      <c r="L99" s="65"/>
      <c r="M99" s="124" t="s">
        <v>138</v>
      </c>
      <c r="N99" s="312" t="s">
        <v>183</v>
      </c>
      <c r="O99" s="312" t="s">
        <v>184</v>
      </c>
      <c r="P99" s="311"/>
      <c r="Q99" s="65" t="s">
        <v>1160</v>
      </c>
      <c r="R99" s="65" t="s">
        <v>2592</v>
      </c>
      <c r="S99" s="77" t="s">
        <v>2593</v>
      </c>
      <c r="T99" s="222" t="s">
        <v>2594</v>
      </c>
      <c r="U99" s="305" t="s">
        <v>2595</v>
      </c>
      <c r="V99" s="305" t="s">
        <v>2539</v>
      </c>
      <c r="W99" s="158"/>
      <c r="Z99" s="289"/>
      <c r="AA99" s="157">
        <f>IF(OR(J99="Fail",ISBLANK(J99)),INDEX('Issue Code Table'!C:C,MATCH(N:N,'Issue Code Table'!A:A,0)),IF(M99="Critical",6,IF(M99="Significant",5,IF(M99="Moderate",3,2))))</f>
        <v>5</v>
      </c>
    </row>
    <row r="100" spans="1:27" s="290" customFormat="1" ht="312.5" x14ac:dyDescent="0.35">
      <c r="A100" s="77" t="s">
        <v>2596</v>
      </c>
      <c r="B100" s="77" t="s">
        <v>350</v>
      </c>
      <c r="C100" s="262" t="s">
        <v>351</v>
      </c>
      <c r="D100" s="77" t="s">
        <v>203</v>
      </c>
      <c r="E100" s="77" t="s">
        <v>1189</v>
      </c>
      <c r="F100" s="77" t="s">
        <v>2597</v>
      </c>
      <c r="G100" s="222" t="s">
        <v>3979</v>
      </c>
      <c r="H100" s="77" t="s">
        <v>1192</v>
      </c>
      <c r="I100" s="65"/>
      <c r="J100" s="309"/>
      <c r="K100" s="77" t="s">
        <v>1193</v>
      </c>
      <c r="L100" s="65"/>
      <c r="M100" s="124" t="s">
        <v>138</v>
      </c>
      <c r="N100" s="312" t="s">
        <v>183</v>
      </c>
      <c r="O100" s="312" t="s">
        <v>184</v>
      </c>
      <c r="P100" s="311"/>
      <c r="Q100" s="65" t="s">
        <v>1160</v>
      </c>
      <c r="R100" s="65" t="s">
        <v>2598</v>
      </c>
      <c r="S100" s="77" t="s">
        <v>1195</v>
      </c>
      <c r="T100" s="222" t="s">
        <v>2599</v>
      </c>
      <c r="U100" s="305" t="s">
        <v>2600</v>
      </c>
      <c r="V100" s="305" t="s">
        <v>2548</v>
      </c>
      <c r="W100" s="158"/>
      <c r="Z100" s="289"/>
      <c r="AA100" s="157">
        <f>IF(OR(J100="Fail",ISBLANK(J100)),INDEX('Issue Code Table'!C:C,MATCH(N:N,'Issue Code Table'!A:A,0)),IF(M100="Critical",6,IF(M100="Significant",5,IF(M100="Moderate",3,2))))</f>
        <v>5</v>
      </c>
    </row>
    <row r="101" spans="1:27" s="290" customFormat="1" ht="137.5" x14ac:dyDescent="0.35">
      <c r="A101" s="77" t="s">
        <v>2601</v>
      </c>
      <c r="B101" s="77" t="s">
        <v>350</v>
      </c>
      <c r="C101" s="262" t="s">
        <v>351</v>
      </c>
      <c r="D101" s="77" t="s">
        <v>374</v>
      </c>
      <c r="E101" s="77" t="s">
        <v>1166</v>
      </c>
      <c r="F101" s="77" t="s">
        <v>2602</v>
      </c>
      <c r="G101" s="222" t="s">
        <v>2603</v>
      </c>
      <c r="H101" s="77" t="s">
        <v>1169</v>
      </c>
      <c r="I101" s="65"/>
      <c r="J101" s="309"/>
      <c r="K101" s="77" t="s">
        <v>1170</v>
      </c>
      <c r="L101" s="65"/>
      <c r="M101" s="124" t="s">
        <v>138</v>
      </c>
      <c r="N101" s="312" t="s">
        <v>183</v>
      </c>
      <c r="O101" s="312" t="s">
        <v>184</v>
      </c>
      <c r="P101" s="311"/>
      <c r="Q101" s="65" t="s">
        <v>1160</v>
      </c>
      <c r="R101" s="65" t="s">
        <v>2604</v>
      </c>
      <c r="S101" s="77" t="s">
        <v>2605</v>
      </c>
      <c r="T101" s="222" t="s">
        <v>2606</v>
      </c>
      <c r="U101" s="305" t="s">
        <v>2607</v>
      </c>
      <c r="V101" s="305" t="s">
        <v>1217</v>
      </c>
      <c r="W101" s="158"/>
      <c r="Z101" s="289"/>
      <c r="AA101" s="157">
        <f>IF(OR(J101="Fail",ISBLANK(J101)),INDEX('Issue Code Table'!C:C,MATCH(N:N,'Issue Code Table'!A:A,0)),IF(M101="Critical",6,IF(M101="Significant",5,IF(M101="Moderate",3,2))))</f>
        <v>5</v>
      </c>
    </row>
    <row r="102" spans="1:27" s="290" customFormat="1" ht="75" x14ac:dyDescent="0.35">
      <c r="A102" s="77" t="s">
        <v>2608</v>
      </c>
      <c r="B102" s="260" t="s">
        <v>932</v>
      </c>
      <c r="C102" s="263" t="s">
        <v>933</v>
      </c>
      <c r="D102" s="77" t="s">
        <v>374</v>
      </c>
      <c r="E102" s="77" t="s">
        <v>2609</v>
      </c>
      <c r="F102" s="77" t="s">
        <v>2610</v>
      </c>
      <c r="G102" s="222" t="s">
        <v>2611</v>
      </c>
      <c r="H102" s="77" t="s">
        <v>2612</v>
      </c>
      <c r="I102" s="65"/>
      <c r="J102" s="309"/>
      <c r="K102" s="272" t="s">
        <v>2613</v>
      </c>
      <c r="L102" s="213"/>
      <c r="M102" s="257" t="s">
        <v>138</v>
      </c>
      <c r="N102" s="312" t="s">
        <v>183</v>
      </c>
      <c r="O102" s="310" t="s">
        <v>184</v>
      </c>
      <c r="P102" s="311"/>
      <c r="Q102" s="65" t="s">
        <v>1160</v>
      </c>
      <c r="R102" s="65" t="s">
        <v>2614</v>
      </c>
      <c r="S102" s="77" t="s">
        <v>3980</v>
      </c>
      <c r="T102" s="222" t="s">
        <v>2615</v>
      </c>
      <c r="U102" s="305" t="s">
        <v>2616</v>
      </c>
      <c r="V102" s="305" t="s">
        <v>2617</v>
      </c>
      <c r="W102" s="158"/>
      <c r="Z102" s="289"/>
      <c r="AA102" s="157">
        <f>IF(OR(J102="Fail",ISBLANK(J102)),INDEX('Issue Code Table'!C:C,MATCH(N:N,'Issue Code Table'!A:A,0)),IF(M102="Critical",6,IF(M102="Significant",5,IF(M102="Moderate",3,2))))</f>
        <v>5</v>
      </c>
    </row>
    <row r="103" spans="1:27" s="290" customFormat="1" ht="409.5" x14ac:dyDescent="0.35">
      <c r="A103" s="77" t="s">
        <v>2618</v>
      </c>
      <c r="B103" s="77" t="s">
        <v>350</v>
      </c>
      <c r="C103" s="262" t="s">
        <v>351</v>
      </c>
      <c r="D103" s="77" t="s">
        <v>203</v>
      </c>
      <c r="E103" s="77" t="s">
        <v>2619</v>
      </c>
      <c r="F103" s="77" t="s">
        <v>2620</v>
      </c>
      <c r="G103" s="222" t="s">
        <v>2621</v>
      </c>
      <c r="H103" s="77" t="s">
        <v>2622</v>
      </c>
      <c r="I103" s="65"/>
      <c r="J103" s="309"/>
      <c r="K103" s="272" t="s">
        <v>2623</v>
      </c>
      <c r="L103" s="213"/>
      <c r="M103" s="257" t="s">
        <v>138</v>
      </c>
      <c r="N103" s="312" t="s">
        <v>183</v>
      </c>
      <c r="O103" s="310" t="s">
        <v>184</v>
      </c>
      <c r="P103" s="311"/>
      <c r="Q103" s="65" t="s">
        <v>1160</v>
      </c>
      <c r="R103" s="65" t="s">
        <v>2624</v>
      </c>
      <c r="S103" s="77" t="s">
        <v>2625</v>
      </c>
      <c r="T103" s="222" t="s">
        <v>2626</v>
      </c>
      <c r="U103" s="305" t="s">
        <v>3981</v>
      </c>
      <c r="V103" s="305" t="s">
        <v>2627</v>
      </c>
      <c r="W103" s="158"/>
      <c r="Z103" s="289"/>
      <c r="AA103" s="157">
        <f>IF(OR(J103="Fail",ISBLANK(J103)),INDEX('Issue Code Table'!C:C,MATCH(N:N,'Issue Code Table'!A:A,0)),IF(M103="Critical",6,IF(M103="Significant",5,IF(M103="Moderate",3,2))))</f>
        <v>5</v>
      </c>
    </row>
    <row r="104" spans="1:27" s="290" customFormat="1" ht="112.5" x14ac:dyDescent="0.35">
      <c r="A104" s="77" t="s">
        <v>2628</v>
      </c>
      <c r="B104" s="260" t="s">
        <v>932</v>
      </c>
      <c r="C104" s="263" t="s">
        <v>933</v>
      </c>
      <c r="D104" s="77" t="s">
        <v>374</v>
      </c>
      <c r="E104" s="77" t="s">
        <v>2629</v>
      </c>
      <c r="F104" s="77" t="s">
        <v>1167</v>
      </c>
      <c r="G104" s="222" t="s">
        <v>2630</v>
      </c>
      <c r="H104" s="77" t="s">
        <v>1169</v>
      </c>
      <c r="I104" s="65"/>
      <c r="J104" s="309"/>
      <c r="K104" s="272" t="s">
        <v>1170</v>
      </c>
      <c r="L104" s="213"/>
      <c r="M104" s="257" t="s">
        <v>138</v>
      </c>
      <c r="N104" s="310" t="s">
        <v>183</v>
      </c>
      <c r="O104" s="310" t="s">
        <v>184</v>
      </c>
      <c r="P104" s="311"/>
      <c r="Q104" s="65" t="s">
        <v>2631</v>
      </c>
      <c r="R104" s="65" t="s">
        <v>2632</v>
      </c>
      <c r="S104" s="77" t="s">
        <v>1173</v>
      </c>
      <c r="T104" s="222" t="s">
        <v>1174</v>
      </c>
      <c r="U104" s="305" t="s">
        <v>2633</v>
      </c>
      <c r="V104" s="305" t="s">
        <v>2634</v>
      </c>
      <c r="W104" s="158"/>
      <c r="Z104" s="289"/>
      <c r="AA104" s="157">
        <f>IF(OR(J104="Fail",ISBLANK(J104)),INDEX('Issue Code Table'!C:C,MATCH(N:N,'Issue Code Table'!A:A,0)),IF(M104="Critical",6,IF(M104="Significant",5,IF(M104="Moderate",3,2))))</f>
        <v>5</v>
      </c>
    </row>
    <row r="105" spans="1:27" s="290" customFormat="1" ht="187.5" x14ac:dyDescent="0.35">
      <c r="A105" s="77" t="s">
        <v>2635</v>
      </c>
      <c r="B105" s="260" t="s">
        <v>932</v>
      </c>
      <c r="C105" s="263" t="s">
        <v>933</v>
      </c>
      <c r="D105" s="77" t="s">
        <v>203</v>
      </c>
      <c r="E105" s="77" t="s">
        <v>1178</v>
      </c>
      <c r="F105" s="77" t="s">
        <v>1179</v>
      </c>
      <c r="G105" s="222" t="s">
        <v>2636</v>
      </c>
      <c r="H105" s="77" t="s">
        <v>1181</v>
      </c>
      <c r="I105" s="65"/>
      <c r="J105" s="309"/>
      <c r="K105" s="272" t="s">
        <v>1182</v>
      </c>
      <c r="L105" s="213"/>
      <c r="M105" s="257" t="s">
        <v>138</v>
      </c>
      <c r="N105" s="310" t="s">
        <v>183</v>
      </c>
      <c r="O105" s="310" t="s">
        <v>184</v>
      </c>
      <c r="P105" s="311"/>
      <c r="Q105" s="65" t="s">
        <v>2631</v>
      </c>
      <c r="R105" s="65" t="s">
        <v>2637</v>
      </c>
      <c r="S105" s="77" t="s">
        <v>1184</v>
      </c>
      <c r="T105" s="222" t="s">
        <v>1185</v>
      </c>
      <c r="U105" s="305" t="s">
        <v>2638</v>
      </c>
      <c r="V105" s="305" t="s">
        <v>1187</v>
      </c>
      <c r="W105" s="158"/>
      <c r="Z105" s="289"/>
      <c r="AA105" s="157">
        <f>IF(OR(J105="Fail",ISBLANK(J105)),INDEX('Issue Code Table'!C:C,MATCH(N:N,'Issue Code Table'!A:A,0)),IF(M105="Critical",6,IF(M105="Significant",5,IF(M105="Moderate",3,2))))</f>
        <v>5</v>
      </c>
    </row>
    <row r="106" spans="1:27" s="290" customFormat="1" ht="200" x14ac:dyDescent="0.35">
      <c r="A106" s="77" t="s">
        <v>2639</v>
      </c>
      <c r="B106" s="260" t="s">
        <v>932</v>
      </c>
      <c r="C106" s="263" t="s">
        <v>933</v>
      </c>
      <c r="D106" s="77" t="s">
        <v>203</v>
      </c>
      <c r="E106" s="77" t="s">
        <v>1189</v>
      </c>
      <c r="F106" s="77" t="s">
        <v>1190</v>
      </c>
      <c r="G106" s="222" t="s">
        <v>2640</v>
      </c>
      <c r="H106" s="77" t="s">
        <v>1192</v>
      </c>
      <c r="I106" s="65"/>
      <c r="J106" s="309"/>
      <c r="K106" s="272" t="s">
        <v>1193</v>
      </c>
      <c r="L106" s="213"/>
      <c r="M106" s="257" t="s">
        <v>138</v>
      </c>
      <c r="N106" s="310" t="s">
        <v>183</v>
      </c>
      <c r="O106" s="310" t="s">
        <v>184</v>
      </c>
      <c r="P106" s="311"/>
      <c r="Q106" s="65" t="s">
        <v>2631</v>
      </c>
      <c r="R106" s="65" t="s">
        <v>2641</v>
      </c>
      <c r="S106" s="77" t="s">
        <v>1195</v>
      </c>
      <c r="T106" s="222" t="s">
        <v>2642</v>
      </c>
      <c r="U106" s="305" t="s">
        <v>3956</v>
      </c>
      <c r="V106" s="305" t="s">
        <v>1198</v>
      </c>
      <c r="W106" s="158"/>
      <c r="Z106" s="289"/>
      <c r="AA106" s="157">
        <f>IF(OR(J106="Fail",ISBLANK(J106)),INDEX('Issue Code Table'!C:C,MATCH(N:N,'Issue Code Table'!A:A,0)),IF(M106="Critical",6,IF(M106="Significant",5,IF(M106="Moderate",3,2))))</f>
        <v>5</v>
      </c>
    </row>
    <row r="107" spans="1:27" s="290" customFormat="1" ht="300" x14ac:dyDescent="0.35">
      <c r="A107" s="77" t="s">
        <v>2643</v>
      </c>
      <c r="B107" s="260" t="s">
        <v>932</v>
      </c>
      <c r="C107" s="263" t="s">
        <v>933</v>
      </c>
      <c r="D107" s="77" t="s">
        <v>203</v>
      </c>
      <c r="E107" s="77" t="s">
        <v>1200</v>
      </c>
      <c r="F107" s="77" t="s">
        <v>1201</v>
      </c>
      <c r="G107" s="222" t="s">
        <v>2644</v>
      </c>
      <c r="H107" s="77" t="s">
        <v>1203</v>
      </c>
      <c r="I107" s="65"/>
      <c r="J107" s="309"/>
      <c r="K107" s="272" t="s">
        <v>3977</v>
      </c>
      <c r="L107" s="213"/>
      <c r="M107" s="257" t="s">
        <v>138</v>
      </c>
      <c r="N107" s="310" t="s">
        <v>183</v>
      </c>
      <c r="O107" s="310" t="s">
        <v>184</v>
      </c>
      <c r="P107" s="311"/>
      <c r="Q107" s="65" t="s">
        <v>2631</v>
      </c>
      <c r="R107" s="65" t="s">
        <v>2645</v>
      </c>
      <c r="S107" s="77" t="s">
        <v>1205</v>
      </c>
      <c r="T107" s="222" t="s">
        <v>2646</v>
      </c>
      <c r="U107" s="305" t="s">
        <v>2647</v>
      </c>
      <c r="V107" s="305" t="s">
        <v>1208</v>
      </c>
      <c r="W107" s="158"/>
      <c r="Z107" s="289"/>
      <c r="AA107" s="157">
        <f>IF(OR(J107="Fail",ISBLANK(J107)),INDEX('Issue Code Table'!C:C,MATCH(N:N,'Issue Code Table'!A:A,0)),IF(M107="Critical",6,IF(M107="Significant",5,IF(M107="Moderate",3,2))))</f>
        <v>5</v>
      </c>
    </row>
    <row r="108" spans="1:27" s="290" customFormat="1" ht="225" x14ac:dyDescent="0.35">
      <c r="A108" s="77" t="s">
        <v>2648</v>
      </c>
      <c r="B108" s="260" t="s">
        <v>932</v>
      </c>
      <c r="C108" s="263" t="s">
        <v>933</v>
      </c>
      <c r="D108" s="77" t="s">
        <v>374</v>
      </c>
      <c r="E108" s="77" t="s">
        <v>1210</v>
      </c>
      <c r="F108" s="77" t="s">
        <v>1167</v>
      </c>
      <c r="G108" s="222" t="s">
        <v>3982</v>
      </c>
      <c r="H108" s="77" t="s">
        <v>1211</v>
      </c>
      <c r="I108" s="65"/>
      <c r="J108" s="309"/>
      <c r="K108" s="272" t="s">
        <v>1212</v>
      </c>
      <c r="L108" s="213"/>
      <c r="M108" s="257" t="s">
        <v>138</v>
      </c>
      <c r="N108" s="310" t="s">
        <v>183</v>
      </c>
      <c r="O108" s="310" t="s">
        <v>184</v>
      </c>
      <c r="P108" s="311"/>
      <c r="Q108" s="65" t="s">
        <v>2649</v>
      </c>
      <c r="R108" s="65" t="s">
        <v>2650</v>
      </c>
      <c r="S108" s="77" t="s">
        <v>1173</v>
      </c>
      <c r="T108" s="222" t="s">
        <v>1215</v>
      </c>
      <c r="U108" s="305" t="s">
        <v>2651</v>
      </c>
      <c r="V108" s="305" t="s">
        <v>1217</v>
      </c>
      <c r="W108" s="158"/>
      <c r="Z108" s="289"/>
      <c r="AA108" s="157">
        <f>IF(OR(J108="Fail",ISBLANK(J108)),INDEX('Issue Code Table'!C:C,MATCH(N:N,'Issue Code Table'!A:A,0)),IF(M108="Critical",6,IF(M108="Significant",5,IF(M108="Moderate",3,2))))</f>
        <v>5</v>
      </c>
    </row>
    <row r="109" spans="1:27" s="290" customFormat="1" ht="300" x14ac:dyDescent="0.35">
      <c r="A109" s="77" t="s">
        <v>2652</v>
      </c>
      <c r="B109" s="260" t="s">
        <v>932</v>
      </c>
      <c r="C109" s="263" t="s">
        <v>933</v>
      </c>
      <c r="D109" s="77" t="s">
        <v>203</v>
      </c>
      <c r="E109" s="77" t="s">
        <v>1219</v>
      </c>
      <c r="F109" s="77" t="s">
        <v>1220</v>
      </c>
      <c r="G109" s="222" t="s">
        <v>3983</v>
      </c>
      <c r="H109" s="77" t="s">
        <v>1221</v>
      </c>
      <c r="I109" s="65"/>
      <c r="J109" s="309"/>
      <c r="K109" s="272" t="s">
        <v>1222</v>
      </c>
      <c r="L109" s="213"/>
      <c r="M109" s="257" t="s">
        <v>138</v>
      </c>
      <c r="N109" s="310" t="s">
        <v>183</v>
      </c>
      <c r="O109" s="310" t="s">
        <v>184</v>
      </c>
      <c r="P109" s="311"/>
      <c r="Q109" s="65" t="s">
        <v>2649</v>
      </c>
      <c r="R109" s="65" t="s">
        <v>2653</v>
      </c>
      <c r="S109" s="77" t="s">
        <v>1224</v>
      </c>
      <c r="T109" s="222" t="s">
        <v>1225</v>
      </c>
      <c r="U109" s="305" t="s">
        <v>1226</v>
      </c>
      <c r="V109" s="305" t="s">
        <v>1227</v>
      </c>
      <c r="W109" s="158"/>
      <c r="Z109" s="289"/>
      <c r="AA109" s="157">
        <f>IF(OR(J109="Fail",ISBLANK(J109)),INDEX('Issue Code Table'!C:C,MATCH(N:N,'Issue Code Table'!A:A,0)),IF(M109="Critical",6,IF(M109="Significant",5,IF(M109="Moderate",3,2))))</f>
        <v>5</v>
      </c>
    </row>
    <row r="110" spans="1:27" s="290" customFormat="1" ht="200" x14ac:dyDescent="0.35">
      <c r="A110" s="77" t="s">
        <v>2654</v>
      </c>
      <c r="B110" s="260" t="s">
        <v>932</v>
      </c>
      <c r="C110" s="263" t="s">
        <v>933</v>
      </c>
      <c r="D110" s="77" t="s">
        <v>203</v>
      </c>
      <c r="E110" s="77" t="s">
        <v>1229</v>
      </c>
      <c r="F110" s="77" t="s">
        <v>1230</v>
      </c>
      <c r="G110" s="222" t="s">
        <v>3984</v>
      </c>
      <c r="H110" s="77" t="s">
        <v>1192</v>
      </c>
      <c r="I110" s="77"/>
      <c r="J110" s="309"/>
      <c r="K110" s="272" t="s">
        <v>1193</v>
      </c>
      <c r="L110" s="213"/>
      <c r="M110" s="257" t="s">
        <v>138</v>
      </c>
      <c r="N110" s="310" t="s">
        <v>183</v>
      </c>
      <c r="O110" s="310" t="s">
        <v>184</v>
      </c>
      <c r="P110" s="311"/>
      <c r="Q110" s="65" t="s">
        <v>2649</v>
      </c>
      <c r="R110" s="65" t="s">
        <v>2655</v>
      </c>
      <c r="S110" s="77" t="s">
        <v>1195</v>
      </c>
      <c r="T110" s="222" t="s">
        <v>1232</v>
      </c>
      <c r="U110" s="305" t="s">
        <v>1233</v>
      </c>
      <c r="V110" s="305" t="s">
        <v>1234</v>
      </c>
      <c r="W110" s="158"/>
      <c r="Z110" s="289"/>
      <c r="AA110" s="157">
        <f>IF(OR(J110="Fail",ISBLANK(J110)),INDEX('Issue Code Table'!C:C,MATCH(N:N,'Issue Code Table'!A:A,0)),IF(M110="Critical",6,IF(M110="Significant",5,IF(M110="Moderate",3,2))))</f>
        <v>5</v>
      </c>
    </row>
    <row r="111" spans="1:27" s="290" customFormat="1" ht="400" x14ac:dyDescent="0.35">
      <c r="A111" s="77" t="s">
        <v>2656</v>
      </c>
      <c r="B111" s="260" t="s">
        <v>932</v>
      </c>
      <c r="C111" s="263" t="s">
        <v>933</v>
      </c>
      <c r="D111" s="77" t="s">
        <v>203</v>
      </c>
      <c r="E111" s="77" t="s">
        <v>1236</v>
      </c>
      <c r="F111" s="77" t="s">
        <v>1201</v>
      </c>
      <c r="G111" s="222" t="s">
        <v>3985</v>
      </c>
      <c r="H111" s="77" t="s">
        <v>1203</v>
      </c>
      <c r="I111" s="65"/>
      <c r="J111" s="309"/>
      <c r="K111" s="272" t="s">
        <v>3977</v>
      </c>
      <c r="L111" s="213"/>
      <c r="M111" s="257" t="s">
        <v>138</v>
      </c>
      <c r="N111" s="310" t="s">
        <v>183</v>
      </c>
      <c r="O111" s="310" t="s">
        <v>184</v>
      </c>
      <c r="P111" s="311"/>
      <c r="Q111" s="65" t="s">
        <v>2649</v>
      </c>
      <c r="R111" s="65" t="s">
        <v>2657</v>
      </c>
      <c r="S111" s="77" t="s">
        <v>1205</v>
      </c>
      <c r="T111" s="222" t="s">
        <v>2658</v>
      </c>
      <c r="U111" s="305" t="s">
        <v>1239</v>
      </c>
      <c r="V111" s="305" t="s">
        <v>1240</v>
      </c>
      <c r="W111" s="158"/>
      <c r="Z111" s="289"/>
      <c r="AA111" s="157">
        <f>IF(OR(J111="Fail",ISBLANK(J111)),INDEX('Issue Code Table'!C:C,MATCH(N:N,'Issue Code Table'!A:A,0)),IF(M111="Critical",6,IF(M111="Significant",5,IF(M111="Moderate",3,2))))</f>
        <v>5</v>
      </c>
    </row>
    <row r="112" spans="1:27" s="290" customFormat="1" ht="87.5" x14ac:dyDescent="0.35">
      <c r="A112" s="77" t="s">
        <v>2659</v>
      </c>
      <c r="B112" s="303" t="s">
        <v>153</v>
      </c>
      <c r="C112" s="263" t="s">
        <v>1242</v>
      </c>
      <c r="D112" s="77" t="s">
        <v>374</v>
      </c>
      <c r="E112" s="77" t="s">
        <v>1243</v>
      </c>
      <c r="F112" s="77" t="s">
        <v>2660</v>
      </c>
      <c r="G112" s="222" t="s">
        <v>2661</v>
      </c>
      <c r="H112" s="77" t="s">
        <v>1246</v>
      </c>
      <c r="I112" s="65"/>
      <c r="J112" s="309"/>
      <c r="K112" s="272" t="s">
        <v>1247</v>
      </c>
      <c r="L112" s="65"/>
      <c r="M112" s="257" t="s">
        <v>149</v>
      </c>
      <c r="N112" s="310" t="s">
        <v>1248</v>
      </c>
      <c r="O112" s="310" t="s">
        <v>1249</v>
      </c>
      <c r="P112" s="311"/>
      <c r="Q112" s="65" t="s">
        <v>1250</v>
      </c>
      <c r="R112" s="65" t="s">
        <v>1251</v>
      </c>
      <c r="S112" s="77" t="s">
        <v>1252</v>
      </c>
      <c r="T112" s="222" t="s">
        <v>2662</v>
      </c>
      <c r="U112" s="305" t="s">
        <v>1254</v>
      </c>
      <c r="V112" s="305"/>
      <c r="W112" s="158"/>
      <c r="Z112" s="289"/>
      <c r="AA112" s="157">
        <f>IF(OR(J112="Fail",ISBLANK(J112)),INDEX('Issue Code Table'!C:C,MATCH(N:N,'Issue Code Table'!A:A,0)),IF(M112="Critical",6,IF(M112="Significant",5,IF(M112="Moderate",3,2))))</f>
        <v>4</v>
      </c>
    </row>
    <row r="113" spans="1:27" s="290" customFormat="1" ht="87.5" x14ac:dyDescent="0.35">
      <c r="A113" s="77" t="s">
        <v>2663</v>
      </c>
      <c r="B113" s="276" t="s">
        <v>216</v>
      </c>
      <c r="C113" s="277" t="s">
        <v>217</v>
      </c>
      <c r="D113" s="77" t="s">
        <v>203</v>
      </c>
      <c r="E113" s="77" t="s">
        <v>2664</v>
      </c>
      <c r="F113" s="77" t="s">
        <v>2665</v>
      </c>
      <c r="G113" s="222" t="s">
        <v>2666</v>
      </c>
      <c r="H113" s="77" t="s">
        <v>2667</v>
      </c>
      <c r="I113" s="65"/>
      <c r="J113" s="309"/>
      <c r="K113" s="272" t="s">
        <v>2668</v>
      </c>
      <c r="L113" s="65"/>
      <c r="M113" s="257" t="s">
        <v>138</v>
      </c>
      <c r="N113" s="310" t="s">
        <v>1275</v>
      </c>
      <c r="O113" s="310" t="s">
        <v>1276</v>
      </c>
      <c r="P113" s="311"/>
      <c r="Q113" s="65" t="s">
        <v>1250</v>
      </c>
      <c r="R113" s="65" t="s">
        <v>2669</v>
      </c>
      <c r="S113" s="77" t="s">
        <v>1278</v>
      </c>
      <c r="T113" s="222" t="s">
        <v>2670</v>
      </c>
      <c r="U113" s="305" t="s">
        <v>2671</v>
      </c>
      <c r="V113" s="305" t="s">
        <v>2672</v>
      </c>
      <c r="W113" s="158"/>
      <c r="Z113" s="289"/>
      <c r="AA113" s="157">
        <f>IF(OR(J113="Fail",ISBLANK(J113)),INDEX('Issue Code Table'!C:C,MATCH(N:N,'Issue Code Table'!A:A,0)),IF(M113="Critical",6,IF(M113="Significant",5,IF(M113="Moderate",3,2))))</f>
        <v>6</v>
      </c>
    </row>
    <row r="114" spans="1:27" s="290" customFormat="1" ht="75" x14ac:dyDescent="0.35">
      <c r="A114" s="77" t="s">
        <v>2673</v>
      </c>
      <c r="B114" s="276" t="s">
        <v>216</v>
      </c>
      <c r="C114" s="277" t="s">
        <v>217</v>
      </c>
      <c r="D114" s="77" t="s">
        <v>374</v>
      </c>
      <c r="E114" s="77" t="s">
        <v>1270</v>
      </c>
      <c r="F114" s="77" t="s">
        <v>1271</v>
      </c>
      <c r="G114" s="222" t="s">
        <v>2674</v>
      </c>
      <c r="H114" s="77" t="s">
        <v>1273</v>
      </c>
      <c r="I114" s="65"/>
      <c r="J114" s="309"/>
      <c r="K114" s="272" t="s">
        <v>1274</v>
      </c>
      <c r="L114" s="65"/>
      <c r="M114" s="257" t="s">
        <v>138</v>
      </c>
      <c r="N114" s="310" t="s">
        <v>1275</v>
      </c>
      <c r="O114" s="310" t="s">
        <v>1276</v>
      </c>
      <c r="P114" s="311"/>
      <c r="Q114" s="65" t="s">
        <v>1263</v>
      </c>
      <c r="R114" s="65" t="s">
        <v>1264</v>
      </c>
      <c r="S114" s="77" t="s">
        <v>1278</v>
      </c>
      <c r="T114" s="222" t="s">
        <v>2675</v>
      </c>
      <c r="U114" s="305" t="s">
        <v>2676</v>
      </c>
      <c r="V114" s="305" t="s">
        <v>1268</v>
      </c>
      <c r="W114" s="158"/>
      <c r="Z114" s="289"/>
      <c r="AA114" s="157">
        <f>IF(OR(J114="Fail",ISBLANK(J114)),INDEX('Issue Code Table'!C:C,MATCH(N:N,'Issue Code Table'!A:A,0)),IF(M114="Critical",6,IF(M114="Significant",5,IF(M114="Moderate",3,2))))</f>
        <v>6</v>
      </c>
    </row>
    <row r="115" spans="1:27" s="290" customFormat="1" ht="112.5" x14ac:dyDescent="0.35">
      <c r="A115" s="77" t="s">
        <v>2677</v>
      </c>
      <c r="B115" s="260" t="s">
        <v>178</v>
      </c>
      <c r="C115" s="263" t="s">
        <v>179</v>
      </c>
      <c r="D115" s="77" t="s">
        <v>374</v>
      </c>
      <c r="E115" s="77" t="s">
        <v>1258</v>
      </c>
      <c r="F115" s="77" t="s">
        <v>2678</v>
      </c>
      <c r="G115" s="222" t="s">
        <v>2679</v>
      </c>
      <c r="H115" s="77" t="s">
        <v>2680</v>
      </c>
      <c r="I115" s="65"/>
      <c r="J115" s="309"/>
      <c r="K115" s="272" t="s">
        <v>1262</v>
      </c>
      <c r="L115" s="213"/>
      <c r="M115" s="257" t="s">
        <v>138</v>
      </c>
      <c r="N115" s="310" t="s">
        <v>183</v>
      </c>
      <c r="O115" s="310" t="s">
        <v>184</v>
      </c>
      <c r="P115" s="311"/>
      <c r="Q115" s="65" t="s">
        <v>1287</v>
      </c>
      <c r="R115" s="65" t="s">
        <v>1288</v>
      </c>
      <c r="S115" s="77" t="s">
        <v>2681</v>
      </c>
      <c r="T115" s="222" t="s">
        <v>2682</v>
      </c>
      <c r="U115" s="305" t="s">
        <v>2683</v>
      </c>
      <c r="V115" s="305" t="s">
        <v>2684</v>
      </c>
      <c r="W115" s="158"/>
      <c r="Z115" s="289"/>
      <c r="AA115" s="157">
        <f>IF(OR(J115="Fail",ISBLANK(J115)),INDEX('Issue Code Table'!C:C,MATCH(N:N,'Issue Code Table'!A:A,0)),IF(M115="Critical",6,IF(M115="Significant",5,IF(M115="Moderate",3,2))))</f>
        <v>5</v>
      </c>
    </row>
    <row r="116" spans="1:27" s="290" customFormat="1" ht="75" x14ac:dyDescent="0.35">
      <c r="A116" s="77" t="s">
        <v>2685</v>
      </c>
      <c r="B116" s="77" t="s">
        <v>1256</v>
      </c>
      <c r="C116" s="262" t="s">
        <v>1257</v>
      </c>
      <c r="D116" s="77" t="s">
        <v>374</v>
      </c>
      <c r="E116" s="291" t="s">
        <v>2686</v>
      </c>
      <c r="F116" s="77" t="s">
        <v>1283</v>
      </c>
      <c r="G116" s="222" t="s">
        <v>2687</v>
      </c>
      <c r="H116" s="77" t="s">
        <v>1285</v>
      </c>
      <c r="I116" s="65"/>
      <c r="J116" s="309"/>
      <c r="K116" s="272" t="s">
        <v>1286</v>
      </c>
      <c r="L116" s="213"/>
      <c r="M116" s="257" t="s">
        <v>138</v>
      </c>
      <c r="N116" s="310" t="s">
        <v>1275</v>
      </c>
      <c r="O116" s="310" t="s">
        <v>1276</v>
      </c>
      <c r="P116" s="311"/>
      <c r="Q116" s="65" t="s">
        <v>1287</v>
      </c>
      <c r="R116" s="65" t="s">
        <v>1301</v>
      </c>
      <c r="S116" s="77" t="s">
        <v>1289</v>
      </c>
      <c r="T116" s="222" t="s">
        <v>2688</v>
      </c>
      <c r="U116" s="305" t="s">
        <v>1291</v>
      </c>
      <c r="V116" s="305" t="s">
        <v>1292</v>
      </c>
      <c r="W116" s="158"/>
      <c r="Z116" s="289"/>
      <c r="AA116" s="157">
        <f>IF(OR(J116="Fail",ISBLANK(J116)),INDEX('Issue Code Table'!C:C,MATCH(N:N,'Issue Code Table'!A:A,0)),IF(M116="Critical",6,IF(M116="Significant",5,IF(M116="Moderate",3,2))))</f>
        <v>6</v>
      </c>
    </row>
    <row r="117" spans="1:27" s="290" customFormat="1" ht="312.5" x14ac:dyDescent="0.35">
      <c r="A117" s="77" t="s">
        <v>2689</v>
      </c>
      <c r="B117" s="77" t="s">
        <v>1256</v>
      </c>
      <c r="C117" s="262" t="s">
        <v>1257</v>
      </c>
      <c r="D117" s="291" t="s">
        <v>203</v>
      </c>
      <c r="E117" s="291" t="s">
        <v>1294</v>
      </c>
      <c r="F117" s="77" t="s">
        <v>1295</v>
      </c>
      <c r="G117" s="222" t="s">
        <v>2690</v>
      </c>
      <c r="H117" s="291" t="s">
        <v>1297</v>
      </c>
      <c r="I117" s="293"/>
      <c r="J117" s="314"/>
      <c r="K117" s="293" t="s">
        <v>1298</v>
      </c>
      <c r="L117" s="293"/>
      <c r="M117" s="296" t="s">
        <v>149</v>
      </c>
      <c r="N117" s="313" t="s">
        <v>1299</v>
      </c>
      <c r="O117" s="313" t="s">
        <v>1300</v>
      </c>
      <c r="P117" s="315"/>
      <c r="Q117" s="293" t="s">
        <v>1287</v>
      </c>
      <c r="R117" s="293" t="s">
        <v>1312</v>
      </c>
      <c r="S117" s="77" t="s">
        <v>1302</v>
      </c>
      <c r="T117" s="222" t="s">
        <v>2691</v>
      </c>
      <c r="U117" s="305" t="s">
        <v>1304</v>
      </c>
      <c r="V117" s="305"/>
      <c r="W117" s="158"/>
      <c r="Z117" s="289"/>
      <c r="AA117" s="157" t="e">
        <f>IF(OR(J117="Fail",ISBLANK(J117)),INDEX('Issue Code Table'!C:C,MATCH(N:N,'Issue Code Table'!A:A,0)),IF(M117="Critical",6,IF(M117="Significant",5,IF(M117="Moderate",3,2))))</f>
        <v>#N/A</v>
      </c>
    </row>
    <row r="118" spans="1:27" s="290" customFormat="1" ht="75" x14ac:dyDescent="0.35">
      <c r="A118" s="77" t="s">
        <v>2692</v>
      </c>
      <c r="B118" s="260" t="s">
        <v>178</v>
      </c>
      <c r="C118" s="263" t="s">
        <v>179</v>
      </c>
      <c r="D118" s="291" t="s">
        <v>374</v>
      </c>
      <c r="E118" s="291" t="s">
        <v>2693</v>
      </c>
      <c r="F118" s="77" t="s">
        <v>1308</v>
      </c>
      <c r="G118" s="222" t="s">
        <v>2694</v>
      </c>
      <c r="H118" s="291" t="s">
        <v>1332</v>
      </c>
      <c r="I118" s="293"/>
      <c r="J118" s="314"/>
      <c r="K118" s="293" t="s">
        <v>1333</v>
      </c>
      <c r="L118" s="293"/>
      <c r="M118" s="296" t="s">
        <v>149</v>
      </c>
      <c r="N118" s="313" t="s">
        <v>175</v>
      </c>
      <c r="O118" s="313" t="s">
        <v>176</v>
      </c>
      <c r="P118" s="315"/>
      <c r="Q118" s="293" t="s">
        <v>1287</v>
      </c>
      <c r="R118" s="293" t="s">
        <v>1324</v>
      </c>
      <c r="S118" s="77" t="s">
        <v>1278</v>
      </c>
      <c r="T118" s="222" t="s">
        <v>1313</v>
      </c>
      <c r="U118" s="305" t="s">
        <v>2695</v>
      </c>
      <c r="V118" s="305"/>
      <c r="W118" s="158"/>
      <c r="Z118" s="289"/>
      <c r="AA118" s="157">
        <f>IF(OR(J118="Fail",ISBLANK(J118)),INDEX('Issue Code Table'!C:C,MATCH(N:N,'Issue Code Table'!A:A,0)),IF(M118="Critical",6,IF(M118="Significant",5,IF(M118="Moderate",3,2))))</f>
        <v>4</v>
      </c>
    </row>
    <row r="119" spans="1:27" s="290" customFormat="1" ht="262.5" x14ac:dyDescent="0.35">
      <c r="A119" s="77" t="s">
        <v>2696</v>
      </c>
      <c r="B119" s="77" t="s">
        <v>170</v>
      </c>
      <c r="C119" s="262" t="s">
        <v>1306</v>
      </c>
      <c r="D119" s="77" t="s">
        <v>374</v>
      </c>
      <c r="E119" s="77" t="s">
        <v>2697</v>
      </c>
      <c r="F119" s="77" t="s">
        <v>1318</v>
      </c>
      <c r="G119" s="222" t="s">
        <v>2698</v>
      </c>
      <c r="H119" s="77" t="s">
        <v>1320</v>
      </c>
      <c r="I119" s="65"/>
      <c r="J119" s="309"/>
      <c r="K119" s="272" t="s">
        <v>1321</v>
      </c>
      <c r="L119" s="213"/>
      <c r="M119" s="257" t="s">
        <v>196</v>
      </c>
      <c r="N119" s="310" t="s">
        <v>1322</v>
      </c>
      <c r="O119" s="310" t="s">
        <v>1323</v>
      </c>
      <c r="P119" s="311"/>
      <c r="Q119" s="65" t="s">
        <v>1287</v>
      </c>
      <c r="R119" s="65" t="s">
        <v>1334</v>
      </c>
      <c r="S119" s="77" t="s">
        <v>1325</v>
      </c>
      <c r="T119" s="222" t="s">
        <v>2699</v>
      </c>
      <c r="U119" s="305" t="s">
        <v>1327</v>
      </c>
      <c r="V119" s="305"/>
      <c r="W119" s="158"/>
      <c r="Z119" s="289"/>
      <c r="AA119" s="157">
        <f>IF(OR(J119="Fail",ISBLANK(J119)),INDEX('Issue Code Table'!C:C,MATCH(N:N,'Issue Code Table'!A:A,0)),IF(M119="Critical",6,IF(M119="Significant",5,IF(M119="Moderate",3,2))))</f>
        <v>4</v>
      </c>
    </row>
    <row r="120" spans="1:27" s="290" customFormat="1" ht="175" x14ac:dyDescent="0.35">
      <c r="A120" s="77" t="s">
        <v>2700</v>
      </c>
      <c r="B120" s="260" t="s">
        <v>178</v>
      </c>
      <c r="C120" s="263" t="s">
        <v>179</v>
      </c>
      <c r="D120" s="77" t="s">
        <v>203</v>
      </c>
      <c r="E120" s="77" t="s">
        <v>2701</v>
      </c>
      <c r="F120" s="77" t="s">
        <v>1330</v>
      </c>
      <c r="G120" s="222" t="s">
        <v>2702</v>
      </c>
      <c r="H120" s="77" t="s">
        <v>1332</v>
      </c>
      <c r="I120" s="65"/>
      <c r="J120" s="309"/>
      <c r="K120" s="272" t="s">
        <v>1333</v>
      </c>
      <c r="L120" s="213"/>
      <c r="M120" s="257" t="s">
        <v>149</v>
      </c>
      <c r="N120" s="310" t="s">
        <v>175</v>
      </c>
      <c r="O120" s="310" t="s">
        <v>176</v>
      </c>
      <c r="P120" s="311"/>
      <c r="Q120" s="65" t="s">
        <v>1287</v>
      </c>
      <c r="R120" s="65" t="s">
        <v>2703</v>
      </c>
      <c r="S120" s="77" t="s">
        <v>1335</v>
      </c>
      <c r="T120" s="222" t="s">
        <v>2704</v>
      </c>
      <c r="U120" s="305" t="s">
        <v>1337</v>
      </c>
      <c r="V120" s="305"/>
      <c r="W120" s="158"/>
      <c r="Z120" s="289"/>
      <c r="AA120" s="157">
        <f>IF(OR(J120="Fail",ISBLANK(J120)),INDEX('Issue Code Table'!C:C,MATCH(N:N,'Issue Code Table'!A:A,0)),IF(M120="Critical",6,IF(M120="Significant",5,IF(M120="Moderate",3,2))))</f>
        <v>4</v>
      </c>
    </row>
    <row r="121" spans="1:27" s="290" customFormat="1" ht="87.5" x14ac:dyDescent="0.35">
      <c r="A121" s="77" t="s">
        <v>2705</v>
      </c>
      <c r="B121" s="77" t="s">
        <v>2253</v>
      </c>
      <c r="C121" s="262" t="s">
        <v>991</v>
      </c>
      <c r="D121" s="77" t="s">
        <v>374</v>
      </c>
      <c r="E121" s="77" t="s">
        <v>2706</v>
      </c>
      <c r="F121" s="77" t="s">
        <v>2707</v>
      </c>
      <c r="G121" s="222" t="s">
        <v>2708</v>
      </c>
      <c r="H121" s="77" t="s">
        <v>2709</v>
      </c>
      <c r="I121" s="65"/>
      <c r="J121" s="309"/>
      <c r="K121" s="272" t="s">
        <v>2710</v>
      </c>
      <c r="L121" s="213"/>
      <c r="M121" s="257" t="s">
        <v>196</v>
      </c>
      <c r="N121" s="310" t="s">
        <v>1322</v>
      </c>
      <c r="O121" s="310" t="s">
        <v>1323</v>
      </c>
      <c r="P121" s="311"/>
      <c r="Q121" s="65" t="s">
        <v>1344</v>
      </c>
      <c r="R121" s="65" t="s">
        <v>1345</v>
      </c>
      <c r="S121" s="77" t="s">
        <v>2711</v>
      </c>
      <c r="T121" s="222" t="s">
        <v>2712</v>
      </c>
      <c r="U121" s="305" t="s">
        <v>2713</v>
      </c>
      <c r="V121" s="305"/>
      <c r="W121" s="158"/>
      <c r="Z121" s="289"/>
      <c r="AA121" s="157">
        <f>IF(OR(J121="Fail",ISBLANK(J121)),INDEX('Issue Code Table'!C:C,MATCH(N:N,'Issue Code Table'!A:A,0)),IF(M121="Critical",6,IF(M121="Significant",5,IF(M121="Moderate",3,2))))</f>
        <v>4</v>
      </c>
    </row>
    <row r="122" spans="1:27" s="290" customFormat="1" ht="75" x14ac:dyDescent="0.35">
      <c r="A122" s="77" t="s">
        <v>2714</v>
      </c>
      <c r="B122" s="276" t="s">
        <v>216</v>
      </c>
      <c r="C122" s="277" t="s">
        <v>217</v>
      </c>
      <c r="D122" s="77" t="s">
        <v>374</v>
      </c>
      <c r="E122" s="77" t="s">
        <v>2715</v>
      </c>
      <c r="F122" s="77" t="s">
        <v>2716</v>
      </c>
      <c r="G122" s="222" t="s">
        <v>2717</v>
      </c>
      <c r="H122" s="77" t="s">
        <v>3986</v>
      </c>
      <c r="I122" s="65"/>
      <c r="J122" s="309"/>
      <c r="K122" s="272" t="s">
        <v>2718</v>
      </c>
      <c r="L122" s="213"/>
      <c r="M122" s="257" t="s">
        <v>149</v>
      </c>
      <c r="N122" s="310" t="s">
        <v>175</v>
      </c>
      <c r="O122" s="310" t="s">
        <v>176</v>
      </c>
      <c r="P122" s="311"/>
      <c r="Q122" s="65" t="s">
        <v>1344</v>
      </c>
      <c r="R122" s="65" t="s">
        <v>1353</v>
      </c>
      <c r="S122" s="77" t="s">
        <v>2719</v>
      </c>
      <c r="T122" s="222" t="s">
        <v>2720</v>
      </c>
      <c r="U122" s="305" t="s">
        <v>2721</v>
      </c>
      <c r="V122" s="305"/>
      <c r="W122" s="158"/>
      <c r="Z122" s="289"/>
      <c r="AA122" s="157">
        <f>IF(OR(J122="Fail",ISBLANK(J122)),INDEX('Issue Code Table'!C:C,MATCH(N:N,'Issue Code Table'!A:A,0)),IF(M122="Critical",6,IF(M122="Significant",5,IF(M122="Moderate",3,2))))</f>
        <v>4</v>
      </c>
    </row>
    <row r="123" spans="1:27" s="290" customFormat="1" ht="75" x14ac:dyDescent="0.35">
      <c r="A123" s="77" t="s">
        <v>2722</v>
      </c>
      <c r="B123" s="77" t="s">
        <v>170</v>
      </c>
      <c r="C123" s="262" t="s">
        <v>1306</v>
      </c>
      <c r="D123" s="77" t="s">
        <v>374</v>
      </c>
      <c r="E123" s="77" t="s">
        <v>2723</v>
      </c>
      <c r="F123" s="77" t="s">
        <v>2724</v>
      </c>
      <c r="G123" s="222" t="s">
        <v>2725</v>
      </c>
      <c r="H123" s="77" t="s">
        <v>2726</v>
      </c>
      <c r="I123" s="65"/>
      <c r="J123" s="309"/>
      <c r="K123" s="272" t="s">
        <v>2727</v>
      </c>
      <c r="L123" s="213"/>
      <c r="M123" s="257" t="s">
        <v>149</v>
      </c>
      <c r="N123" s="310" t="s">
        <v>175</v>
      </c>
      <c r="O123" s="310" t="s">
        <v>176</v>
      </c>
      <c r="P123" s="311"/>
      <c r="Q123" s="65" t="s">
        <v>1344</v>
      </c>
      <c r="R123" s="65" t="s">
        <v>1362</v>
      </c>
      <c r="S123" s="77" t="s">
        <v>2728</v>
      </c>
      <c r="T123" s="222" t="s">
        <v>2729</v>
      </c>
      <c r="U123" s="305" t="s">
        <v>2730</v>
      </c>
      <c r="V123" s="305"/>
      <c r="W123" s="158"/>
      <c r="Z123" s="289"/>
      <c r="AA123" s="157">
        <f>IF(OR(J123="Fail",ISBLANK(J123)),INDEX('Issue Code Table'!C:C,MATCH(N:N,'Issue Code Table'!A:A,0)),IF(M123="Critical",6,IF(M123="Significant",5,IF(M123="Moderate",3,2))))</f>
        <v>4</v>
      </c>
    </row>
    <row r="124" spans="1:27" s="290" customFormat="1" ht="87.5" x14ac:dyDescent="0.35">
      <c r="A124" s="77" t="s">
        <v>2731</v>
      </c>
      <c r="B124" s="276" t="s">
        <v>216</v>
      </c>
      <c r="C124" s="277" t="s">
        <v>217</v>
      </c>
      <c r="D124" s="77" t="s">
        <v>374</v>
      </c>
      <c r="E124" s="77" t="s">
        <v>1383</v>
      </c>
      <c r="F124" s="77" t="s">
        <v>1384</v>
      </c>
      <c r="G124" s="222" t="s">
        <v>2732</v>
      </c>
      <c r="H124" s="77" t="s">
        <v>1386</v>
      </c>
      <c r="I124" s="65"/>
      <c r="J124" s="309"/>
      <c r="K124" s="272" t="s">
        <v>1387</v>
      </c>
      <c r="L124" s="65"/>
      <c r="M124" s="257" t="s">
        <v>138</v>
      </c>
      <c r="N124" s="310" t="s">
        <v>183</v>
      </c>
      <c r="O124" s="310" t="s">
        <v>184</v>
      </c>
      <c r="P124" s="311"/>
      <c r="Q124" s="65" t="s">
        <v>1390</v>
      </c>
      <c r="R124" s="65" t="s">
        <v>1391</v>
      </c>
      <c r="S124" s="77" t="s">
        <v>1392</v>
      </c>
      <c r="T124" s="222" t="s">
        <v>1393</v>
      </c>
      <c r="U124" s="305" t="s">
        <v>3987</v>
      </c>
      <c r="V124" s="305" t="s">
        <v>1394</v>
      </c>
      <c r="W124" s="158"/>
      <c r="Z124" s="289"/>
      <c r="AA124" s="157">
        <f>IF(OR(J124="Fail",ISBLANK(J124)),INDEX('Issue Code Table'!C:C,MATCH(N:N,'Issue Code Table'!A:A,0)),IF(M124="Critical",6,IF(M124="Significant",5,IF(M124="Moderate",3,2))))</f>
        <v>5</v>
      </c>
    </row>
    <row r="125" spans="1:27" s="290" customFormat="1" ht="150" x14ac:dyDescent="0.35">
      <c r="A125" s="77" t="s">
        <v>2733</v>
      </c>
      <c r="B125" s="77" t="s">
        <v>350</v>
      </c>
      <c r="C125" s="262" t="s">
        <v>351</v>
      </c>
      <c r="D125" s="291" t="s">
        <v>374</v>
      </c>
      <c r="E125" s="291" t="s">
        <v>2734</v>
      </c>
      <c r="F125" s="77" t="s">
        <v>2735</v>
      </c>
      <c r="G125" s="222" t="s">
        <v>2736</v>
      </c>
      <c r="H125" s="291" t="s">
        <v>1399</v>
      </c>
      <c r="I125" s="293"/>
      <c r="J125" s="314"/>
      <c r="K125" s="293" t="s">
        <v>1400</v>
      </c>
      <c r="L125" s="293"/>
      <c r="M125" s="296" t="s">
        <v>138</v>
      </c>
      <c r="N125" s="313" t="s">
        <v>1388</v>
      </c>
      <c r="O125" s="313" t="s">
        <v>1389</v>
      </c>
      <c r="P125" s="315"/>
      <c r="Q125" s="293" t="s">
        <v>1390</v>
      </c>
      <c r="R125" s="293" t="s">
        <v>1401</v>
      </c>
      <c r="S125" s="77" t="s">
        <v>2737</v>
      </c>
      <c r="T125" s="222" t="s">
        <v>2738</v>
      </c>
      <c r="U125" s="305" t="s">
        <v>1404</v>
      </c>
      <c r="V125" s="305" t="s">
        <v>3988</v>
      </c>
      <c r="W125" s="158"/>
      <c r="Z125" s="289"/>
      <c r="AA125" s="157">
        <f>IF(OR(J125="Fail",ISBLANK(J125)),INDEX('Issue Code Table'!C:C,MATCH(N:N,'Issue Code Table'!A:A,0)),IF(M125="Critical",6,IF(M125="Significant",5,IF(M125="Moderate",3,2))))</f>
        <v>6</v>
      </c>
    </row>
    <row r="126" spans="1:27" s="290" customFormat="1" ht="87.5" x14ac:dyDescent="0.35">
      <c r="A126" s="77" t="s">
        <v>2739</v>
      </c>
      <c r="B126" s="276" t="s">
        <v>216</v>
      </c>
      <c r="C126" s="277" t="s">
        <v>217</v>
      </c>
      <c r="D126" s="291" t="s">
        <v>374</v>
      </c>
      <c r="E126" s="291" t="s">
        <v>1406</v>
      </c>
      <c r="F126" s="77" t="s">
        <v>1407</v>
      </c>
      <c r="G126" s="222" t="s">
        <v>2740</v>
      </c>
      <c r="H126" s="291" t="s">
        <v>1409</v>
      </c>
      <c r="I126" s="293"/>
      <c r="J126" s="314"/>
      <c r="K126" s="293" t="s">
        <v>1410</v>
      </c>
      <c r="L126" s="213"/>
      <c r="M126" s="296" t="s">
        <v>138</v>
      </c>
      <c r="N126" s="313" t="s">
        <v>636</v>
      </c>
      <c r="O126" s="313" t="s">
        <v>637</v>
      </c>
      <c r="P126" s="315"/>
      <c r="Q126" s="293" t="s">
        <v>1411</v>
      </c>
      <c r="R126" s="293" t="s">
        <v>1412</v>
      </c>
      <c r="S126" s="77" t="s">
        <v>1413</v>
      </c>
      <c r="T126" s="222" t="s">
        <v>2741</v>
      </c>
      <c r="U126" s="305" t="s">
        <v>1415</v>
      </c>
      <c r="V126" s="305" t="s">
        <v>1416</v>
      </c>
      <c r="W126" s="158"/>
      <c r="Z126" s="289"/>
      <c r="AA126" s="157">
        <f>IF(OR(J126="Fail",ISBLANK(J126)),INDEX('Issue Code Table'!C:C,MATCH(N:N,'Issue Code Table'!A:A,0)),IF(M126="Critical",6,IF(M126="Significant",5,IF(M126="Moderate",3,2))))</f>
        <v>5</v>
      </c>
    </row>
    <row r="127" spans="1:27" s="290" customFormat="1" ht="137.5" x14ac:dyDescent="0.35">
      <c r="A127" s="77" t="s">
        <v>2742</v>
      </c>
      <c r="B127" s="77" t="s">
        <v>350</v>
      </c>
      <c r="C127" s="262" t="s">
        <v>351</v>
      </c>
      <c r="D127" s="291" t="s">
        <v>374</v>
      </c>
      <c r="E127" s="291" t="s">
        <v>1418</v>
      </c>
      <c r="F127" s="77" t="s">
        <v>1419</v>
      </c>
      <c r="G127" s="222" t="s">
        <v>2743</v>
      </c>
      <c r="H127" s="291" t="s">
        <v>1421</v>
      </c>
      <c r="I127" s="293"/>
      <c r="J127" s="314"/>
      <c r="K127" s="293" t="s">
        <v>1422</v>
      </c>
      <c r="L127" s="293"/>
      <c r="M127" s="296" t="s">
        <v>149</v>
      </c>
      <c r="N127" s="313" t="s">
        <v>482</v>
      </c>
      <c r="O127" s="313" t="s">
        <v>483</v>
      </c>
      <c r="P127" s="315"/>
      <c r="Q127" s="293" t="s">
        <v>1411</v>
      </c>
      <c r="R127" s="293" t="s">
        <v>1423</v>
      </c>
      <c r="S127" s="77" t="s">
        <v>1424</v>
      </c>
      <c r="T127" s="222" t="s">
        <v>2744</v>
      </c>
      <c r="U127" s="305" t="s">
        <v>2745</v>
      </c>
      <c r="V127" s="305"/>
      <c r="W127" s="158"/>
      <c r="Z127" s="289"/>
      <c r="AA127" s="157">
        <f>IF(OR(J127="Fail",ISBLANK(J127)),INDEX('Issue Code Table'!C:C,MATCH(N:N,'Issue Code Table'!A:A,0)),IF(M127="Critical",6,IF(M127="Significant",5,IF(M127="Moderate",3,2))))</f>
        <v>4</v>
      </c>
    </row>
    <row r="128" spans="1:27" s="290" customFormat="1" ht="112.5" x14ac:dyDescent="0.35">
      <c r="A128" s="77" t="s">
        <v>2746</v>
      </c>
      <c r="B128" s="77" t="s">
        <v>350</v>
      </c>
      <c r="C128" s="262" t="s">
        <v>351</v>
      </c>
      <c r="D128" s="291" t="s">
        <v>374</v>
      </c>
      <c r="E128" s="291" t="s">
        <v>1428</v>
      </c>
      <c r="F128" s="77" t="s">
        <v>1429</v>
      </c>
      <c r="G128" s="222" t="s">
        <v>2747</v>
      </c>
      <c r="H128" s="291" t="s">
        <v>1431</v>
      </c>
      <c r="I128" s="293"/>
      <c r="J128" s="314"/>
      <c r="K128" s="293" t="s">
        <v>1432</v>
      </c>
      <c r="L128" s="293"/>
      <c r="M128" s="296" t="s">
        <v>149</v>
      </c>
      <c r="N128" s="313" t="s">
        <v>482</v>
      </c>
      <c r="O128" s="313" t="s">
        <v>483</v>
      </c>
      <c r="P128" s="315"/>
      <c r="Q128" s="293" t="s">
        <v>1411</v>
      </c>
      <c r="R128" s="293" t="s">
        <v>1433</v>
      </c>
      <c r="S128" s="77" t="s">
        <v>1434</v>
      </c>
      <c r="T128" s="222" t="s">
        <v>1435</v>
      </c>
      <c r="U128" s="305" t="s">
        <v>2748</v>
      </c>
      <c r="V128" s="305"/>
      <c r="W128" s="158"/>
      <c r="Z128" s="289"/>
      <c r="AA128" s="157">
        <f>IF(OR(J128="Fail",ISBLANK(J128)),INDEX('Issue Code Table'!C:C,MATCH(N:N,'Issue Code Table'!A:A,0)),IF(M128="Critical",6,IF(M128="Significant",5,IF(M128="Moderate",3,2))))</f>
        <v>4</v>
      </c>
    </row>
    <row r="129" spans="1:27" s="290" customFormat="1" ht="112.5" x14ac:dyDescent="0.35">
      <c r="A129" s="77" t="s">
        <v>2749</v>
      </c>
      <c r="B129" s="77" t="s">
        <v>350</v>
      </c>
      <c r="C129" s="262" t="s">
        <v>351</v>
      </c>
      <c r="D129" s="291" t="s">
        <v>374</v>
      </c>
      <c r="E129" s="291" t="s">
        <v>1438</v>
      </c>
      <c r="F129" s="77" t="s">
        <v>1439</v>
      </c>
      <c r="G129" s="222" t="s">
        <v>2750</v>
      </c>
      <c r="H129" s="291" t="s">
        <v>1441</v>
      </c>
      <c r="I129" s="293"/>
      <c r="J129" s="314"/>
      <c r="K129" s="293" t="s">
        <v>1442</v>
      </c>
      <c r="L129" s="293"/>
      <c r="M129" s="296" t="s">
        <v>149</v>
      </c>
      <c r="N129" s="313" t="s">
        <v>482</v>
      </c>
      <c r="O129" s="313" t="s">
        <v>483</v>
      </c>
      <c r="P129" s="315"/>
      <c r="Q129" s="293" t="s">
        <v>1411</v>
      </c>
      <c r="R129" s="293" t="s">
        <v>1443</v>
      </c>
      <c r="S129" s="77" t="s">
        <v>1434</v>
      </c>
      <c r="T129" s="222" t="s">
        <v>2751</v>
      </c>
      <c r="U129" s="305" t="s">
        <v>2752</v>
      </c>
      <c r="V129" s="305"/>
      <c r="W129" s="158"/>
      <c r="Z129" s="289"/>
      <c r="AA129" s="157">
        <f>IF(OR(J129="Fail",ISBLANK(J129)),INDEX('Issue Code Table'!C:C,MATCH(N:N,'Issue Code Table'!A:A,0)),IF(M129="Critical",6,IF(M129="Significant",5,IF(M129="Moderate",3,2))))</f>
        <v>4</v>
      </c>
    </row>
    <row r="130" spans="1:27" s="290" customFormat="1" ht="125" x14ac:dyDescent="0.35">
      <c r="A130" s="77" t="s">
        <v>2753</v>
      </c>
      <c r="B130" s="77" t="s">
        <v>350</v>
      </c>
      <c r="C130" s="262" t="s">
        <v>351</v>
      </c>
      <c r="D130" s="291" t="s">
        <v>374</v>
      </c>
      <c r="E130" s="291" t="s">
        <v>1447</v>
      </c>
      <c r="F130" s="77" t="s">
        <v>1448</v>
      </c>
      <c r="G130" s="222" t="s">
        <v>1449</v>
      </c>
      <c r="H130" s="291" t="s">
        <v>1450</v>
      </c>
      <c r="I130" s="293"/>
      <c r="J130" s="314"/>
      <c r="K130" s="293" t="s">
        <v>1451</v>
      </c>
      <c r="L130" s="293"/>
      <c r="M130" s="296" t="s">
        <v>149</v>
      </c>
      <c r="N130" s="313" t="s">
        <v>482</v>
      </c>
      <c r="O130" s="313" t="s">
        <v>483</v>
      </c>
      <c r="P130" s="315"/>
      <c r="Q130" s="293" t="s">
        <v>1411</v>
      </c>
      <c r="R130" s="293" t="s">
        <v>1452</v>
      </c>
      <c r="S130" s="77" t="s">
        <v>1434</v>
      </c>
      <c r="T130" s="222" t="s">
        <v>1453</v>
      </c>
      <c r="U130" s="305" t="s">
        <v>2754</v>
      </c>
      <c r="V130" s="305"/>
      <c r="W130" s="158"/>
      <c r="Z130" s="289"/>
      <c r="AA130" s="157">
        <f>IF(OR(J130="Fail",ISBLANK(J130)),INDEX('Issue Code Table'!C:C,MATCH(N:N,'Issue Code Table'!A:A,0)),IF(M130="Critical",6,IF(M130="Significant",5,IF(M130="Moderate",3,2))))</f>
        <v>4</v>
      </c>
    </row>
    <row r="131" spans="1:27" s="290" customFormat="1" ht="125" x14ac:dyDescent="0.35">
      <c r="A131" s="77" t="s">
        <v>2755</v>
      </c>
      <c r="B131" s="77" t="s">
        <v>350</v>
      </c>
      <c r="C131" s="262" t="s">
        <v>351</v>
      </c>
      <c r="D131" s="291" t="s">
        <v>374</v>
      </c>
      <c r="E131" s="291" t="s">
        <v>1456</v>
      </c>
      <c r="F131" s="77" t="s">
        <v>1457</v>
      </c>
      <c r="G131" s="222" t="s">
        <v>2756</v>
      </c>
      <c r="H131" s="291" t="s">
        <v>1459</v>
      </c>
      <c r="I131" s="293"/>
      <c r="J131" s="314"/>
      <c r="K131" s="293" t="s">
        <v>1460</v>
      </c>
      <c r="L131" s="293"/>
      <c r="M131" s="296" t="s">
        <v>149</v>
      </c>
      <c r="N131" s="313" t="s">
        <v>482</v>
      </c>
      <c r="O131" s="313" t="s">
        <v>483</v>
      </c>
      <c r="P131" s="315"/>
      <c r="Q131" s="293" t="s">
        <v>1411</v>
      </c>
      <c r="R131" s="293" t="s">
        <v>1461</v>
      </c>
      <c r="S131" s="77" t="s">
        <v>1434</v>
      </c>
      <c r="T131" s="222" t="s">
        <v>1462</v>
      </c>
      <c r="U131" s="305" t="s">
        <v>2757</v>
      </c>
      <c r="V131" s="305"/>
      <c r="W131" s="158"/>
      <c r="Z131" s="289"/>
      <c r="AA131" s="157">
        <f>IF(OR(J131="Fail",ISBLANK(J131)),INDEX('Issue Code Table'!C:C,MATCH(N:N,'Issue Code Table'!A:A,0)),IF(M131="Critical",6,IF(M131="Significant",5,IF(M131="Moderate",3,2))))</f>
        <v>4</v>
      </c>
    </row>
    <row r="132" spans="1:27" s="290" customFormat="1" ht="162.5" x14ac:dyDescent="0.35">
      <c r="A132" s="77" t="s">
        <v>2758</v>
      </c>
      <c r="B132" s="77" t="s">
        <v>350</v>
      </c>
      <c r="C132" s="262" t="s">
        <v>351</v>
      </c>
      <c r="D132" s="291" t="s">
        <v>374</v>
      </c>
      <c r="E132" s="291" t="s">
        <v>1465</v>
      </c>
      <c r="F132" s="77" t="s">
        <v>1466</v>
      </c>
      <c r="G132" s="222" t="s">
        <v>2759</v>
      </c>
      <c r="H132" s="291" t="s">
        <v>1468</v>
      </c>
      <c r="I132" s="293"/>
      <c r="J132" s="314"/>
      <c r="K132" s="293" t="s">
        <v>1469</v>
      </c>
      <c r="L132" s="293"/>
      <c r="M132" s="296" t="s">
        <v>149</v>
      </c>
      <c r="N132" s="313" t="s">
        <v>482</v>
      </c>
      <c r="O132" s="313" t="s">
        <v>483</v>
      </c>
      <c r="P132" s="315"/>
      <c r="Q132" s="293" t="s">
        <v>1411</v>
      </c>
      <c r="R132" s="293" t="s">
        <v>1470</v>
      </c>
      <c r="S132" s="77" t="s">
        <v>1434</v>
      </c>
      <c r="T132" s="222" t="s">
        <v>1471</v>
      </c>
      <c r="U132" s="305" t="s">
        <v>2760</v>
      </c>
      <c r="V132" s="305"/>
      <c r="W132" s="158"/>
      <c r="Z132" s="289"/>
      <c r="AA132" s="157">
        <f>IF(OR(J132="Fail",ISBLANK(J132)),INDEX('Issue Code Table'!C:C,MATCH(N:N,'Issue Code Table'!A:A,0)),IF(M132="Critical",6,IF(M132="Significant",5,IF(M132="Moderate",3,2))))</f>
        <v>4</v>
      </c>
    </row>
    <row r="133" spans="1:27" s="290" customFormat="1" ht="409.5" x14ac:dyDescent="0.35">
      <c r="A133" s="77" t="s">
        <v>2761</v>
      </c>
      <c r="B133" s="77" t="s">
        <v>350</v>
      </c>
      <c r="C133" s="262" t="s">
        <v>351</v>
      </c>
      <c r="D133" s="291" t="s">
        <v>374</v>
      </c>
      <c r="E133" s="291" t="s">
        <v>1474</v>
      </c>
      <c r="F133" s="77" t="s">
        <v>2762</v>
      </c>
      <c r="G133" s="222" t="s">
        <v>2763</v>
      </c>
      <c r="H133" s="291" t="s">
        <v>1477</v>
      </c>
      <c r="I133" s="293"/>
      <c r="J133" s="314"/>
      <c r="K133" s="293" t="s">
        <v>1478</v>
      </c>
      <c r="L133" s="293"/>
      <c r="M133" s="295" t="s">
        <v>138</v>
      </c>
      <c r="N133" s="313" t="s">
        <v>183</v>
      </c>
      <c r="O133" s="313" t="s">
        <v>184</v>
      </c>
      <c r="P133" s="315"/>
      <c r="Q133" s="293" t="s">
        <v>1411</v>
      </c>
      <c r="R133" s="293" t="s">
        <v>1479</v>
      </c>
      <c r="S133" s="77" t="s">
        <v>1480</v>
      </c>
      <c r="T133" s="222" t="s">
        <v>2764</v>
      </c>
      <c r="U133" s="305" t="s">
        <v>1482</v>
      </c>
      <c r="V133" s="305" t="s">
        <v>1483</v>
      </c>
      <c r="W133" s="158"/>
      <c r="Z133" s="289"/>
      <c r="AA133" s="157">
        <f>IF(OR(J133="Fail",ISBLANK(J133)),INDEX('Issue Code Table'!C:C,MATCH(N:N,'Issue Code Table'!A:A,0)),IF(M133="Critical",6,IF(M133="Significant",5,IF(M133="Moderate",3,2))))</f>
        <v>5</v>
      </c>
    </row>
    <row r="134" spans="1:27" s="290" customFormat="1" ht="100" x14ac:dyDescent="0.35">
      <c r="A134" s="77" t="s">
        <v>2765</v>
      </c>
      <c r="B134" s="77" t="s">
        <v>350</v>
      </c>
      <c r="C134" s="262" t="s">
        <v>351</v>
      </c>
      <c r="D134" s="291" t="s">
        <v>374</v>
      </c>
      <c r="E134" s="291" t="s">
        <v>1485</v>
      </c>
      <c r="F134" s="77" t="s">
        <v>1486</v>
      </c>
      <c r="G134" s="222" t="s">
        <v>2766</v>
      </c>
      <c r="H134" s="291" t="s">
        <v>1488</v>
      </c>
      <c r="I134" s="293"/>
      <c r="J134" s="314"/>
      <c r="K134" s="293" t="s">
        <v>1489</v>
      </c>
      <c r="L134" s="293"/>
      <c r="M134" s="296" t="s">
        <v>149</v>
      </c>
      <c r="N134" s="313" t="s">
        <v>482</v>
      </c>
      <c r="O134" s="313" t="s">
        <v>483</v>
      </c>
      <c r="P134" s="315"/>
      <c r="Q134" s="293" t="s">
        <v>1490</v>
      </c>
      <c r="R134" s="293" t="s">
        <v>1491</v>
      </c>
      <c r="S134" s="77" t="s">
        <v>1492</v>
      </c>
      <c r="T134" s="222" t="s">
        <v>1493</v>
      </c>
      <c r="U134" s="305" t="s">
        <v>2767</v>
      </c>
      <c r="V134" s="305"/>
      <c r="W134" s="158"/>
      <c r="Z134" s="289"/>
      <c r="AA134" s="157">
        <f>IF(OR(J134="Fail",ISBLANK(J134)),INDEX('Issue Code Table'!C:C,MATCH(N:N,'Issue Code Table'!A:A,0)),IF(M134="Critical",6,IF(M134="Significant",5,IF(M134="Moderate",3,2))))</f>
        <v>4</v>
      </c>
    </row>
    <row r="135" spans="1:27" s="290" customFormat="1" ht="387.5" x14ac:dyDescent="0.35">
      <c r="A135" s="77" t="s">
        <v>2768</v>
      </c>
      <c r="B135" s="276" t="s">
        <v>216</v>
      </c>
      <c r="C135" s="277" t="s">
        <v>217</v>
      </c>
      <c r="D135" s="77" t="s">
        <v>374</v>
      </c>
      <c r="E135" s="77" t="s">
        <v>1496</v>
      </c>
      <c r="F135" s="77" t="s">
        <v>1497</v>
      </c>
      <c r="G135" s="222" t="s">
        <v>1498</v>
      </c>
      <c r="H135" s="77" t="s">
        <v>1499</v>
      </c>
      <c r="I135" s="65"/>
      <c r="J135" s="309"/>
      <c r="K135" s="272" t="s">
        <v>1500</v>
      </c>
      <c r="L135" s="65"/>
      <c r="M135" s="257" t="s">
        <v>138</v>
      </c>
      <c r="N135" s="319" t="s">
        <v>1501</v>
      </c>
      <c r="O135" s="310" t="s">
        <v>1502</v>
      </c>
      <c r="P135" s="311"/>
      <c r="Q135" s="65" t="s">
        <v>1490</v>
      </c>
      <c r="R135" s="65" t="s">
        <v>1503</v>
      </c>
      <c r="S135" s="77" t="s">
        <v>1504</v>
      </c>
      <c r="T135" s="222" t="s">
        <v>1505</v>
      </c>
      <c r="U135" s="305" t="s">
        <v>1506</v>
      </c>
      <c r="V135" s="305" t="s">
        <v>1507</v>
      </c>
      <c r="W135" s="158"/>
      <c r="Z135" s="289"/>
      <c r="AA135" s="157">
        <f>IF(OR(J135="Fail",ISBLANK(J135)),INDEX('Issue Code Table'!C:C,MATCH(N:N,'Issue Code Table'!A:A,0)),IF(M135="Critical",6,IF(M135="Significant",5,IF(M135="Moderate",3,2))))</f>
        <v>5</v>
      </c>
    </row>
    <row r="136" spans="1:27" s="290" customFormat="1" ht="400" x14ac:dyDescent="0.35">
      <c r="A136" s="77" t="s">
        <v>2769</v>
      </c>
      <c r="B136" s="276" t="s">
        <v>216</v>
      </c>
      <c r="C136" s="277" t="s">
        <v>217</v>
      </c>
      <c r="D136" s="77" t="s">
        <v>374</v>
      </c>
      <c r="E136" s="77" t="s">
        <v>1509</v>
      </c>
      <c r="F136" s="77" t="s">
        <v>1510</v>
      </c>
      <c r="G136" s="222" t="s">
        <v>2770</v>
      </c>
      <c r="H136" s="77" t="s">
        <v>1512</v>
      </c>
      <c r="I136" s="65"/>
      <c r="J136" s="309"/>
      <c r="K136" s="272" t="s">
        <v>1513</v>
      </c>
      <c r="L136" s="65"/>
      <c r="M136" s="257" t="s">
        <v>138</v>
      </c>
      <c r="N136" s="319" t="s">
        <v>1501</v>
      </c>
      <c r="O136" s="310" t="s">
        <v>1502</v>
      </c>
      <c r="P136" s="311"/>
      <c r="Q136" s="65" t="s">
        <v>1490</v>
      </c>
      <c r="R136" s="65" t="s">
        <v>1514</v>
      </c>
      <c r="S136" s="77" t="s">
        <v>1515</v>
      </c>
      <c r="T136" s="222" t="s">
        <v>2771</v>
      </c>
      <c r="U136" s="305" t="s">
        <v>1517</v>
      </c>
      <c r="V136" s="305" t="s">
        <v>1518</v>
      </c>
      <c r="W136" s="158"/>
      <c r="Z136" s="289"/>
      <c r="AA136" s="157">
        <f>IF(OR(J136="Fail",ISBLANK(J136)),INDEX('Issue Code Table'!C:C,MATCH(N:N,'Issue Code Table'!A:A,0)),IF(M136="Critical",6,IF(M136="Significant",5,IF(M136="Moderate",3,2))))</f>
        <v>5</v>
      </c>
    </row>
    <row r="137" spans="1:27" s="290" customFormat="1" ht="75" x14ac:dyDescent="0.35">
      <c r="A137" s="77" t="s">
        <v>2772</v>
      </c>
      <c r="B137" s="260" t="s">
        <v>178</v>
      </c>
      <c r="C137" s="263" t="s">
        <v>179</v>
      </c>
      <c r="D137" s="291" t="s">
        <v>374</v>
      </c>
      <c r="E137" s="291" t="s">
        <v>1520</v>
      </c>
      <c r="F137" s="77" t="s">
        <v>1521</v>
      </c>
      <c r="G137" s="222" t="s">
        <v>2773</v>
      </c>
      <c r="H137" s="291" t="s">
        <v>1523</v>
      </c>
      <c r="I137" s="293"/>
      <c r="J137" s="314"/>
      <c r="K137" s="293" t="s">
        <v>1524</v>
      </c>
      <c r="L137" s="293"/>
      <c r="M137" s="296" t="s">
        <v>138</v>
      </c>
      <c r="N137" s="281" t="s">
        <v>4095</v>
      </c>
      <c r="O137" s="281" t="s">
        <v>4094</v>
      </c>
      <c r="P137" s="315"/>
      <c r="Q137" s="293" t="s">
        <v>1490</v>
      </c>
      <c r="R137" s="293" t="s">
        <v>1526</v>
      </c>
      <c r="S137" s="77" t="s">
        <v>1527</v>
      </c>
      <c r="T137" s="222" t="s">
        <v>1528</v>
      </c>
      <c r="U137" s="305" t="s">
        <v>1529</v>
      </c>
      <c r="V137" s="305" t="s">
        <v>3989</v>
      </c>
      <c r="W137" s="158"/>
      <c r="Z137" s="289"/>
      <c r="AA137" s="157">
        <f>IF(OR(J137="Fail",ISBLANK(J137)),INDEX('Issue Code Table'!C:C,MATCH(N:N,'Issue Code Table'!A:A,0)),IF(M137="Critical",6,IF(M137="Significant",5,IF(M137="Moderate",3,2))))</f>
        <v>6</v>
      </c>
    </row>
    <row r="138" spans="1:27" s="290" customFormat="1" ht="175" x14ac:dyDescent="0.35">
      <c r="A138" s="77" t="s">
        <v>2774</v>
      </c>
      <c r="B138" s="276" t="s">
        <v>216</v>
      </c>
      <c r="C138" s="277" t="s">
        <v>217</v>
      </c>
      <c r="D138" s="291" t="s">
        <v>374</v>
      </c>
      <c r="E138" s="291" t="s">
        <v>1531</v>
      </c>
      <c r="F138" s="77" t="s">
        <v>1532</v>
      </c>
      <c r="G138" s="222" t="s">
        <v>2775</v>
      </c>
      <c r="H138" s="291" t="s">
        <v>1534</v>
      </c>
      <c r="I138" s="293"/>
      <c r="J138" s="314"/>
      <c r="K138" s="293" t="s">
        <v>1535</v>
      </c>
      <c r="L138" s="293"/>
      <c r="M138" s="296" t="s">
        <v>149</v>
      </c>
      <c r="N138" s="313" t="s">
        <v>1536</v>
      </c>
      <c r="O138" s="313" t="s">
        <v>1537</v>
      </c>
      <c r="P138" s="315"/>
      <c r="Q138" s="293" t="s">
        <v>1490</v>
      </c>
      <c r="R138" s="293" t="s">
        <v>1538</v>
      </c>
      <c r="S138" s="77" t="s">
        <v>1539</v>
      </c>
      <c r="T138" s="222" t="s">
        <v>2776</v>
      </c>
      <c r="U138" s="305" t="s">
        <v>1541</v>
      </c>
      <c r="V138" s="305"/>
      <c r="W138" s="158"/>
      <c r="Z138" s="289"/>
      <c r="AA138" s="157">
        <f>IF(OR(J138="Fail",ISBLANK(J138)),INDEX('Issue Code Table'!C:C,MATCH(N:N,'Issue Code Table'!A:A,0)),IF(M138="Critical",6,IF(M138="Significant",5,IF(M138="Moderate",3,2))))</f>
        <v>3</v>
      </c>
    </row>
    <row r="139" spans="1:27" s="290" customFormat="1" ht="87.5" x14ac:dyDescent="0.35">
      <c r="A139" s="77" t="s">
        <v>2777</v>
      </c>
      <c r="B139" s="77" t="s">
        <v>350</v>
      </c>
      <c r="C139" s="262" t="s">
        <v>351</v>
      </c>
      <c r="D139" s="291" t="s">
        <v>374</v>
      </c>
      <c r="E139" s="291" t="s">
        <v>1543</v>
      </c>
      <c r="F139" s="77" t="s">
        <v>1544</v>
      </c>
      <c r="G139" s="222" t="s">
        <v>2778</v>
      </c>
      <c r="H139" s="77" t="s">
        <v>1546</v>
      </c>
      <c r="I139" s="293"/>
      <c r="J139" s="314"/>
      <c r="K139" s="293" t="s">
        <v>1547</v>
      </c>
      <c r="L139" s="293" t="s">
        <v>1548</v>
      </c>
      <c r="M139" s="296" t="s">
        <v>138</v>
      </c>
      <c r="N139" s="313" t="s">
        <v>1549</v>
      </c>
      <c r="O139" s="313" t="s">
        <v>1550</v>
      </c>
      <c r="P139" s="315"/>
      <c r="Q139" s="293" t="s">
        <v>1490</v>
      </c>
      <c r="R139" s="293" t="s">
        <v>1551</v>
      </c>
      <c r="S139" s="77" t="s">
        <v>1552</v>
      </c>
      <c r="T139" s="222" t="s">
        <v>1553</v>
      </c>
      <c r="U139" s="305" t="s">
        <v>1554</v>
      </c>
      <c r="V139" s="305" t="s">
        <v>3990</v>
      </c>
      <c r="W139" s="158"/>
      <c r="Z139" s="289"/>
      <c r="AA139" s="157">
        <f>IF(OR(J139="Fail",ISBLANK(J139)),INDEX('Issue Code Table'!C:C,MATCH(N:N,'Issue Code Table'!A:A,0)),IF(M139="Critical",6,IF(M139="Significant",5,IF(M139="Moderate",3,2))))</f>
        <v>5</v>
      </c>
    </row>
    <row r="140" spans="1:27" s="290" customFormat="1" ht="75" x14ac:dyDescent="0.35">
      <c r="A140" s="77" t="s">
        <v>2779</v>
      </c>
      <c r="B140" s="77" t="s">
        <v>350</v>
      </c>
      <c r="C140" s="262" t="s">
        <v>351</v>
      </c>
      <c r="D140" s="291" t="s">
        <v>374</v>
      </c>
      <c r="E140" s="291" t="s">
        <v>1556</v>
      </c>
      <c r="F140" s="77" t="s">
        <v>1557</v>
      </c>
      <c r="G140" s="222" t="s">
        <v>2780</v>
      </c>
      <c r="H140" s="291" t="s">
        <v>1559</v>
      </c>
      <c r="I140" s="293"/>
      <c r="J140" s="314"/>
      <c r="K140" s="293" t="s">
        <v>1560</v>
      </c>
      <c r="L140" s="293"/>
      <c r="M140" s="295" t="s">
        <v>138</v>
      </c>
      <c r="N140" s="313" t="s">
        <v>183</v>
      </c>
      <c r="O140" s="313" t="s">
        <v>184</v>
      </c>
      <c r="P140" s="315"/>
      <c r="Q140" s="293" t="s">
        <v>1490</v>
      </c>
      <c r="R140" s="293" t="s">
        <v>1561</v>
      </c>
      <c r="S140" s="77" t="s">
        <v>1562</v>
      </c>
      <c r="T140" s="222" t="s">
        <v>1563</v>
      </c>
      <c r="U140" s="305" t="s">
        <v>1564</v>
      </c>
      <c r="V140" s="305" t="s">
        <v>1565</v>
      </c>
      <c r="W140" s="158"/>
      <c r="Z140" s="289"/>
      <c r="AA140" s="157">
        <f>IF(OR(J140="Fail",ISBLANK(J140)),INDEX('Issue Code Table'!C:C,MATCH(N:N,'Issue Code Table'!A:A,0)),IF(M140="Critical",6,IF(M140="Significant",5,IF(M140="Moderate",3,2))))</f>
        <v>5</v>
      </c>
    </row>
    <row r="141" spans="1:27" s="290" customFormat="1" ht="87.5" x14ac:dyDescent="0.35">
      <c r="A141" s="77" t="s">
        <v>2781</v>
      </c>
      <c r="B141" s="77" t="s">
        <v>350</v>
      </c>
      <c r="C141" s="262" t="s">
        <v>351</v>
      </c>
      <c r="D141" s="291" t="s">
        <v>374</v>
      </c>
      <c r="E141" s="291" t="s">
        <v>1567</v>
      </c>
      <c r="F141" s="77" t="s">
        <v>1568</v>
      </c>
      <c r="G141" s="222" t="s">
        <v>2782</v>
      </c>
      <c r="H141" s="291" t="s">
        <v>1570</v>
      </c>
      <c r="I141" s="293"/>
      <c r="J141" s="314"/>
      <c r="K141" s="293" t="s">
        <v>1571</v>
      </c>
      <c r="L141" s="293"/>
      <c r="M141" s="295" t="s">
        <v>138</v>
      </c>
      <c r="N141" s="313" t="s">
        <v>183</v>
      </c>
      <c r="O141" s="313" t="s">
        <v>184</v>
      </c>
      <c r="P141" s="315"/>
      <c r="Q141" s="293" t="s">
        <v>1490</v>
      </c>
      <c r="R141" s="293" t="s">
        <v>1572</v>
      </c>
      <c r="S141" s="77" t="s">
        <v>1573</v>
      </c>
      <c r="T141" s="222" t="s">
        <v>2783</v>
      </c>
      <c r="U141" s="305" t="s">
        <v>1575</v>
      </c>
      <c r="V141" s="305" t="s">
        <v>1576</v>
      </c>
      <c r="W141" s="158"/>
      <c r="Z141" s="289"/>
      <c r="AA141" s="157">
        <f>IF(OR(J141="Fail",ISBLANK(J141)),INDEX('Issue Code Table'!C:C,MATCH(N:N,'Issue Code Table'!A:A,0)),IF(M141="Critical",6,IF(M141="Significant",5,IF(M141="Moderate",3,2))))</f>
        <v>5</v>
      </c>
    </row>
    <row r="142" spans="1:27" s="290" customFormat="1" ht="112.5" x14ac:dyDescent="0.35">
      <c r="A142" s="77" t="s">
        <v>2784</v>
      </c>
      <c r="B142" s="260" t="s">
        <v>932</v>
      </c>
      <c r="C142" s="263" t="s">
        <v>933</v>
      </c>
      <c r="D142" s="291" t="s">
        <v>374</v>
      </c>
      <c r="E142" s="291" t="s">
        <v>1578</v>
      </c>
      <c r="F142" s="77" t="s">
        <v>1579</v>
      </c>
      <c r="G142" s="222" t="s">
        <v>2785</v>
      </c>
      <c r="H142" s="291" t="s">
        <v>1581</v>
      </c>
      <c r="I142" s="293"/>
      <c r="J142" s="314"/>
      <c r="K142" s="293" t="s">
        <v>1582</v>
      </c>
      <c r="L142" s="293"/>
      <c r="M142" s="296" t="s">
        <v>138</v>
      </c>
      <c r="N142" s="313" t="s">
        <v>1583</v>
      </c>
      <c r="O142" s="313" t="s">
        <v>1584</v>
      </c>
      <c r="P142" s="315"/>
      <c r="Q142" s="293" t="s">
        <v>1490</v>
      </c>
      <c r="R142" s="293" t="s">
        <v>1585</v>
      </c>
      <c r="S142" s="77" t="s">
        <v>1586</v>
      </c>
      <c r="T142" s="222" t="s">
        <v>1587</v>
      </c>
      <c r="U142" s="305" t="s">
        <v>1588</v>
      </c>
      <c r="V142" s="305" t="s">
        <v>3991</v>
      </c>
      <c r="W142" s="158"/>
      <c r="Z142" s="289"/>
      <c r="AA142" s="157">
        <f>IF(OR(J142="Fail",ISBLANK(J142)),INDEX('Issue Code Table'!C:C,MATCH(N:N,'Issue Code Table'!A:A,0)),IF(M142="Critical",6,IF(M142="Significant",5,IF(M142="Moderate",3,2))))</f>
        <v>7</v>
      </c>
    </row>
    <row r="143" spans="1:27" s="290" customFormat="1" ht="75" x14ac:dyDescent="0.35">
      <c r="A143" s="77" t="s">
        <v>2786</v>
      </c>
      <c r="B143" s="260" t="s">
        <v>932</v>
      </c>
      <c r="C143" s="263" t="s">
        <v>933</v>
      </c>
      <c r="D143" s="291" t="s">
        <v>374</v>
      </c>
      <c r="E143" s="291" t="s">
        <v>1590</v>
      </c>
      <c r="F143" s="77" t="s">
        <v>1591</v>
      </c>
      <c r="G143" s="222" t="s">
        <v>2787</v>
      </c>
      <c r="H143" s="291" t="s">
        <v>1593</v>
      </c>
      <c r="I143" s="293"/>
      <c r="J143" s="314"/>
      <c r="K143" s="293" t="s">
        <v>1594</v>
      </c>
      <c r="L143" s="293"/>
      <c r="M143" s="296" t="s">
        <v>138</v>
      </c>
      <c r="N143" s="313" t="s">
        <v>1501</v>
      </c>
      <c r="O143" s="313" t="s">
        <v>1502</v>
      </c>
      <c r="P143" s="315"/>
      <c r="Q143" s="293" t="s">
        <v>1490</v>
      </c>
      <c r="R143" s="293" t="s">
        <v>1595</v>
      </c>
      <c r="S143" s="77" t="s">
        <v>1596</v>
      </c>
      <c r="T143" s="222" t="s">
        <v>2788</v>
      </c>
      <c r="U143" s="305" t="s">
        <v>1598</v>
      </c>
      <c r="V143" s="305" t="s">
        <v>1599</v>
      </c>
      <c r="W143" s="158"/>
      <c r="Z143" s="289"/>
      <c r="AA143" s="157">
        <f>IF(OR(J143="Fail",ISBLANK(J143)),INDEX('Issue Code Table'!C:C,MATCH(N:N,'Issue Code Table'!A:A,0)),IF(M143="Critical",6,IF(M143="Significant",5,IF(M143="Moderate",3,2))))</f>
        <v>5</v>
      </c>
    </row>
    <row r="144" spans="1:27" s="290" customFormat="1" ht="87.5" x14ac:dyDescent="0.35">
      <c r="A144" s="77" t="s">
        <v>2789</v>
      </c>
      <c r="B144" s="260" t="s">
        <v>178</v>
      </c>
      <c r="C144" s="263" t="s">
        <v>179</v>
      </c>
      <c r="D144" s="291" t="s">
        <v>374</v>
      </c>
      <c r="E144" s="291" t="s">
        <v>1601</v>
      </c>
      <c r="F144" s="77" t="s">
        <v>1602</v>
      </c>
      <c r="G144" s="222" t="s">
        <v>2790</v>
      </c>
      <c r="H144" s="291" t="s">
        <v>1604</v>
      </c>
      <c r="I144" s="293"/>
      <c r="J144" s="314"/>
      <c r="K144" s="293" t="s">
        <v>1605</v>
      </c>
      <c r="L144" s="293"/>
      <c r="M144" s="295" t="s">
        <v>138</v>
      </c>
      <c r="N144" s="313" t="s">
        <v>183</v>
      </c>
      <c r="O144" s="313" t="s">
        <v>184</v>
      </c>
      <c r="P144" s="315"/>
      <c r="Q144" s="293" t="s">
        <v>1490</v>
      </c>
      <c r="R144" s="293" t="s">
        <v>1606</v>
      </c>
      <c r="S144" s="77" t="s">
        <v>1607</v>
      </c>
      <c r="T144" s="222" t="s">
        <v>1608</v>
      </c>
      <c r="U144" s="305" t="s">
        <v>1609</v>
      </c>
      <c r="V144" s="305" t="s">
        <v>3992</v>
      </c>
      <c r="W144" s="158"/>
      <c r="Z144" s="289"/>
      <c r="AA144" s="157">
        <f>IF(OR(J144="Fail",ISBLANK(J144)),INDEX('Issue Code Table'!C:C,MATCH(N:N,'Issue Code Table'!A:A,0)),IF(M144="Critical",6,IF(M144="Significant",5,IF(M144="Moderate",3,2))))</f>
        <v>5</v>
      </c>
    </row>
    <row r="145" spans="1:27" s="290" customFormat="1" ht="409.5" x14ac:dyDescent="0.35">
      <c r="A145" s="77" t="s">
        <v>2791</v>
      </c>
      <c r="B145" s="260" t="s">
        <v>1611</v>
      </c>
      <c r="C145" s="263" t="s">
        <v>1612</v>
      </c>
      <c r="D145" s="276" t="s">
        <v>203</v>
      </c>
      <c r="E145" s="77" t="s">
        <v>1613</v>
      </c>
      <c r="F145" s="77" t="s">
        <v>1614</v>
      </c>
      <c r="G145" s="222" t="s">
        <v>2792</v>
      </c>
      <c r="H145" s="77" t="s">
        <v>1616</v>
      </c>
      <c r="I145" s="278"/>
      <c r="J145" s="306"/>
      <c r="K145" s="278" t="s">
        <v>1617</v>
      </c>
      <c r="L145" s="278"/>
      <c r="M145" s="286" t="s">
        <v>138</v>
      </c>
      <c r="N145" s="281" t="s">
        <v>4095</v>
      </c>
      <c r="O145" s="281" t="s">
        <v>4094</v>
      </c>
      <c r="P145" s="308"/>
      <c r="Q145" s="278" t="s">
        <v>1490</v>
      </c>
      <c r="R145" s="278" t="s">
        <v>1618</v>
      </c>
      <c r="S145" s="77" t="s">
        <v>1619</v>
      </c>
      <c r="T145" s="222" t="s">
        <v>1620</v>
      </c>
      <c r="U145" s="305" t="s">
        <v>1621</v>
      </c>
      <c r="V145" s="305" t="s">
        <v>1622</v>
      </c>
      <c r="W145" s="158"/>
      <c r="Z145" s="289"/>
      <c r="AA145" s="157">
        <f>IF(OR(J145="Fail",ISBLANK(J145)),INDEX('Issue Code Table'!C:C,MATCH(N:N,'Issue Code Table'!A:A,0)),IF(M145="Critical",6,IF(M145="Significant",5,IF(M145="Moderate",3,2))))</f>
        <v>6</v>
      </c>
    </row>
    <row r="146" spans="1:27" s="290" customFormat="1" ht="275" x14ac:dyDescent="0.35">
      <c r="A146" s="77" t="s">
        <v>2793</v>
      </c>
      <c r="B146" s="260" t="s">
        <v>1624</v>
      </c>
      <c r="C146" s="263" t="s">
        <v>1625</v>
      </c>
      <c r="D146" s="276" t="s">
        <v>203</v>
      </c>
      <c r="E146" s="77" t="s">
        <v>1626</v>
      </c>
      <c r="F146" s="77" t="s">
        <v>1627</v>
      </c>
      <c r="G146" s="222" t="s">
        <v>2794</v>
      </c>
      <c r="H146" s="77" t="s">
        <v>1629</v>
      </c>
      <c r="I146" s="278"/>
      <c r="J146" s="306"/>
      <c r="K146" s="278" t="s">
        <v>1630</v>
      </c>
      <c r="L146" s="278"/>
      <c r="M146" s="286" t="s">
        <v>138</v>
      </c>
      <c r="N146" s="281" t="s">
        <v>4095</v>
      </c>
      <c r="O146" s="281" t="s">
        <v>4094</v>
      </c>
      <c r="P146" s="308"/>
      <c r="Q146" s="278" t="s">
        <v>1490</v>
      </c>
      <c r="R146" s="278" t="s">
        <v>1631</v>
      </c>
      <c r="S146" s="77" t="s">
        <v>1632</v>
      </c>
      <c r="T146" s="222" t="s">
        <v>1633</v>
      </c>
      <c r="U146" s="305" t="s">
        <v>1634</v>
      </c>
      <c r="V146" s="305" t="s">
        <v>3993</v>
      </c>
      <c r="W146" s="158"/>
      <c r="Z146" s="289"/>
      <c r="AA146" s="157">
        <f>IF(OR(J146="Fail",ISBLANK(J146)),INDEX('Issue Code Table'!C:C,MATCH(N:N,'Issue Code Table'!A:A,0)),IF(M146="Critical",6,IF(M146="Significant",5,IF(M146="Moderate",3,2))))</f>
        <v>6</v>
      </c>
    </row>
    <row r="147" spans="1:27" s="290" customFormat="1" ht="150" x14ac:dyDescent="0.35">
      <c r="A147" s="77" t="s">
        <v>2795</v>
      </c>
      <c r="B147" s="276" t="s">
        <v>500</v>
      </c>
      <c r="C147" s="261" t="s">
        <v>501</v>
      </c>
      <c r="D147" s="276" t="s">
        <v>203</v>
      </c>
      <c r="E147" s="77" t="s">
        <v>1636</v>
      </c>
      <c r="F147" s="77" t="s">
        <v>1637</v>
      </c>
      <c r="G147" s="222" t="s">
        <v>4143</v>
      </c>
      <c r="H147" s="77" t="s">
        <v>1639</v>
      </c>
      <c r="I147" s="278"/>
      <c r="J147" s="306"/>
      <c r="K147" s="278" t="s">
        <v>1640</v>
      </c>
      <c r="L147" s="278"/>
      <c r="M147" s="286" t="s">
        <v>138</v>
      </c>
      <c r="N147" s="281" t="s">
        <v>4095</v>
      </c>
      <c r="O147" s="281" t="s">
        <v>4094</v>
      </c>
      <c r="P147" s="308"/>
      <c r="Q147" s="278" t="s">
        <v>1490</v>
      </c>
      <c r="R147" s="278" t="s">
        <v>1641</v>
      </c>
      <c r="S147" s="77" t="s">
        <v>1642</v>
      </c>
      <c r="T147" s="222" t="s">
        <v>2796</v>
      </c>
      <c r="U147" s="305" t="s">
        <v>1644</v>
      </c>
      <c r="V147" s="305" t="s">
        <v>1645</v>
      </c>
      <c r="W147" s="158"/>
      <c r="Z147" s="289"/>
      <c r="AA147" s="157">
        <f>IF(OR(J147="Fail",ISBLANK(J147)),INDEX('Issue Code Table'!C:C,MATCH(N:N,'Issue Code Table'!A:A,0)),IF(M147="Critical",6,IF(M147="Significant",5,IF(M147="Moderate",3,2))))</f>
        <v>6</v>
      </c>
    </row>
    <row r="148" spans="1:27" s="290" customFormat="1" ht="237.5" x14ac:dyDescent="0.35">
      <c r="A148" s="77" t="s">
        <v>2797</v>
      </c>
      <c r="B148" s="260" t="s">
        <v>2798</v>
      </c>
      <c r="C148" s="261" t="s">
        <v>2799</v>
      </c>
      <c r="D148" s="291" t="s">
        <v>374</v>
      </c>
      <c r="E148" s="291" t="s">
        <v>1648</v>
      </c>
      <c r="F148" s="222" t="s">
        <v>4146</v>
      </c>
      <c r="G148" s="222" t="s">
        <v>4139</v>
      </c>
      <c r="H148" s="222" t="s">
        <v>4144</v>
      </c>
      <c r="I148" s="293"/>
      <c r="J148" s="314"/>
      <c r="K148" s="293" t="s">
        <v>1651</v>
      </c>
      <c r="L148" s="293" t="s">
        <v>1652</v>
      </c>
      <c r="M148" s="296" t="s">
        <v>149</v>
      </c>
      <c r="N148" s="313" t="s">
        <v>2874</v>
      </c>
      <c r="O148" s="313" t="s">
        <v>4140</v>
      </c>
      <c r="P148" s="315"/>
      <c r="Q148" s="293" t="s">
        <v>1490</v>
      </c>
      <c r="R148" s="293" t="s">
        <v>1655</v>
      </c>
      <c r="S148" s="77" t="s">
        <v>4145</v>
      </c>
      <c r="T148" s="222" t="s">
        <v>4142</v>
      </c>
      <c r="U148" s="305" t="s">
        <v>4141</v>
      </c>
      <c r="V148" s="305"/>
      <c r="W148" s="158"/>
      <c r="Z148" s="289"/>
      <c r="AA148" s="157">
        <f>IF(OR(J148="Fail",ISBLANK(J148)),INDEX('Issue Code Table'!C:C,MATCH(N:N,'Issue Code Table'!A:A,0)),IF(M148="Critical",6,IF(M148="Significant",5,IF(M148="Moderate",3,2))))</f>
        <v>4</v>
      </c>
    </row>
    <row r="149" spans="1:27" s="290" customFormat="1" ht="125" x14ac:dyDescent="0.35">
      <c r="A149" s="77" t="s">
        <v>2800</v>
      </c>
      <c r="B149" s="260" t="s">
        <v>2801</v>
      </c>
      <c r="C149" s="261" t="s">
        <v>2802</v>
      </c>
      <c r="D149" s="291" t="s">
        <v>374</v>
      </c>
      <c r="E149" s="291" t="s">
        <v>1657</v>
      </c>
      <c r="F149" s="77" t="s">
        <v>1658</v>
      </c>
      <c r="G149" s="222" t="s">
        <v>2803</v>
      </c>
      <c r="H149" s="291" t="s">
        <v>1660</v>
      </c>
      <c r="I149" s="293"/>
      <c r="J149" s="314"/>
      <c r="K149" s="293" t="s">
        <v>1661</v>
      </c>
      <c r="L149" s="293"/>
      <c r="M149" s="296" t="s">
        <v>149</v>
      </c>
      <c r="N149" s="313" t="s">
        <v>1653</v>
      </c>
      <c r="O149" s="313" t="s">
        <v>1654</v>
      </c>
      <c r="P149" s="315"/>
      <c r="Q149" s="293" t="s">
        <v>1490</v>
      </c>
      <c r="R149" s="293" t="s">
        <v>1662</v>
      </c>
      <c r="S149" s="77" t="s">
        <v>1663</v>
      </c>
      <c r="T149" s="222" t="s">
        <v>2804</v>
      </c>
      <c r="U149" s="305" t="s">
        <v>1665</v>
      </c>
      <c r="V149" s="305"/>
      <c r="W149" s="158"/>
      <c r="Z149" s="289"/>
      <c r="AA149" s="157">
        <f>IF(OR(J149="Fail",ISBLANK(J149)),INDEX('Issue Code Table'!C:C,MATCH(N:N,'Issue Code Table'!A:A,0)),IF(M149="Critical",6,IF(M149="Significant",5,IF(M149="Moderate",3,2))))</f>
        <v>5</v>
      </c>
    </row>
    <row r="150" spans="1:27" s="290" customFormat="1" ht="409.5" x14ac:dyDescent="0.35">
      <c r="A150" s="77" t="s">
        <v>2805</v>
      </c>
      <c r="B150" s="77" t="s">
        <v>350</v>
      </c>
      <c r="C150" s="262" t="s">
        <v>351</v>
      </c>
      <c r="D150" s="291" t="s">
        <v>203</v>
      </c>
      <c r="E150" s="291" t="s">
        <v>1667</v>
      </c>
      <c r="F150" s="77" t="s">
        <v>1668</v>
      </c>
      <c r="G150" s="222" t="s">
        <v>2806</v>
      </c>
      <c r="H150" s="291" t="s">
        <v>1670</v>
      </c>
      <c r="I150" s="293"/>
      <c r="J150" s="314"/>
      <c r="K150" s="293" t="s">
        <v>1671</v>
      </c>
      <c r="L150" s="293"/>
      <c r="M150" s="295" t="s">
        <v>138</v>
      </c>
      <c r="N150" s="313" t="s">
        <v>183</v>
      </c>
      <c r="O150" s="313" t="s">
        <v>184</v>
      </c>
      <c r="P150" s="315"/>
      <c r="Q150" s="293" t="s">
        <v>1490</v>
      </c>
      <c r="R150" s="293" t="s">
        <v>1672</v>
      </c>
      <c r="S150" s="77" t="s">
        <v>1673</v>
      </c>
      <c r="T150" s="222" t="s">
        <v>2807</v>
      </c>
      <c r="U150" s="305" t="s">
        <v>1675</v>
      </c>
      <c r="V150" s="305" t="s">
        <v>1676</v>
      </c>
      <c r="W150" s="158"/>
      <c r="Z150" s="289"/>
      <c r="AA150" s="157">
        <f>IF(OR(J150="Fail",ISBLANK(J150)),INDEX('Issue Code Table'!C:C,MATCH(N:N,'Issue Code Table'!A:A,0)),IF(M150="Critical",6,IF(M150="Significant",5,IF(M150="Moderate",3,2))))</f>
        <v>5</v>
      </c>
    </row>
    <row r="151" spans="1:27" s="290" customFormat="1" ht="409.5" x14ac:dyDescent="0.35">
      <c r="A151" s="77" t="s">
        <v>2808</v>
      </c>
      <c r="B151" s="291" t="s">
        <v>1678</v>
      </c>
      <c r="C151" s="262" t="s">
        <v>1679</v>
      </c>
      <c r="D151" s="291" t="s">
        <v>203</v>
      </c>
      <c r="E151" s="291" t="s">
        <v>1680</v>
      </c>
      <c r="F151" s="77" t="s">
        <v>1681</v>
      </c>
      <c r="G151" s="222" t="s">
        <v>2809</v>
      </c>
      <c r="H151" s="77" t="s">
        <v>565</v>
      </c>
      <c r="I151" s="293"/>
      <c r="J151" s="314"/>
      <c r="K151" s="293" t="s">
        <v>1683</v>
      </c>
      <c r="L151" s="293" t="s">
        <v>1684</v>
      </c>
      <c r="M151" s="296" t="s">
        <v>196</v>
      </c>
      <c r="N151" s="313" t="s">
        <v>567</v>
      </c>
      <c r="O151" s="317" t="s">
        <v>581</v>
      </c>
      <c r="P151" s="315"/>
      <c r="Q151" s="293" t="s">
        <v>1490</v>
      </c>
      <c r="R151" s="293" t="s">
        <v>1685</v>
      </c>
      <c r="S151" s="77" t="s">
        <v>1686</v>
      </c>
      <c r="T151" s="222" t="s">
        <v>2810</v>
      </c>
      <c r="U151" s="305" t="s">
        <v>1688</v>
      </c>
      <c r="V151" s="305"/>
      <c r="W151" s="158"/>
      <c r="Z151" s="289"/>
      <c r="AA151" s="157" t="e">
        <f>IF(OR(J151="Fail",ISBLANK(J151)),INDEX('Issue Code Table'!C:C,MATCH(N:N,'Issue Code Table'!A:A,0)),IF(M151="Critical",6,IF(M151="Significant",5,IF(M151="Moderate",3,2))))</f>
        <v>#N/A</v>
      </c>
    </row>
    <row r="152" spans="1:27" s="290" customFormat="1" ht="125" x14ac:dyDescent="0.35">
      <c r="A152" s="77" t="s">
        <v>2811</v>
      </c>
      <c r="B152" s="77" t="s">
        <v>350</v>
      </c>
      <c r="C152" s="262" t="s">
        <v>351</v>
      </c>
      <c r="D152" s="77" t="s">
        <v>374</v>
      </c>
      <c r="E152" s="77" t="s">
        <v>2812</v>
      </c>
      <c r="F152" s="77" t="s">
        <v>2813</v>
      </c>
      <c r="G152" s="222" t="s">
        <v>2814</v>
      </c>
      <c r="H152" s="77" t="s">
        <v>2815</v>
      </c>
      <c r="I152" s="65"/>
      <c r="J152" s="309"/>
      <c r="K152" s="272" t="s">
        <v>2816</v>
      </c>
      <c r="L152" s="213"/>
      <c r="M152" s="257" t="s">
        <v>138</v>
      </c>
      <c r="N152" s="310" t="s">
        <v>1388</v>
      </c>
      <c r="O152" s="310" t="s">
        <v>1389</v>
      </c>
      <c r="P152" s="311"/>
      <c r="Q152" s="65" t="s">
        <v>1490</v>
      </c>
      <c r="R152" s="65" t="s">
        <v>2817</v>
      </c>
      <c r="S152" s="77" t="s">
        <v>2818</v>
      </c>
      <c r="T152" s="222" t="s">
        <v>2819</v>
      </c>
      <c r="U152" s="305" t="s">
        <v>2820</v>
      </c>
      <c r="V152" s="305" t="s">
        <v>2821</v>
      </c>
      <c r="W152" s="158"/>
      <c r="Z152" s="289"/>
      <c r="AA152" s="157">
        <f>IF(OR(J152="Fail",ISBLANK(J152)),INDEX('Issue Code Table'!C:C,MATCH(N:N,'Issue Code Table'!A:A,0)),IF(M152="Critical",6,IF(M152="Significant",5,IF(M152="Moderate",3,2))))</f>
        <v>6</v>
      </c>
    </row>
    <row r="153" spans="1:27" s="290" customFormat="1" ht="100" x14ac:dyDescent="0.35">
      <c r="A153" s="77" t="s">
        <v>2822</v>
      </c>
      <c r="B153" s="77" t="s">
        <v>1647</v>
      </c>
      <c r="C153" s="262" t="s">
        <v>2823</v>
      </c>
      <c r="D153" s="77" t="s">
        <v>374</v>
      </c>
      <c r="E153" s="77" t="s">
        <v>2824</v>
      </c>
      <c r="F153" s="77" t="s">
        <v>2825</v>
      </c>
      <c r="G153" s="222" t="s">
        <v>2826</v>
      </c>
      <c r="H153" s="77" t="s">
        <v>2827</v>
      </c>
      <c r="I153" s="65"/>
      <c r="J153" s="309"/>
      <c r="K153" s="272" t="s">
        <v>2828</v>
      </c>
      <c r="L153" s="213"/>
      <c r="M153" s="257" t="s">
        <v>149</v>
      </c>
      <c r="N153" s="212" t="s">
        <v>2829</v>
      </c>
      <c r="O153" s="310" t="s">
        <v>2830</v>
      </c>
      <c r="P153" s="311"/>
      <c r="Q153" s="65" t="s">
        <v>1490</v>
      </c>
      <c r="R153" s="65" t="s">
        <v>2831</v>
      </c>
      <c r="S153" s="77" t="s">
        <v>2832</v>
      </c>
      <c r="T153" s="222" t="s">
        <v>2833</v>
      </c>
      <c r="U153" s="305" t="s">
        <v>2834</v>
      </c>
      <c r="V153" s="305"/>
      <c r="W153" s="158"/>
      <c r="Z153" s="289"/>
      <c r="AA153" s="157">
        <f>IF(OR(J153="Fail",ISBLANK(J153)),INDEX('Issue Code Table'!C:C,MATCH(N:N,'Issue Code Table'!A:A,0)),IF(M153="Critical",6,IF(M153="Significant",5,IF(M153="Moderate",3,2))))</f>
        <v>4</v>
      </c>
    </row>
    <row r="154" spans="1:27" s="290" customFormat="1" ht="100" x14ac:dyDescent="0.35">
      <c r="A154" s="77" t="s">
        <v>2835</v>
      </c>
      <c r="B154" s="77" t="s">
        <v>1647</v>
      </c>
      <c r="C154" s="262" t="s">
        <v>2823</v>
      </c>
      <c r="D154" s="77" t="s">
        <v>374</v>
      </c>
      <c r="E154" s="77" t="s">
        <v>2836</v>
      </c>
      <c r="F154" s="77" t="s">
        <v>2837</v>
      </c>
      <c r="G154" s="222" t="s">
        <v>2838</v>
      </c>
      <c r="H154" s="77" t="s">
        <v>2839</v>
      </c>
      <c r="I154" s="65"/>
      <c r="J154" s="309"/>
      <c r="K154" s="272" t="s">
        <v>2840</v>
      </c>
      <c r="L154" s="213" t="s">
        <v>2841</v>
      </c>
      <c r="M154" s="257" t="s">
        <v>149</v>
      </c>
      <c r="N154" s="310" t="s">
        <v>2829</v>
      </c>
      <c r="O154" s="310" t="s">
        <v>2830</v>
      </c>
      <c r="P154" s="311"/>
      <c r="Q154" s="65" t="s">
        <v>1490</v>
      </c>
      <c r="R154" s="65" t="s">
        <v>2842</v>
      </c>
      <c r="S154" s="77" t="s">
        <v>2843</v>
      </c>
      <c r="T154" s="222" t="s">
        <v>2844</v>
      </c>
      <c r="U154" s="305" t="s">
        <v>2845</v>
      </c>
      <c r="V154" s="305"/>
      <c r="W154" s="158"/>
      <c r="Z154" s="289"/>
      <c r="AA154" s="157">
        <f>IF(OR(J154="Fail",ISBLANK(J154)),INDEX('Issue Code Table'!C:C,MATCH(N:N,'Issue Code Table'!A:A,0)),IF(M154="Critical",6,IF(M154="Significant",5,IF(M154="Moderate",3,2))))</f>
        <v>4</v>
      </c>
    </row>
    <row r="155" spans="1:27" s="290" customFormat="1" ht="147.65" customHeight="1" x14ac:dyDescent="0.35">
      <c r="A155" s="77" t="s">
        <v>2846</v>
      </c>
      <c r="B155" s="291" t="s">
        <v>500</v>
      </c>
      <c r="C155" s="292" t="s">
        <v>1690</v>
      </c>
      <c r="D155" s="291" t="s">
        <v>374</v>
      </c>
      <c r="E155" s="291" t="s">
        <v>2847</v>
      </c>
      <c r="F155" s="222" t="s">
        <v>4053</v>
      </c>
      <c r="G155" s="222" t="s">
        <v>4058</v>
      </c>
      <c r="H155" s="222" t="s">
        <v>4055</v>
      </c>
      <c r="I155" s="293"/>
      <c r="J155" s="314"/>
      <c r="K155" s="293" t="s">
        <v>1692</v>
      </c>
      <c r="L155" s="293" t="s">
        <v>4052</v>
      </c>
      <c r="M155" s="296" t="s">
        <v>138</v>
      </c>
      <c r="N155" s="313" t="s">
        <v>1693</v>
      </c>
      <c r="O155" s="313" t="s">
        <v>1694</v>
      </c>
      <c r="P155" s="315"/>
      <c r="Q155" s="293" t="s">
        <v>1695</v>
      </c>
      <c r="R155" s="293" t="s">
        <v>1696</v>
      </c>
      <c r="S155" s="77" t="s">
        <v>1697</v>
      </c>
      <c r="T155" s="222" t="s">
        <v>4059</v>
      </c>
      <c r="U155" s="305" t="s">
        <v>4056</v>
      </c>
      <c r="V155" s="305" t="s">
        <v>1698</v>
      </c>
      <c r="W155" s="158"/>
      <c r="Z155" s="289"/>
      <c r="AA155" s="157">
        <f>IF(OR(J155="Fail",ISBLANK(J155)),INDEX('Issue Code Table'!C:C,MATCH(N:N,'Issue Code Table'!A:A,0)),IF(M155="Critical",6,IF(M155="Significant",5,IF(M155="Moderate",3,2))))</f>
        <v>6</v>
      </c>
    </row>
    <row r="156" spans="1:27" s="290" customFormat="1" ht="325" x14ac:dyDescent="0.35">
      <c r="A156" s="77" t="s">
        <v>2848</v>
      </c>
      <c r="B156" s="291" t="s">
        <v>1700</v>
      </c>
      <c r="C156" s="292" t="s">
        <v>1701</v>
      </c>
      <c r="D156" s="291" t="s">
        <v>374</v>
      </c>
      <c r="E156" s="77" t="s">
        <v>2849</v>
      </c>
      <c r="F156" s="77" t="s">
        <v>1703</v>
      </c>
      <c r="G156" s="222" t="s">
        <v>1704</v>
      </c>
      <c r="H156" s="77" t="s">
        <v>1705</v>
      </c>
      <c r="I156" s="293"/>
      <c r="J156" s="314"/>
      <c r="K156" s="293" t="s">
        <v>1706</v>
      </c>
      <c r="L156" s="293" t="s">
        <v>2850</v>
      </c>
      <c r="M156" s="296" t="s">
        <v>138</v>
      </c>
      <c r="N156" s="313" t="s">
        <v>1549</v>
      </c>
      <c r="O156" s="313" t="s">
        <v>1550</v>
      </c>
      <c r="P156" s="315"/>
      <c r="Q156" s="293" t="s">
        <v>1695</v>
      </c>
      <c r="R156" s="293" t="s">
        <v>1708</v>
      </c>
      <c r="S156" s="77" t="s">
        <v>1709</v>
      </c>
      <c r="T156" s="222" t="s">
        <v>1710</v>
      </c>
      <c r="U156" s="305" t="s">
        <v>1711</v>
      </c>
      <c r="V156" s="305" t="s">
        <v>1712</v>
      </c>
      <c r="W156" s="158"/>
      <c r="Z156" s="289"/>
      <c r="AA156" s="157">
        <f>IF(OR(J156="Fail",ISBLANK(J156)),INDEX('Issue Code Table'!C:C,MATCH(N:N,'Issue Code Table'!A:A,0)),IF(M156="Critical",6,IF(M156="Significant",5,IF(M156="Moderate",3,2))))</f>
        <v>5</v>
      </c>
    </row>
    <row r="157" spans="1:27" s="290" customFormat="1" ht="100" x14ac:dyDescent="0.35">
      <c r="A157" s="77" t="s">
        <v>2851</v>
      </c>
      <c r="B157" s="291" t="s">
        <v>500</v>
      </c>
      <c r="C157" s="292" t="s">
        <v>1690</v>
      </c>
      <c r="D157" s="291" t="s">
        <v>374</v>
      </c>
      <c r="E157" s="291" t="s">
        <v>2852</v>
      </c>
      <c r="F157" s="77" t="s">
        <v>1715</v>
      </c>
      <c r="G157" s="222" t="s">
        <v>2853</v>
      </c>
      <c r="H157" s="77" t="s">
        <v>1717</v>
      </c>
      <c r="I157" s="293"/>
      <c r="J157" s="314"/>
      <c r="K157" s="293" t="s">
        <v>1718</v>
      </c>
      <c r="L157" s="293" t="s">
        <v>1719</v>
      </c>
      <c r="M157" s="296" t="s">
        <v>149</v>
      </c>
      <c r="N157" s="313" t="s">
        <v>1720</v>
      </c>
      <c r="O157" s="313" t="s">
        <v>1721</v>
      </c>
      <c r="P157" s="315"/>
      <c r="Q157" s="293" t="s">
        <v>1695</v>
      </c>
      <c r="R157" s="293" t="s">
        <v>1722</v>
      </c>
      <c r="S157" s="77" t="s">
        <v>2854</v>
      </c>
      <c r="T157" s="222" t="s">
        <v>1724</v>
      </c>
      <c r="U157" s="305" t="s">
        <v>3994</v>
      </c>
      <c r="V157" s="305"/>
      <c r="W157" s="158"/>
      <c r="Z157" s="289"/>
      <c r="AA157" s="157">
        <f>IF(OR(J157="Fail",ISBLANK(J157)),INDEX('Issue Code Table'!C:C,MATCH(N:N,'Issue Code Table'!A:A,0)),IF(M157="Critical",6,IF(M157="Significant",5,IF(M157="Moderate",3,2))))</f>
        <v>3</v>
      </c>
    </row>
    <row r="158" spans="1:27" s="290" customFormat="1" ht="137.5" x14ac:dyDescent="0.35">
      <c r="A158" s="77" t="s">
        <v>2855</v>
      </c>
      <c r="B158" s="291" t="s">
        <v>500</v>
      </c>
      <c r="C158" s="292" t="s">
        <v>1690</v>
      </c>
      <c r="D158" s="291" t="s">
        <v>374</v>
      </c>
      <c r="E158" s="291" t="s">
        <v>1726</v>
      </c>
      <c r="F158" s="77" t="s">
        <v>1727</v>
      </c>
      <c r="G158" s="222" t="s">
        <v>2856</v>
      </c>
      <c r="H158" s="291" t="s">
        <v>1729</v>
      </c>
      <c r="I158" s="293"/>
      <c r="J158" s="314"/>
      <c r="K158" s="293" t="s">
        <v>1730</v>
      </c>
      <c r="L158" s="293"/>
      <c r="M158" s="295" t="s">
        <v>138</v>
      </c>
      <c r="N158" s="313" t="s">
        <v>183</v>
      </c>
      <c r="O158" s="313" t="s">
        <v>184</v>
      </c>
      <c r="P158" s="315"/>
      <c r="Q158" s="293" t="s">
        <v>1695</v>
      </c>
      <c r="R158" s="293" t="s">
        <v>1731</v>
      </c>
      <c r="S158" s="77" t="s">
        <v>1732</v>
      </c>
      <c r="T158" s="222" t="s">
        <v>2857</v>
      </c>
      <c r="U158" s="305" t="s">
        <v>1734</v>
      </c>
      <c r="V158" s="305" t="s">
        <v>1735</v>
      </c>
      <c r="W158" s="158"/>
      <c r="Z158" s="289"/>
      <c r="AA158" s="157">
        <f>IF(OR(J158="Fail",ISBLANK(J158)),INDEX('Issue Code Table'!C:C,MATCH(N:N,'Issue Code Table'!A:A,0)),IF(M158="Critical",6,IF(M158="Significant",5,IF(M158="Moderate",3,2))))</f>
        <v>5</v>
      </c>
    </row>
    <row r="159" spans="1:27" s="290" customFormat="1" ht="200" x14ac:dyDescent="0.35">
      <c r="A159" s="77" t="s">
        <v>2858</v>
      </c>
      <c r="B159" s="291" t="s">
        <v>142</v>
      </c>
      <c r="C159" s="259" t="s">
        <v>1737</v>
      </c>
      <c r="D159" s="291" t="s">
        <v>374</v>
      </c>
      <c r="E159" s="291" t="s">
        <v>1738</v>
      </c>
      <c r="F159" s="77" t="s">
        <v>2859</v>
      </c>
      <c r="G159" s="222" t="s">
        <v>2860</v>
      </c>
      <c r="H159" s="291" t="s">
        <v>1741</v>
      </c>
      <c r="I159" s="293"/>
      <c r="J159" s="314"/>
      <c r="K159" s="293" t="s">
        <v>1742</v>
      </c>
      <c r="L159" s="293"/>
      <c r="M159" s="257" t="s">
        <v>149</v>
      </c>
      <c r="N159" s="253" t="s">
        <v>3007</v>
      </c>
      <c r="O159" s="253" t="s">
        <v>4034</v>
      </c>
      <c r="P159" s="315"/>
      <c r="Q159" s="293" t="s">
        <v>1745</v>
      </c>
      <c r="R159" s="293" t="s">
        <v>1746</v>
      </c>
      <c r="S159" s="77" t="s">
        <v>2861</v>
      </c>
      <c r="T159" s="222" t="s">
        <v>2862</v>
      </c>
      <c r="U159" s="305" t="s">
        <v>3995</v>
      </c>
      <c r="V159" s="305"/>
      <c r="W159" s="158"/>
      <c r="Z159" s="289"/>
      <c r="AA159" s="157">
        <f>IF(OR(J159="Fail",ISBLANK(J159)),INDEX('Issue Code Table'!C:C,MATCH(N:N,'Issue Code Table'!A:A,0)),IF(M159="Critical",6,IF(M159="Significant",5,IF(M159="Moderate",3,2))))</f>
        <v>4</v>
      </c>
    </row>
    <row r="160" spans="1:27" s="290" customFormat="1" ht="62.5" x14ac:dyDescent="0.35">
      <c r="A160" s="77" t="s">
        <v>2863</v>
      </c>
      <c r="B160" s="291" t="s">
        <v>142</v>
      </c>
      <c r="C160" s="259" t="s">
        <v>1737</v>
      </c>
      <c r="D160" s="291" t="s">
        <v>374</v>
      </c>
      <c r="E160" s="291" t="s">
        <v>1750</v>
      </c>
      <c r="F160" s="77" t="s">
        <v>1751</v>
      </c>
      <c r="G160" s="222" t="s">
        <v>2864</v>
      </c>
      <c r="H160" s="291" t="s">
        <v>1753</v>
      </c>
      <c r="I160" s="293"/>
      <c r="J160" s="314"/>
      <c r="K160" s="293" t="s">
        <v>1754</v>
      </c>
      <c r="L160" s="293"/>
      <c r="M160" s="295" t="s">
        <v>138</v>
      </c>
      <c r="N160" s="313" t="s">
        <v>183</v>
      </c>
      <c r="O160" s="313" t="s">
        <v>184</v>
      </c>
      <c r="P160" s="315"/>
      <c r="Q160" s="293" t="s">
        <v>1745</v>
      </c>
      <c r="R160" s="293" t="s">
        <v>1755</v>
      </c>
      <c r="S160" s="77" t="s">
        <v>2865</v>
      </c>
      <c r="T160" s="222" t="s">
        <v>2866</v>
      </c>
      <c r="U160" s="305" t="s">
        <v>1758</v>
      </c>
      <c r="V160" s="305" t="s">
        <v>1759</v>
      </c>
      <c r="W160" s="158"/>
      <c r="Z160" s="289"/>
      <c r="AA160" s="157">
        <f>IF(OR(J160="Fail",ISBLANK(J160)),INDEX('Issue Code Table'!C:C,MATCH(N:N,'Issue Code Table'!A:A,0)),IF(M160="Critical",6,IF(M160="Significant",5,IF(M160="Moderate",3,2))))</f>
        <v>5</v>
      </c>
    </row>
    <row r="161" spans="1:27" s="290" customFormat="1" ht="175" x14ac:dyDescent="0.35">
      <c r="A161" s="77" t="s">
        <v>2867</v>
      </c>
      <c r="B161" s="260" t="s">
        <v>178</v>
      </c>
      <c r="C161" s="263" t="s">
        <v>179</v>
      </c>
      <c r="D161" s="291" t="s">
        <v>374</v>
      </c>
      <c r="E161" s="291" t="s">
        <v>1761</v>
      </c>
      <c r="F161" s="77" t="s">
        <v>1762</v>
      </c>
      <c r="G161" s="222" t="s">
        <v>2868</v>
      </c>
      <c r="H161" s="291" t="s">
        <v>1764</v>
      </c>
      <c r="I161" s="293"/>
      <c r="J161" s="314"/>
      <c r="K161" s="293" t="s">
        <v>1742</v>
      </c>
      <c r="L161" s="293"/>
      <c r="M161" s="295" t="s">
        <v>138</v>
      </c>
      <c r="N161" s="313" t="s">
        <v>183</v>
      </c>
      <c r="O161" s="313" t="s">
        <v>184</v>
      </c>
      <c r="P161" s="315"/>
      <c r="Q161" s="293" t="s">
        <v>1745</v>
      </c>
      <c r="R161" s="293" t="s">
        <v>1765</v>
      </c>
      <c r="S161" s="77" t="s">
        <v>1766</v>
      </c>
      <c r="T161" s="222" t="s">
        <v>2869</v>
      </c>
      <c r="U161" s="305" t="s">
        <v>1768</v>
      </c>
      <c r="V161" s="305" t="s">
        <v>1769</v>
      </c>
      <c r="W161" s="158"/>
      <c r="Z161" s="289"/>
      <c r="AA161" s="157">
        <f>IF(OR(J161="Fail",ISBLANK(J161)),INDEX('Issue Code Table'!C:C,MATCH(N:N,'Issue Code Table'!A:A,0)),IF(M161="Critical",6,IF(M161="Significant",5,IF(M161="Moderate",3,2))))</f>
        <v>5</v>
      </c>
    </row>
    <row r="162" spans="1:27" s="290" customFormat="1" ht="137.5" x14ac:dyDescent="0.35">
      <c r="A162" s="77" t="s">
        <v>2870</v>
      </c>
      <c r="B162" s="260" t="s">
        <v>2798</v>
      </c>
      <c r="C162" s="263" t="s">
        <v>2799</v>
      </c>
      <c r="D162" s="77" t="s">
        <v>374</v>
      </c>
      <c r="E162" s="291" t="s">
        <v>2871</v>
      </c>
      <c r="F162" s="77" t="s">
        <v>2872</v>
      </c>
      <c r="G162" s="222" t="s">
        <v>2873</v>
      </c>
      <c r="H162" s="77" t="s">
        <v>4147</v>
      </c>
      <c r="I162" s="65"/>
      <c r="J162" s="309"/>
      <c r="K162" s="272" t="s">
        <v>4148</v>
      </c>
      <c r="L162" s="293" t="s">
        <v>1652</v>
      </c>
      <c r="M162" s="257" t="s">
        <v>149</v>
      </c>
      <c r="N162" s="319" t="s">
        <v>2874</v>
      </c>
      <c r="O162" s="310" t="s">
        <v>2875</v>
      </c>
      <c r="P162" s="311"/>
      <c r="Q162" s="65" t="s">
        <v>1745</v>
      </c>
      <c r="R162" s="65" t="s">
        <v>2876</v>
      </c>
      <c r="S162" s="77" t="s">
        <v>2877</v>
      </c>
      <c r="T162" s="222" t="s">
        <v>4149</v>
      </c>
      <c r="U162" s="305" t="s">
        <v>4150</v>
      </c>
      <c r="V162" s="305"/>
      <c r="W162" s="158"/>
      <c r="Z162" s="289"/>
      <c r="AA162" s="157">
        <f>IF(OR(J162="Fail",ISBLANK(J162)),INDEX('Issue Code Table'!C:C,MATCH(N:N,'Issue Code Table'!A:A,0)),IF(M162="Critical",6,IF(M162="Significant",5,IF(M162="Moderate",3,2))))</f>
        <v>4</v>
      </c>
    </row>
    <row r="163" spans="1:27" s="290" customFormat="1" ht="225" x14ac:dyDescent="0.35">
      <c r="A163" s="77" t="s">
        <v>2878</v>
      </c>
      <c r="B163" s="291" t="s">
        <v>142</v>
      </c>
      <c r="C163" s="259" t="s">
        <v>1737</v>
      </c>
      <c r="D163" s="291" t="s">
        <v>203</v>
      </c>
      <c r="E163" s="291" t="s">
        <v>4066</v>
      </c>
      <c r="F163" s="77" t="s">
        <v>4065</v>
      </c>
      <c r="G163" s="222" t="s">
        <v>4064</v>
      </c>
      <c r="H163" s="77" t="s">
        <v>4063</v>
      </c>
      <c r="I163" s="293"/>
      <c r="J163" s="314"/>
      <c r="K163" s="293" t="s">
        <v>1771</v>
      </c>
      <c r="L163" s="293" t="s">
        <v>4062</v>
      </c>
      <c r="M163" s="296" t="s">
        <v>138</v>
      </c>
      <c r="N163" s="313" t="s">
        <v>1772</v>
      </c>
      <c r="O163" s="313" t="s">
        <v>1773</v>
      </c>
      <c r="P163" s="315"/>
      <c r="Q163" s="293" t="s">
        <v>1774</v>
      </c>
      <c r="R163" s="293" t="s">
        <v>1775</v>
      </c>
      <c r="S163" s="77" t="s">
        <v>1776</v>
      </c>
      <c r="T163" s="222" t="s">
        <v>4061</v>
      </c>
      <c r="U163" s="305" t="s">
        <v>4060</v>
      </c>
      <c r="V163" s="305" t="s">
        <v>1777</v>
      </c>
      <c r="W163" s="158"/>
      <c r="Z163" s="289"/>
      <c r="AA163" s="157">
        <f>IF(OR(J163="Fail",ISBLANK(J163)),INDEX('Issue Code Table'!C:C,MATCH(N:N,'Issue Code Table'!A:A,0)),IF(M163="Critical",6,IF(M163="Significant",5,IF(M163="Moderate",3,2))))</f>
        <v>5</v>
      </c>
    </row>
    <row r="164" spans="1:27" s="290" customFormat="1" ht="187.5" x14ac:dyDescent="0.35">
      <c r="A164" s="77" t="s">
        <v>2879</v>
      </c>
      <c r="B164" s="291" t="s">
        <v>500</v>
      </c>
      <c r="C164" s="292" t="s">
        <v>1690</v>
      </c>
      <c r="D164" s="291" t="s">
        <v>374</v>
      </c>
      <c r="E164" s="291" t="s">
        <v>1779</v>
      </c>
      <c r="F164" s="77" t="s">
        <v>1780</v>
      </c>
      <c r="G164" s="222" t="s">
        <v>2880</v>
      </c>
      <c r="H164" s="291" t="s">
        <v>1782</v>
      </c>
      <c r="I164" s="293"/>
      <c r="J164" s="314"/>
      <c r="K164" s="293" t="s">
        <v>1783</v>
      </c>
      <c r="L164" s="293" t="s">
        <v>1784</v>
      </c>
      <c r="M164" s="296" t="s">
        <v>138</v>
      </c>
      <c r="N164" s="313" t="s">
        <v>1785</v>
      </c>
      <c r="O164" s="313" t="s">
        <v>1786</v>
      </c>
      <c r="P164" s="315"/>
      <c r="Q164" s="293" t="s">
        <v>1774</v>
      </c>
      <c r="R164" s="293" t="s">
        <v>1787</v>
      </c>
      <c r="S164" s="77" t="s">
        <v>1788</v>
      </c>
      <c r="T164" s="222" t="s">
        <v>2881</v>
      </c>
      <c r="U164" s="305" t="s">
        <v>3996</v>
      </c>
      <c r="V164" s="305" t="s">
        <v>1790</v>
      </c>
      <c r="W164" s="158"/>
      <c r="Z164" s="289"/>
      <c r="AA164" s="157">
        <f>IF(OR(J164="Fail",ISBLANK(J164)),INDEX('Issue Code Table'!C:C,MATCH(N:N,'Issue Code Table'!A:A,0)),IF(M164="Critical",6,IF(M164="Significant",5,IF(M164="Moderate",3,2))))</f>
        <v>5</v>
      </c>
    </row>
    <row r="165" spans="1:27" s="290" customFormat="1" ht="250" x14ac:dyDescent="0.35">
      <c r="A165" s="77" t="s">
        <v>2882</v>
      </c>
      <c r="B165" s="291" t="s">
        <v>142</v>
      </c>
      <c r="C165" s="292" t="s">
        <v>143</v>
      </c>
      <c r="D165" s="291" t="s">
        <v>374</v>
      </c>
      <c r="E165" s="291" t="s">
        <v>1792</v>
      </c>
      <c r="F165" s="77" t="s">
        <v>4028</v>
      </c>
      <c r="G165" s="222" t="s">
        <v>4029</v>
      </c>
      <c r="H165" s="291" t="s">
        <v>1793</v>
      </c>
      <c r="I165" s="293"/>
      <c r="J165" s="314"/>
      <c r="K165" s="293" t="s">
        <v>1794</v>
      </c>
      <c r="L165" s="293" t="s">
        <v>1795</v>
      </c>
      <c r="M165" s="296" t="s">
        <v>196</v>
      </c>
      <c r="N165" s="313" t="s">
        <v>1796</v>
      </c>
      <c r="O165" s="313" t="s">
        <v>1797</v>
      </c>
      <c r="P165" s="315"/>
      <c r="Q165" s="293" t="s">
        <v>1774</v>
      </c>
      <c r="R165" s="293" t="s">
        <v>1798</v>
      </c>
      <c r="S165" s="77" t="s">
        <v>1799</v>
      </c>
      <c r="T165" s="222" t="s">
        <v>2883</v>
      </c>
      <c r="U165" s="305" t="s">
        <v>3997</v>
      </c>
      <c r="V165" s="305"/>
      <c r="W165" s="158"/>
      <c r="Z165" s="289"/>
      <c r="AA165" s="157">
        <f>IF(OR(J165="Fail",ISBLANK(J165)),INDEX('Issue Code Table'!C:C,MATCH(N:N,'Issue Code Table'!A:A,0)),IF(M165="Critical",6,IF(M165="Significant",5,IF(M165="Moderate",3,2))))</f>
        <v>1</v>
      </c>
    </row>
    <row r="166" spans="1:27" s="290" customFormat="1" ht="175" x14ac:dyDescent="0.35">
      <c r="A166" s="77" t="s">
        <v>2884</v>
      </c>
      <c r="B166" s="291" t="s">
        <v>142</v>
      </c>
      <c r="C166" s="259" t="s">
        <v>1737</v>
      </c>
      <c r="D166" s="291" t="s">
        <v>374</v>
      </c>
      <c r="E166" s="291" t="s">
        <v>1802</v>
      </c>
      <c r="F166" s="77" t="s">
        <v>1803</v>
      </c>
      <c r="G166" s="222" t="s">
        <v>2885</v>
      </c>
      <c r="H166" s="291" t="s">
        <v>1805</v>
      </c>
      <c r="I166" s="293"/>
      <c r="J166" s="314"/>
      <c r="K166" s="293" t="s">
        <v>1783</v>
      </c>
      <c r="L166" s="293" t="s">
        <v>1806</v>
      </c>
      <c r="M166" s="296" t="s">
        <v>149</v>
      </c>
      <c r="N166" s="313" t="s">
        <v>1807</v>
      </c>
      <c r="O166" s="313" t="s">
        <v>1808</v>
      </c>
      <c r="P166" s="315"/>
      <c r="Q166" s="293" t="s">
        <v>1774</v>
      </c>
      <c r="R166" s="293" t="s">
        <v>1809</v>
      </c>
      <c r="S166" s="77" t="s">
        <v>1810</v>
      </c>
      <c r="T166" s="222" t="s">
        <v>2886</v>
      </c>
      <c r="U166" s="305" t="s">
        <v>1812</v>
      </c>
      <c r="V166" s="305"/>
      <c r="W166" s="158"/>
      <c r="Z166" s="289"/>
      <c r="AA166" s="157">
        <f>IF(OR(J166="Fail",ISBLANK(J166)),INDEX('Issue Code Table'!C:C,MATCH(N:N,'Issue Code Table'!A:A,0)),IF(M166="Critical",6,IF(M166="Significant",5,IF(M166="Moderate",3,2))))</f>
        <v>5</v>
      </c>
    </row>
    <row r="167" spans="1:27" s="290" customFormat="1" ht="75" x14ac:dyDescent="0.35">
      <c r="A167" s="77" t="s">
        <v>2887</v>
      </c>
      <c r="B167" s="291" t="s">
        <v>500</v>
      </c>
      <c r="C167" s="292" t="s">
        <v>1690</v>
      </c>
      <c r="D167" s="291" t="s">
        <v>374</v>
      </c>
      <c r="E167" s="291" t="s">
        <v>1814</v>
      </c>
      <c r="F167" s="77" t="s">
        <v>1815</v>
      </c>
      <c r="G167" s="222" t="s">
        <v>2888</v>
      </c>
      <c r="H167" s="291" t="s">
        <v>1817</v>
      </c>
      <c r="I167" s="293"/>
      <c r="J167" s="314"/>
      <c r="K167" s="293" t="s">
        <v>1794</v>
      </c>
      <c r="L167" s="293"/>
      <c r="M167" s="296" t="s">
        <v>196</v>
      </c>
      <c r="N167" s="313" t="s">
        <v>1818</v>
      </c>
      <c r="O167" s="313" t="s">
        <v>1819</v>
      </c>
      <c r="P167" s="315"/>
      <c r="Q167" s="293" t="s">
        <v>1774</v>
      </c>
      <c r="R167" s="293" t="s">
        <v>1820</v>
      </c>
      <c r="S167" s="77" t="s">
        <v>1821</v>
      </c>
      <c r="T167" s="222" t="s">
        <v>1822</v>
      </c>
      <c r="U167" s="305" t="s">
        <v>1823</v>
      </c>
      <c r="V167" s="305"/>
      <c r="W167" s="158"/>
      <c r="Z167" s="289"/>
      <c r="AA167" s="157">
        <f>IF(OR(J167="Fail",ISBLANK(J167)),INDEX('Issue Code Table'!C:C,MATCH(N:N,'Issue Code Table'!A:A,0)),IF(M167="Critical",6,IF(M167="Significant",5,IF(M167="Moderate",3,2))))</f>
        <v>4</v>
      </c>
    </row>
    <row r="168" spans="1:27" s="290" customFormat="1" ht="100" x14ac:dyDescent="0.35">
      <c r="A168" s="77" t="s">
        <v>2889</v>
      </c>
      <c r="B168" s="77" t="s">
        <v>350</v>
      </c>
      <c r="C168" s="262" t="s">
        <v>351</v>
      </c>
      <c r="D168" s="291" t="s">
        <v>374</v>
      </c>
      <c r="E168" s="291" t="s">
        <v>1825</v>
      </c>
      <c r="F168" s="77" t="s">
        <v>1826</v>
      </c>
      <c r="G168" s="222" t="s">
        <v>2890</v>
      </c>
      <c r="H168" s="291" t="s">
        <v>1828</v>
      </c>
      <c r="I168" s="293"/>
      <c r="J168" s="314"/>
      <c r="K168" s="293" t="s">
        <v>1829</v>
      </c>
      <c r="L168" s="293"/>
      <c r="M168" s="296" t="s">
        <v>149</v>
      </c>
      <c r="N168" s="313" t="s">
        <v>482</v>
      </c>
      <c r="O168" s="313" t="s">
        <v>483</v>
      </c>
      <c r="P168" s="315"/>
      <c r="Q168" s="293" t="s">
        <v>1830</v>
      </c>
      <c r="R168" s="293" t="s">
        <v>1831</v>
      </c>
      <c r="S168" s="77" t="s">
        <v>1832</v>
      </c>
      <c r="T168" s="222" t="s">
        <v>1833</v>
      </c>
      <c r="U168" s="305" t="s">
        <v>3998</v>
      </c>
      <c r="V168" s="305"/>
      <c r="W168" s="158"/>
      <c r="Z168" s="289"/>
      <c r="AA168" s="157">
        <f>IF(OR(J168="Fail",ISBLANK(J168)),INDEX('Issue Code Table'!C:C,MATCH(N:N,'Issue Code Table'!A:A,0)),IF(M168="Critical",6,IF(M168="Significant",5,IF(M168="Moderate",3,2))))</f>
        <v>4</v>
      </c>
    </row>
    <row r="169" spans="1:27" s="290" customFormat="1" ht="100" x14ac:dyDescent="0.35">
      <c r="A169" s="77" t="s">
        <v>2891</v>
      </c>
      <c r="B169" s="77" t="s">
        <v>350</v>
      </c>
      <c r="C169" s="262" t="s">
        <v>351</v>
      </c>
      <c r="D169" s="291" t="s">
        <v>374</v>
      </c>
      <c r="E169" s="291" t="s">
        <v>1855</v>
      </c>
      <c r="F169" s="77" t="s">
        <v>1892</v>
      </c>
      <c r="G169" s="222" t="s">
        <v>3999</v>
      </c>
      <c r="H169" s="291" t="s">
        <v>1857</v>
      </c>
      <c r="I169" s="293"/>
      <c r="J169" s="314"/>
      <c r="K169" s="293" t="s">
        <v>1858</v>
      </c>
      <c r="L169" s="293"/>
      <c r="M169" s="296" t="s">
        <v>149</v>
      </c>
      <c r="N169" s="313" t="s">
        <v>482</v>
      </c>
      <c r="O169" s="313" t="s">
        <v>483</v>
      </c>
      <c r="P169" s="315"/>
      <c r="Q169" s="293" t="s">
        <v>1830</v>
      </c>
      <c r="R169" s="293" t="s">
        <v>1840</v>
      </c>
      <c r="S169" s="77" t="s">
        <v>1896</v>
      </c>
      <c r="T169" s="222" t="s">
        <v>2892</v>
      </c>
      <c r="U169" s="305" t="s">
        <v>2893</v>
      </c>
      <c r="V169" s="305"/>
      <c r="W169" s="158"/>
      <c r="Z169" s="289"/>
      <c r="AA169" s="157">
        <f>IF(OR(J169="Fail",ISBLANK(J169)),INDEX('Issue Code Table'!C:C,MATCH(N:N,'Issue Code Table'!A:A,0)),IF(M169="Critical",6,IF(M169="Significant",5,IF(M169="Moderate",3,2))))</f>
        <v>4</v>
      </c>
    </row>
    <row r="170" spans="1:27" s="290" customFormat="1" ht="112.5" x14ac:dyDescent="0.35">
      <c r="A170" s="77" t="s">
        <v>2894</v>
      </c>
      <c r="B170" s="77" t="s">
        <v>350</v>
      </c>
      <c r="C170" s="262" t="s">
        <v>351</v>
      </c>
      <c r="D170" s="291" t="s">
        <v>374</v>
      </c>
      <c r="E170" s="291" t="s">
        <v>1835</v>
      </c>
      <c r="F170" s="77" t="s">
        <v>1836</v>
      </c>
      <c r="G170" s="222" t="s">
        <v>4000</v>
      </c>
      <c r="H170" s="291" t="s">
        <v>1838</v>
      </c>
      <c r="I170" s="293"/>
      <c r="J170" s="314"/>
      <c r="K170" s="293" t="s">
        <v>1839</v>
      </c>
      <c r="L170" s="293"/>
      <c r="M170" s="296" t="s">
        <v>149</v>
      </c>
      <c r="N170" s="313" t="s">
        <v>482</v>
      </c>
      <c r="O170" s="313" t="s">
        <v>483</v>
      </c>
      <c r="P170" s="315"/>
      <c r="Q170" s="293" t="s">
        <v>1830</v>
      </c>
      <c r="R170" s="293" t="s">
        <v>1850</v>
      </c>
      <c r="S170" s="77" t="s">
        <v>1841</v>
      </c>
      <c r="T170" s="222" t="s">
        <v>2895</v>
      </c>
      <c r="U170" s="305" t="s">
        <v>2896</v>
      </c>
      <c r="V170" s="305"/>
      <c r="W170" s="158"/>
      <c r="Z170" s="289"/>
      <c r="AA170" s="157">
        <f>IF(OR(J170="Fail",ISBLANK(J170)),INDEX('Issue Code Table'!C:C,MATCH(N:N,'Issue Code Table'!A:A,0)),IF(M170="Critical",6,IF(M170="Significant",5,IF(M170="Moderate",3,2))))</f>
        <v>4</v>
      </c>
    </row>
    <row r="171" spans="1:27" s="290" customFormat="1" ht="87.5" x14ac:dyDescent="0.35">
      <c r="A171" s="77" t="s">
        <v>2897</v>
      </c>
      <c r="B171" s="77" t="s">
        <v>350</v>
      </c>
      <c r="C171" s="262" t="s">
        <v>351</v>
      </c>
      <c r="D171" s="291" t="s">
        <v>374</v>
      </c>
      <c r="E171" s="291" t="s">
        <v>1845</v>
      </c>
      <c r="F171" s="77" t="s">
        <v>1846</v>
      </c>
      <c r="G171" s="222" t="s">
        <v>2898</v>
      </c>
      <c r="H171" s="291" t="s">
        <v>1848</v>
      </c>
      <c r="I171" s="293"/>
      <c r="J171" s="314"/>
      <c r="K171" s="293" t="s">
        <v>1849</v>
      </c>
      <c r="L171" s="293"/>
      <c r="M171" s="296" t="s">
        <v>149</v>
      </c>
      <c r="N171" s="313" t="s">
        <v>482</v>
      </c>
      <c r="O171" s="313" t="s">
        <v>483</v>
      </c>
      <c r="P171" s="315"/>
      <c r="Q171" s="293" t="s">
        <v>1830</v>
      </c>
      <c r="R171" s="293" t="s">
        <v>1859</v>
      </c>
      <c r="S171" s="77" t="s">
        <v>1851</v>
      </c>
      <c r="T171" s="222" t="s">
        <v>2899</v>
      </c>
      <c r="U171" s="305" t="s">
        <v>2900</v>
      </c>
      <c r="V171" s="305"/>
      <c r="W171" s="158"/>
      <c r="Z171" s="289"/>
      <c r="AA171" s="157">
        <f>IF(OR(J171="Fail",ISBLANK(J171)),INDEX('Issue Code Table'!C:C,MATCH(N:N,'Issue Code Table'!A:A,0)),IF(M171="Critical",6,IF(M171="Significant",5,IF(M171="Moderate",3,2))))</f>
        <v>4</v>
      </c>
    </row>
    <row r="172" spans="1:27" s="290" customFormat="1" ht="87.5" x14ac:dyDescent="0.35">
      <c r="A172" s="77" t="s">
        <v>2901</v>
      </c>
      <c r="B172" s="77" t="s">
        <v>350</v>
      </c>
      <c r="C172" s="262" t="s">
        <v>351</v>
      </c>
      <c r="D172" s="291" t="s">
        <v>374</v>
      </c>
      <c r="E172" s="291" t="s">
        <v>1864</v>
      </c>
      <c r="F172" s="77" t="s">
        <v>1865</v>
      </c>
      <c r="G172" s="222" t="s">
        <v>2902</v>
      </c>
      <c r="H172" s="291" t="s">
        <v>1867</v>
      </c>
      <c r="I172" s="293"/>
      <c r="J172" s="314"/>
      <c r="K172" s="293" t="s">
        <v>1868</v>
      </c>
      <c r="L172" s="293"/>
      <c r="M172" s="296" t="s">
        <v>149</v>
      </c>
      <c r="N172" s="313" t="s">
        <v>482</v>
      </c>
      <c r="O172" s="313" t="s">
        <v>483</v>
      </c>
      <c r="P172" s="315"/>
      <c r="Q172" s="293" t="s">
        <v>1830</v>
      </c>
      <c r="R172" s="293" t="s">
        <v>1869</v>
      </c>
      <c r="S172" s="77" t="s">
        <v>1870</v>
      </c>
      <c r="T172" s="222" t="s">
        <v>2903</v>
      </c>
      <c r="U172" s="305" t="s">
        <v>2904</v>
      </c>
      <c r="V172" s="305"/>
      <c r="W172" s="158"/>
      <c r="Z172" s="289"/>
      <c r="AA172" s="157">
        <f>IF(OR(J172="Fail",ISBLANK(J172)),INDEX('Issue Code Table'!C:C,MATCH(N:N,'Issue Code Table'!A:A,0)),IF(M172="Critical",6,IF(M172="Significant",5,IF(M172="Moderate",3,2))))</f>
        <v>4</v>
      </c>
    </row>
    <row r="173" spans="1:27" s="290" customFormat="1" ht="100" x14ac:dyDescent="0.35">
      <c r="A173" s="77" t="s">
        <v>2905</v>
      </c>
      <c r="B173" s="77" t="s">
        <v>350</v>
      </c>
      <c r="C173" s="262" t="s">
        <v>351</v>
      </c>
      <c r="D173" s="291" t="s">
        <v>374</v>
      </c>
      <c r="E173" s="291" t="s">
        <v>1873</v>
      </c>
      <c r="F173" s="77" t="s">
        <v>1874</v>
      </c>
      <c r="G173" s="222" t="s">
        <v>4001</v>
      </c>
      <c r="H173" s="291" t="s">
        <v>1875</v>
      </c>
      <c r="I173" s="293"/>
      <c r="J173" s="314"/>
      <c r="K173" s="293" t="s">
        <v>1876</v>
      </c>
      <c r="L173" s="293"/>
      <c r="M173" s="296" t="s">
        <v>149</v>
      </c>
      <c r="N173" s="313" t="s">
        <v>482</v>
      </c>
      <c r="O173" s="313" t="s">
        <v>483</v>
      </c>
      <c r="P173" s="315"/>
      <c r="Q173" s="293" t="s">
        <v>1830</v>
      </c>
      <c r="R173" s="293" t="s">
        <v>1877</v>
      </c>
      <c r="S173" s="77" t="s">
        <v>1878</v>
      </c>
      <c r="T173" s="222" t="s">
        <v>2906</v>
      </c>
      <c r="U173" s="305" t="s">
        <v>2907</v>
      </c>
      <c r="V173" s="305"/>
      <c r="W173" s="158"/>
      <c r="Z173" s="289"/>
      <c r="AA173" s="157">
        <f>IF(OR(J173="Fail",ISBLANK(J173)),INDEX('Issue Code Table'!C:C,MATCH(N:N,'Issue Code Table'!A:A,0)),IF(M173="Critical",6,IF(M173="Significant",5,IF(M173="Moderate",3,2))))</f>
        <v>4</v>
      </c>
    </row>
    <row r="174" spans="1:27" s="290" customFormat="1" ht="87.5" x14ac:dyDescent="0.35">
      <c r="A174" s="77" t="s">
        <v>2908</v>
      </c>
      <c r="B174" s="77" t="s">
        <v>350</v>
      </c>
      <c r="C174" s="262" t="s">
        <v>351</v>
      </c>
      <c r="D174" s="291" t="s">
        <v>374</v>
      </c>
      <c r="E174" s="291" t="s">
        <v>1882</v>
      </c>
      <c r="F174" s="77" t="s">
        <v>1883</v>
      </c>
      <c r="G174" s="222" t="s">
        <v>2909</v>
      </c>
      <c r="H174" s="291" t="s">
        <v>1885</v>
      </c>
      <c r="I174" s="293"/>
      <c r="J174" s="314"/>
      <c r="K174" s="293" t="s">
        <v>1849</v>
      </c>
      <c r="L174" s="293"/>
      <c r="M174" s="296" t="s">
        <v>149</v>
      </c>
      <c r="N174" s="313" t="s">
        <v>482</v>
      </c>
      <c r="O174" s="313" t="s">
        <v>483</v>
      </c>
      <c r="P174" s="315"/>
      <c r="Q174" s="293" t="s">
        <v>1830</v>
      </c>
      <c r="R174" s="293" t="s">
        <v>1886</v>
      </c>
      <c r="S174" s="77" t="s">
        <v>1887</v>
      </c>
      <c r="T174" s="222" t="s">
        <v>2910</v>
      </c>
      <c r="U174" s="305" t="s">
        <v>2911</v>
      </c>
      <c r="V174" s="305"/>
      <c r="W174" s="158"/>
      <c r="Z174" s="289"/>
      <c r="AA174" s="157">
        <f>IF(OR(J174="Fail",ISBLANK(J174)),INDEX('Issue Code Table'!C:C,MATCH(N:N,'Issue Code Table'!A:A,0)),IF(M174="Critical",6,IF(M174="Significant",5,IF(M174="Moderate",3,2))))</f>
        <v>4</v>
      </c>
    </row>
    <row r="175" spans="1:27" s="290" customFormat="1" ht="125" x14ac:dyDescent="0.35">
      <c r="A175" s="77" t="s">
        <v>2912</v>
      </c>
      <c r="B175" s="77" t="s">
        <v>350</v>
      </c>
      <c r="C175" s="262" t="s">
        <v>351</v>
      </c>
      <c r="D175" s="291" t="s">
        <v>374</v>
      </c>
      <c r="E175" s="291" t="s">
        <v>1891</v>
      </c>
      <c r="F175" s="77" t="s">
        <v>1856</v>
      </c>
      <c r="G175" s="222" t="s">
        <v>2913</v>
      </c>
      <c r="H175" s="291" t="s">
        <v>1893</v>
      </c>
      <c r="I175" s="293"/>
      <c r="J175" s="314"/>
      <c r="K175" s="293" t="s">
        <v>1894</v>
      </c>
      <c r="L175" s="293"/>
      <c r="M175" s="296" t="s">
        <v>149</v>
      </c>
      <c r="N175" s="313" t="s">
        <v>482</v>
      </c>
      <c r="O175" s="313" t="s">
        <v>483</v>
      </c>
      <c r="P175" s="315"/>
      <c r="Q175" s="293" t="s">
        <v>1830</v>
      </c>
      <c r="R175" s="293" t="s">
        <v>1895</v>
      </c>
      <c r="S175" s="77" t="s">
        <v>1860</v>
      </c>
      <c r="T175" s="222" t="s">
        <v>2914</v>
      </c>
      <c r="U175" s="305" t="s">
        <v>2915</v>
      </c>
      <c r="V175" s="305"/>
      <c r="W175" s="158"/>
      <c r="Z175" s="289"/>
      <c r="AA175" s="157">
        <f>IF(OR(J175="Fail",ISBLANK(J175)),INDEX('Issue Code Table'!C:C,MATCH(N:N,'Issue Code Table'!A:A,0)),IF(M175="Critical",6,IF(M175="Significant",5,IF(M175="Moderate",3,2))))</f>
        <v>4</v>
      </c>
    </row>
    <row r="176" spans="1:27" s="290" customFormat="1" ht="212.5" x14ac:dyDescent="0.35">
      <c r="A176" s="77" t="s">
        <v>2916</v>
      </c>
      <c r="B176" s="260" t="s">
        <v>178</v>
      </c>
      <c r="C176" s="263" t="s">
        <v>179</v>
      </c>
      <c r="D176" s="291" t="s">
        <v>374</v>
      </c>
      <c r="E176" s="291" t="s">
        <v>1900</v>
      </c>
      <c r="F176" s="77" t="s">
        <v>1901</v>
      </c>
      <c r="G176" s="222" t="s">
        <v>2917</v>
      </c>
      <c r="H176" s="291" t="s">
        <v>1903</v>
      </c>
      <c r="I176" s="293"/>
      <c r="J176" s="314"/>
      <c r="K176" s="293" t="s">
        <v>1904</v>
      </c>
      <c r="L176" s="293"/>
      <c r="M176" s="296" t="s">
        <v>149</v>
      </c>
      <c r="N176" s="313" t="s">
        <v>482</v>
      </c>
      <c r="O176" s="313" t="s">
        <v>483</v>
      </c>
      <c r="P176" s="315"/>
      <c r="Q176" s="293" t="s">
        <v>1830</v>
      </c>
      <c r="R176" s="293" t="s">
        <v>1905</v>
      </c>
      <c r="S176" s="77" t="s">
        <v>1906</v>
      </c>
      <c r="T176" s="222" t="s">
        <v>2918</v>
      </c>
      <c r="U176" s="305" t="s">
        <v>1908</v>
      </c>
      <c r="V176" s="305"/>
      <c r="W176" s="158"/>
      <c r="Z176" s="289"/>
      <c r="AA176" s="157">
        <f>IF(OR(J176="Fail",ISBLANK(J176)),INDEX('Issue Code Table'!C:C,MATCH(N:N,'Issue Code Table'!A:A,0)),IF(M176="Critical",6,IF(M176="Significant",5,IF(M176="Moderate",3,2))))</f>
        <v>4</v>
      </c>
    </row>
    <row r="177" spans="1:27" s="290" customFormat="1" ht="200" x14ac:dyDescent="0.35">
      <c r="A177" s="77" t="s">
        <v>2919</v>
      </c>
      <c r="B177" s="291" t="s">
        <v>142</v>
      </c>
      <c r="C177" s="259" t="s">
        <v>1737</v>
      </c>
      <c r="D177" s="291" t="s">
        <v>374</v>
      </c>
      <c r="E177" s="291" t="s">
        <v>1910</v>
      </c>
      <c r="F177" s="77" t="s">
        <v>1911</v>
      </c>
      <c r="G177" s="222" t="s">
        <v>2920</v>
      </c>
      <c r="H177" s="291" t="s">
        <v>1913</v>
      </c>
      <c r="I177" s="293"/>
      <c r="J177" s="314"/>
      <c r="K177" s="293" t="s">
        <v>1914</v>
      </c>
      <c r="L177" s="293"/>
      <c r="M177" s="296" t="s">
        <v>149</v>
      </c>
      <c r="N177" s="313" t="s">
        <v>482</v>
      </c>
      <c r="O177" s="313" t="s">
        <v>483</v>
      </c>
      <c r="P177" s="315"/>
      <c r="Q177" s="293" t="s">
        <v>1830</v>
      </c>
      <c r="R177" s="293" t="s">
        <v>1915</v>
      </c>
      <c r="S177" s="77" t="s">
        <v>1916</v>
      </c>
      <c r="T177" s="222" t="s">
        <v>1917</v>
      </c>
      <c r="U177" s="305" t="s">
        <v>1917</v>
      </c>
      <c r="V177" s="305"/>
      <c r="W177" s="158"/>
      <c r="Z177" s="289"/>
      <c r="AA177" s="157">
        <f>IF(OR(J177="Fail",ISBLANK(J177)),INDEX('Issue Code Table'!C:C,MATCH(N:N,'Issue Code Table'!A:A,0)),IF(M177="Critical",6,IF(M177="Significant",5,IF(M177="Moderate",3,2))))</f>
        <v>4</v>
      </c>
    </row>
    <row r="178" spans="1:27" s="290" customFormat="1" ht="200" x14ac:dyDescent="0.35">
      <c r="A178" s="77" t="s">
        <v>2921</v>
      </c>
      <c r="B178" s="291" t="s">
        <v>142</v>
      </c>
      <c r="C178" s="259" t="s">
        <v>1737</v>
      </c>
      <c r="D178" s="291" t="s">
        <v>374</v>
      </c>
      <c r="E178" s="291" t="s">
        <v>1919</v>
      </c>
      <c r="F178" s="77" t="s">
        <v>1920</v>
      </c>
      <c r="G178" s="222" t="s">
        <v>2922</v>
      </c>
      <c r="H178" s="291" t="s">
        <v>1922</v>
      </c>
      <c r="I178" s="293"/>
      <c r="J178" s="314"/>
      <c r="K178" s="293" t="s">
        <v>1923</v>
      </c>
      <c r="L178" s="293"/>
      <c r="M178" s="296" t="s">
        <v>149</v>
      </c>
      <c r="N178" s="313" t="s">
        <v>482</v>
      </c>
      <c r="O178" s="313" t="s">
        <v>483</v>
      </c>
      <c r="P178" s="315"/>
      <c r="Q178" s="293" t="s">
        <v>1830</v>
      </c>
      <c r="R178" s="293" t="s">
        <v>1924</v>
      </c>
      <c r="S178" s="77" t="s">
        <v>1916</v>
      </c>
      <c r="T178" s="222" t="s">
        <v>1917</v>
      </c>
      <c r="U178" s="305" t="s">
        <v>1917</v>
      </c>
      <c r="V178" s="305"/>
      <c r="W178" s="158"/>
      <c r="Z178" s="289"/>
      <c r="AA178" s="157">
        <f>IF(OR(J178="Fail",ISBLANK(J178)),INDEX('Issue Code Table'!C:C,MATCH(N:N,'Issue Code Table'!A:A,0)),IF(M178="Critical",6,IF(M178="Significant",5,IF(M178="Moderate",3,2))))</f>
        <v>4</v>
      </c>
    </row>
    <row r="179" spans="1:27" s="290" customFormat="1" ht="187.5" x14ac:dyDescent="0.35">
      <c r="A179" s="77" t="s">
        <v>2923</v>
      </c>
      <c r="B179" s="260" t="s">
        <v>178</v>
      </c>
      <c r="C179" s="263" t="s">
        <v>179</v>
      </c>
      <c r="D179" s="291" t="s">
        <v>203</v>
      </c>
      <c r="E179" s="291" t="s">
        <v>1926</v>
      </c>
      <c r="F179" s="77" t="s">
        <v>1927</v>
      </c>
      <c r="G179" s="222" t="s">
        <v>2924</v>
      </c>
      <c r="H179" s="291" t="s">
        <v>1929</v>
      </c>
      <c r="I179" s="293"/>
      <c r="J179" s="314"/>
      <c r="K179" s="293" t="s">
        <v>1930</v>
      </c>
      <c r="L179" s="293"/>
      <c r="M179" s="296" t="s">
        <v>149</v>
      </c>
      <c r="N179" s="313" t="s">
        <v>482</v>
      </c>
      <c r="O179" s="313" t="s">
        <v>483</v>
      </c>
      <c r="P179" s="315"/>
      <c r="Q179" s="293" t="s">
        <v>1830</v>
      </c>
      <c r="R179" s="293" t="s">
        <v>1931</v>
      </c>
      <c r="S179" s="77" t="s">
        <v>1932</v>
      </c>
      <c r="T179" s="222" t="s">
        <v>1933</v>
      </c>
      <c r="U179" s="305" t="s">
        <v>1934</v>
      </c>
      <c r="V179" s="305"/>
      <c r="W179" s="158"/>
      <c r="Z179" s="289"/>
      <c r="AA179" s="157">
        <f>IF(OR(J179="Fail",ISBLANK(J179)),INDEX('Issue Code Table'!C:C,MATCH(N:N,'Issue Code Table'!A:A,0)),IF(M179="Critical",6,IF(M179="Significant",5,IF(M179="Moderate",3,2))))</f>
        <v>4</v>
      </c>
    </row>
    <row r="180" spans="1:27" s="290" customFormat="1" ht="187.5" x14ac:dyDescent="0.35">
      <c r="A180" s="77" t="s">
        <v>2925</v>
      </c>
      <c r="B180" s="260" t="s">
        <v>178</v>
      </c>
      <c r="C180" s="263" t="s">
        <v>179</v>
      </c>
      <c r="D180" s="291" t="s">
        <v>203</v>
      </c>
      <c r="E180" s="291" t="s">
        <v>1936</v>
      </c>
      <c r="F180" s="77" t="s">
        <v>1937</v>
      </c>
      <c r="G180" s="222" t="s">
        <v>2926</v>
      </c>
      <c r="H180" s="291" t="s">
        <v>1939</v>
      </c>
      <c r="I180" s="293"/>
      <c r="J180" s="314"/>
      <c r="K180" s="293" t="s">
        <v>1940</v>
      </c>
      <c r="L180" s="293"/>
      <c r="M180" s="296" t="s">
        <v>149</v>
      </c>
      <c r="N180" s="313" t="s">
        <v>482</v>
      </c>
      <c r="O180" s="313" t="s">
        <v>483</v>
      </c>
      <c r="P180" s="315"/>
      <c r="Q180" s="293" t="s">
        <v>1830</v>
      </c>
      <c r="R180" s="293" t="s">
        <v>1941</v>
      </c>
      <c r="S180" s="77" t="s">
        <v>1942</v>
      </c>
      <c r="T180" s="222" t="s">
        <v>1943</v>
      </c>
      <c r="U180" s="305" t="s">
        <v>1944</v>
      </c>
      <c r="V180" s="305"/>
      <c r="W180" s="158"/>
      <c r="Z180" s="289"/>
      <c r="AA180" s="157">
        <f>IF(OR(J180="Fail",ISBLANK(J180)),INDEX('Issue Code Table'!C:C,MATCH(N:N,'Issue Code Table'!A:A,0)),IF(M180="Critical",6,IF(M180="Significant",5,IF(M180="Moderate",3,2))))</f>
        <v>4</v>
      </c>
    </row>
    <row r="181" spans="1:27" s="290" customFormat="1" ht="125" x14ac:dyDescent="0.35">
      <c r="A181" s="77" t="s">
        <v>2927</v>
      </c>
      <c r="B181" s="291" t="s">
        <v>142</v>
      </c>
      <c r="C181" s="259" t="s">
        <v>1737</v>
      </c>
      <c r="D181" s="291" t="s">
        <v>374</v>
      </c>
      <c r="E181" s="291" t="s">
        <v>1946</v>
      </c>
      <c r="F181" s="77" t="s">
        <v>1947</v>
      </c>
      <c r="G181" s="222" t="s">
        <v>2928</v>
      </c>
      <c r="H181" s="291" t="s">
        <v>1949</v>
      </c>
      <c r="I181" s="293"/>
      <c r="J181" s="314"/>
      <c r="K181" s="293" t="s">
        <v>1950</v>
      </c>
      <c r="L181" s="293"/>
      <c r="M181" s="295" t="s">
        <v>138</v>
      </c>
      <c r="N181" s="313" t="s">
        <v>1743</v>
      </c>
      <c r="O181" s="313" t="s">
        <v>1744</v>
      </c>
      <c r="P181" s="315"/>
      <c r="Q181" s="293" t="s">
        <v>1951</v>
      </c>
      <c r="R181" s="293" t="s">
        <v>1952</v>
      </c>
      <c r="S181" s="77" t="s">
        <v>1953</v>
      </c>
      <c r="T181" s="222" t="s">
        <v>2929</v>
      </c>
      <c r="U181" s="305" t="s">
        <v>1955</v>
      </c>
      <c r="V181" s="305" t="s">
        <v>1956</v>
      </c>
      <c r="W181" s="158"/>
      <c r="Z181" s="289"/>
      <c r="AA181" s="157">
        <f>IF(OR(J181="Fail",ISBLANK(J181)),INDEX('Issue Code Table'!C:C,MATCH(N:N,'Issue Code Table'!A:A,0)),IF(M181="Critical",6,IF(M181="Significant",5,IF(M181="Moderate",3,2))))</f>
        <v>7</v>
      </c>
    </row>
    <row r="182" spans="1:27" s="290" customFormat="1" ht="87.5" x14ac:dyDescent="0.35">
      <c r="A182" s="77" t="s">
        <v>2930</v>
      </c>
      <c r="B182" s="291" t="s">
        <v>142</v>
      </c>
      <c r="C182" s="259" t="s">
        <v>1737</v>
      </c>
      <c r="D182" s="291" t="s">
        <v>374</v>
      </c>
      <c r="E182" s="291" t="s">
        <v>1958</v>
      </c>
      <c r="F182" s="77" t="s">
        <v>1959</v>
      </c>
      <c r="G182" s="222" t="s">
        <v>2931</v>
      </c>
      <c r="H182" s="291" t="s">
        <v>1961</v>
      </c>
      <c r="I182" s="293"/>
      <c r="J182" s="314"/>
      <c r="K182" s="293" t="s">
        <v>1962</v>
      </c>
      <c r="L182" s="293"/>
      <c r="M182" s="295" t="s">
        <v>138</v>
      </c>
      <c r="N182" s="313" t="s">
        <v>183</v>
      </c>
      <c r="O182" s="313" t="s">
        <v>184</v>
      </c>
      <c r="P182" s="315"/>
      <c r="Q182" s="293" t="s">
        <v>1951</v>
      </c>
      <c r="R182" s="293" t="s">
        <v>1963</v>
      </c>
      <c r="S182" s="77" t="s">
        <v>1964</v>
      </c>
      <c r="T182" s="222" t="s">
        <v>1965</v>
      </c>
      <c r="U182" s="305" t="s">
        <v>1966</v>
      </c>
      <c r="V182" s="305" t="s">
        <v>1967</v>
      </c>
      <c r="W182" s="158"/>
      <c r="Z182" s="289"/>
      <c r="AA182" s="157">
        <f>IF(OR(J182="Fail",ISBLANK(J182)),INDEX('Issue Code Table'!C:C,MATCH(N:N,'Issue Code Table'!A:A,0)),IF(M182="Critical",6,IF(M182="Significant",5,IF(M182="Moderate",3,2))))</f>
        <v>5</v>
      </c>
    </row>
    <row r="183" spans="1:27" s="290" customFormat="1" ht="150" x14ac:dyDescent="0.35">
      <c r="A183" s="77" t="s">
        <v>2932</v>
      </c>
      <c r="B183" s="276" t="s">
        <v>216</v>
      </c>
      <c r="C183" s="277" t="s">
        <v>217</v>
      </c>
      <c r="D183" s="77" t="s">
        <v>374</v>
      </c>
      <c r="E183" s="77" t="s">
        <v>2006</v>
      </c>
      <c r="F183" s="77" t="s">
        <v>2007</v>
      </c>
      <c r="G183" s="222" t="s">
        <v>2933</v>
      </c>
      <c r="H183" s="77" t="s">
        <v>2009</v>
      </c>
      <c r="I183" s="65"/>
      <c r="J183" s="309"/>
      <c r="K183" s="272" t="s">
        <v>2010</v>
      </c>
      <c r="L183" s="65"/>
      <c r="M183" s="257" t="s">
        <v>138</v>
      </c>
      <c r="N183" s="312" t="s">
        <v>183</v>
      </c>
      <c r="O183" s="310" t="s">
        <v>184</v>
      </c>
      <c r="P183" s="311"/>
      <c r="Q183" s="65" t="s">
        <v>1951</v>
      </c>
      <c r="R183" s="65" t="s">
        <v>1973</v>
      </c>
      <c r="S183" s="77" t="s">
        <v>2012</v>
      </c>
      <c r="T183" s="222" t="s">
        <v>2013</v>
      </c>
      <c r="U183" s="305" t="s">
        <v>2014</v>
      </c>
      <c r="V183" s="305" t="s">
        <v>2015</v>
      </c>
      <c r="W183" s="158"/>
      <c r="Z183" s="289"/>
      <c r="AA183" s="157">
        <f>IF(OR(J183="Fail",ISBLANK(J183)),INDEX('Issue Code Table'!C:C,MATCH(N:N,'Issue Code Table'!A:A,0)),IF(M183="Critical",6,IF(M183="Significant",5,IF(M183="Moderate",3,2))))</f>
        <v>5</v>
      </c>
    </row>
    <row r="184" spans="1:27" s="290" customFormat="1" ht="87.5" x14ac:dyDescent="0.35">
      <c r="A184" s="77" t="s">
        <v>2934</v>
      </c>
      <c r="B184" s="77" t="s">
        <v>142</v>
      </c>
      <c r="C184" s="262" t="s">
        <v>1737</v>
      </c>
      <c r="D184" s="77" t="s">
        <v>374</v>
      </c>
      <c r="E184" s="77" t="s">
        <v>1969</v>
      </c>
      <c r="F184" s="77" t="s">
        <v>1959</v>
      </c>
      <c r="G184" s="222" t="s">
        <v>2935</v>
      </c>
      <c r="H184" s="77" t="s">
        <v>1971</v>
      </c>
      <c r="I184" s="65"/>
      <c r="J184" s="309"/>
      <c r="K184" s="272" t="s">
        <v>1972</v>
      </c>
      <c r="L184" s="213"/>
      <c r="M184" s="257" t="s">
        <v>138</v>
      </c>
      <c r="N184" s="310" t="s">
        <v>183</v>
      </c>
      <c r="O184" s="310" t="s">
        <v>184</v>
      </c>
      <c r="P184" s="311"/>
      <c r="Q184" s="65" t="s">
        <v>1951</v>
      </c>
      <c r="R184" s="65" t="s">
        <v>1982</v>
      </c>
      <c r="S184" s="77" t="s">
        <v>1964</v>
      </c>
      <c r="T184" s="222" t="s">
        <v>1974</v>
      </c>
      <c r="U184" s="305" t="s">
        <v>1975</v>
      </c>
      <c r="V184" s="305" t="s">
        <v>1976</v>
      </c>
      <c r="W184" s="158"/>
      <c r="Z184" s="289"/>
      <c r="AA184" s="157">
        <f>IF(OR(J184="Fail",ISBLANK(J184)),INDEX('Issue Code Table'!C:C,MATCH(N:N,'Issue Code Table'!A:A,0)),IF(M184="Critical",6,IF(M184="Significant",5,IF(M184="Moderate",3,2))))</f>
        <v>5</v>
      </c>
    </row>
    <row r="185" spans="1:27" s="290" customFormat="1" ht="87.5" x14ac:dyDescent="0.35">
      <c r="A185" s="77" t="s">
        <v>2936</v>
      </c>
      <c r="B185" s="77" t="s">
        <v>142</v>
      </c>
      <c r="C185" s="262" t="s">
        <v>1737</v>
      </c>
      <c r="D185" s="77" t="s">
        <v>374</v>
      </c>
      <c r="E185" s="77" t="s">
        <v>1978</v>
      </c>
      <c r="F185" s="77" t="s">
        <v>1959</v>
      </c>
      <c r="G185" s="222" t="s">
        <v>2937</v>
      </c>
      <c r="H185" s="77" t="s">
        <v>1980</v>
      </c>
      <c r="I185" s="65"/>
      <c r="J185" s="309"/>
      <c r="K185" s="272" t="s">
        <v>1981</v>
      </c>
      <c r="L185" s="213"/>
      <c r="M185" s="257" t="s">
        <v>138</v>
      </c>
      <c r="N185" s="310" t="s">
        <v>183</v>
      </c>
      <c r="O185" s="310" t="s">
        <v>184</v>
      </c>
      <c r="P185" s="311"/>
      <c r="Q185" s="65" t="s">
        <v>1951</v>
      </c>
      <c r="R185" s="65" t="s">
        <v>1991</v>
      </c>
      <c r="S185" s="77" t="s">
        <v>1964</v>
      </c>
      <c r="T185" s="222" t="s">
        <v>1983</v>
      </c>
      <c r="U185" s="305" t="s">
        <v>1984</v>
      </c>
      <c r="V185" s="305" t="s">
        <v>4002</v>
      </c>
      <c r="W185" s="158"/>
      <c r="Z185" s="289"/>
      <c r="AA185" s="157">
        <f>IF(OR(J185="Fail",ISBLANK(J185)),INDEX('Issue Code Table'!C:C,MATCH(N:N,'Issue Code Table'!A:A,0)),IF(M185="Critical",6,IF(M185="Significant",5,IF(M185="Moderate",3,2))))</f>
        <v>5</v>
      </c>
    </row>
    <row r="186" spans="1:27" s="290" customFormat="1" ht="112.5" x14ac:dyDescent="0.35">
      <c r="A186" s="77" t="s">
        <v>2938</v>
      </c>
      <c r="B186" s="77" t="s">
        <v>142</v>
      </c>
      <c r="C186" s="262" t="s">
        <v>1737</v>
      </c>
      <c r="D186" s="77" t="s">
        <v>374</v>
      </c>
      <c r="E186" s="77" t="s">
        <v>1986</v>
      </c>
      <c r="F186" s="77" t="s">
        <v>1987</v>
      </c>
      <c r="G186" s="222" t="s">
        <v>2939</v>
      </c>
      <c r="H186" s="77" t="s">
        <v>1989</v>
      </c>
      <c r="I186" s="65"/>
      <c r="J186" s="309"/>
      <c r="K186" s="272" t="s">
        <v>1990</v>
      </c>
      <c r="L186" s="213"/>
      <c r="M186" s="257" t="s">
        <v>138</v>
      </c>
      <c r="N186" s="310" t="s">
        <v>183</v>
      </c>
      <c r="O186" s="310" t="s">
        <v>184</v>
      </c>
      <c r="P186" s="311"/>
      <c r="Q186" s="65" t="s">
        <v>1951</v>
      </c>
      <c r="R186" s="65" t="s">
        <v>2001</v>
      </c>
      <c r="S186" s="77" t="s">
        <v>2940</v>
      </c>
      <c r="T186" s="222" t="s">
        <v>1993</v>
      </c>
      <c r="U186" s="305" t="s">
        <v>4003</v>
      </c>
      <c r="V186" s="305" t="s">
        <v>1994</v>
      </c>
      <c r="W186" s="158"/>
      <c r="Z186" s="289"/>
      <c r="AA186" s="157">
        <f>IF(OR(J186="Fail",ISBLANK(J186)),INDEX('Issue Code Table'!C:C,MATCH(N:N,'Issue Code Table'!A:A,0)),IF(M186="Critical",6,IF(M186="Significant",5,IF(M186="Moderate",3,2))))</f>
        <v>5</v>
      </c>
    </row>
    <row r="187" spans="1:27" s="290" customFormat="1" ht="287.5" x14ac:dyDescent="0.35">
      <c r="A187" s="77" t="s">
        <v>2941</v>
      </c>
      <c r="B187" s="260" t="s">
        <v>178</v>
      </c>
      <c r="C187" s="263" t="s">
        <v>179</v>
      </c>
      <c r="D187" s="77" t="s">
        <v>374</v>
      </c>
      <c r="E187" s="77" t="s">
        <v>1996</v>
      </c>
      <c r="F187" s="77" t="s">
        <v>1997</v>
      </c>
      <c r="G187" s="222" t="s">
        <v>2942</v>
      </c>
      <c r="H187" s="77" t="s">
        <v>1999</v>
      </c>
      <c r="I187" s="65"/>
      <c r="J187" s="309"/>
      <c r="K187" s="272" t="s">
        <v>2000</v>
      </c>
      <c r="L187" s="65"/>
      <c r="M187" s="257" t="s">
        <v>138</v>
      </c>
      <c r="N187" s="310" t="s">
        <v>183</v>
      </c>
      <c r="O187" s="310" t="s">
        <v>184</v>
      </c>
      <c r="P187" s="311"/>
      <c r="Q187" s="65" t="s">
        <v>1951</v>
      </c>
      <c r="R187" s="65" t="s">
        <v>2011</v>
      </c>
      <c r="S187" s="77" t="s">
        <v>2943</v>
      </c>
      <c r="T187" s="222" t="s">
        <v>2002</v>
      </c>
      <c r="U187" s="305" t="s">
        <v>2003</v>
      </c>
      <c r="V187" s="305" t="s">
        <v>2004</v>
      </c>
      <c r="W187" s="158"/>
      <c r="Z187" s="289"/>
      <c r="AA187" s="157">
        <f>IF(OR(J187="Fail",ISBLANK(J187)),INDEX('Issue Code Table'!C:C,MATCH(N:N,'Issue Code Table'!A:A,0)),IF(M187="Critical",6,IF(M187="Significant",5,IF(M187="Moderate",3,2))))</f>
        <v>5</v>
      </c>
    </row>
    <row r="188" spans="1:27" s="290" customFormat="1" ht="375" x14ac:dyDescent="0.35">
      <c r="A188" s="77" t="s">
        <v>2944</v>
      </c>
      <c r="B188" s="77" t="s">
        <v>350</v>
      </c>
      <c r="C188" s="262" t="s">
        <v>351</v>
      </c>
      <c r="D188" s="291" t="s">
        <v>374</v>
      </c>
      <c r="E188" s="291" t="s">
        <v>2017</v>
      </c>
      <c r="F188" s="77" t="s">
        <v>2018</v>
      </c>
      <c r="G188" s="222" t="s">
        <v>2945</v>
      </c>
      <c r="H188" s="291" t="s">
        <v>2020</v>
      </c>
      <c r="I188" s="293"/>
      <c r="J188" s="314"/>
      <c r="K188" s="293" t="s">
        <v>2021</v>
      </c>
      <c r="L188" s="293"/>
      <c r="M188" s="295" t="s">
        <v>138</v>
      </c>
      <c r="N188" s="313" t="s">
        <v>183</v>
      </c>
      <c r="O188" s="313" t="s">
        <v>184</v>
      </c>
      <c r="P188" s="315"/>
      <c r="Q188" s="293" t="s">
        <v>1951</v>
      </c>
      <c r="R188" s="293" t="s">
        <v>2022</v>
      </c>
      <c r="S188" s="77" t="s">
        <v>2023</v>
      </c>
      <c r="T188" s="222" t="s">
        <v>2024</v>
      </c>
      <c r="U188" s="305" t="s">
        <v>2025</v>
      </c>
      <c r="V188" s="305" t="s">
        <v>4004</v>
      </c>
      <c r="W188" s="158"/>
      <c r="Z188" s="289"/>
      <c r="AA188" s="157">
        <f>IF(OR(J188="Fail",ISBLANK(J188)),INDEX('Issue Code Table'!C:C,MATCH(N:N,'Issue Code Table'!A:A,0)),IF(M188="Critical",6,IF(M188="Significant",5,IF(M188="Moderate",3,2))))</f>
        <v>5</v>
      </c>
    </row>
    <row r="189" spans="1:27" s="290" customFormat="1" ht="225" x14ac:dyDescent="0.35">
      <c r="A189" s="77" t="s">
        <v>2946</v>
      </c>
      <c r="B189" s="291" t="s">
        <v>142</v>
      </c>
      <c r="C189" s="259" t="s">
        <v>1737</v>
      </c>
      <c r="D189" s="291" t="s">
        <v>374</v>
      </c>
      <c r="E189" s="291" t="s">
        <v>2027</v>
      </c>
      <c r="F189" s="77" t="s">
        <v>2028</v>
      </c>
      <c r="G189" s="222" t="s">
        <v>2947</v>
      </c>
      <c r="H189" s="291" t="s">
        <v>2009</v>
      </c>
      <c r="I189" s="293"/>
      <c r="J189" s="314"/>
      <c r="K189" s="293" t="s">
        <v>2010</v>
      </c>
      <c r="L189" s="293"/>
      <c r="M189" s="295" t="s">
        <v>138</v>
      </c>
      <c r="N189" s="313" t="s">
        <v>183</v>
      </c>
      <c r="O189" s="313" t="s">
        <v>184</v>
      </c>
      <c r="P189" s="315"/>
      <c r="Q189" s="293" t="s">
        <v>1951</v>
      </c>
      <c r="R189" s="293" t="s">
        <v>2030</v>
      </c>
      <c r="S189" s="77" t="s">
        <v>2031</v>
      </c>
      <c r="T189" s="222" t="s">
        <v>2032</v>
      </c>
      <c r="U189" s="305" t="s">
        <v>2032</v>
      </c>
      <c r="V189" s="305" t="s">
        <v>2033</v>
      </c>
      <c r="W189" s="158"/>
      <c r="Z189" s="289"/>
      <c r="AA189" s="157">
        <f>IF(OR(J189="Fail",ISBLANK(J189)),INDEX('Issue Code Table'!C:C,MATCH(N:N,'Issue Code Table'!A:A,0)),IF(M189="Critical",6,IF(M189="Significant",5,IF(M189="Moderate",3,2))))</f>
        <v>5</v>
      </c>
    </row>
    <row r="190" spans="1:27" s="290" customFormat="1" ht="312.5" x14ac:dyDescent="0.35">
      <c r="A190" s="77" t="s">
        <v>2948</v>
      </c>
      <c r="B190" s="77" t="s">
        <v>350</v>
      </c>
      <c r="C190" s="262" t="s">
        <v>351</v>
      </c>
      <c r="D190" s="291" t="s">
        <v>203</v>
      </c>
      <c r="E190" s="291" t="s">
        <v>2035</v>
      </c>
      <c r="F190" s="77" t="s">
        <v>2036</v>
      </c>
      <c r="G190" s="222" t="s">
        <v>2949</v>
      </c>
      <c r="H190" s="291" t="s">
        <v>2038</v>
      </c>
      <c r="I190" s="293"/>
      <c r="J190" s="314"/>
      <c r="K190" s="293" t="s">
        <v>2039</v>
      </c>
      <c r="L190" s="293"/>
      <c r="M190" s="296" t="s">
        <v>149</v>
      </c>
      <c r="N190" s="313" t="s">
        <v>482</v>
      </c>
      <c r="O190" s="313" t="s">
        <v>483</v>
      </c>
      <c r="P190" s="315"/>
      <c r="Q190" s="293" t="s">
        <v>1951</v>
      </c>
      <c r="R190" s="293" t="s">
        <v>2040</v>
      </c>
      <c r="S190" s="77" t="s">
        <v>2041</v>
      </c>
      <c r="T190" s="222" t="s">
        <v>2042</v>
      </c>
      <c r="U190" s="305" t="s">
        <v>2043</v>
      </c>
      <c r="V190" s="305"/>
      <c r="W190" s="158"/>
      <c r="Z190" s="289"/>
      <c r="AA190" s="157">
        <f>IF(OR(J190="Fail",ISBLANK(J190)),INDEX('Issue Code Table'!C:C,MATCH(N:N,'Issue Code Table'!A:A,0)),IF(M190="Critical",6,IF(M190="Significant",5,IF(M190="Moderate",3,2))))</f>
        <v>4</v>
      </c>
    </row>
    <row r="191" spans="1:27" s="290" customFormat="1" ht="200" x14ac:dyDescent="0.35">
      <c r="A191" s="77" t="s">
        <v>2950</v>
      </c>
      <c r="B191" s="77" t="s">
        <v>350</v>
      </c>
      <c r="C191" s="262" t="s">
        <v>351</v>
      </c>
      <c r="D191" s="291" t="s">
        <v>374</v>
      </c>
      <c r="E191" s="291" t="s">
        <v>2045</v>
      </c>
      <c r="F191" s="77" t="s">
        <v>2046</v>
      </c>
      <c r="G191" s="222" t="s">
        <v>2951</v>
      </c>
      <c r="H191" s="291" t="s">
        <v>2048</v>
      </c>
      <c r="I191" s="293"/>
      <c r="J191" s="314"/>
      <c r="K191" s="293" t="s">
        <v>2049</v>
      </c>
      <c r="L191" s="293"/>
      <c r="M191" s="296" t="s">
        <v>138</v>
      </c>
      <c r="N191" s="313" t="s">
        <v>2050</v>
      </c>
      <c r="O191" s="313" t="s">
        <v>2051</v>
      </c>
      <c r="P191" s="315"/>
      <c r="Q191" s="293" t="s">
        <v>1951</v>
      </c>
      <c r="R191" s="293" t="s">
        <v>2052</v>
      </c>
      <c r="S191" s="77" t="s">
        <v>2053</v>
      </c>
      <c r="T191" s="222" t="s">
        <v>2054</v>
      </c>
      <c r="U191" s="305" t="s">
        <v>2055</v>
      </c>
      <c r="V191" s="305" t="s">
        <v>2056</v>
      </c>
      <c r="W191" s="158"/>
      <c r="Z191" s="289"/>
      <c r="AA191" s="157">
        <f>IF(OR(J191="Fail",ISBLANK(J191)),INDEX('Issue Code Table'!C:C,MATCH(N:N,'Issue Code Table'!A:A,0)),IF(M191="Critical",6,IF(M191="Significant",5,IF(M191="Moderate",3,2))))</f>
        <v>5</v>
      </c>
    </row>
    <row r="192" spans="1:27" s="290" customFormat="1" ht="200" x14ac:dyDescent="0.35">
      <c r="A192" s="77" t="s">
        <v>2952</v>
      </c>
      <c r="B192" s="77" t="s">
        <v>350</v>
      </c>
      <c r="C192" s="262" t="s">
        <v>351</v>
      </c>
      <c r="D192" s="291" t="s">
        <v>374</v>
      </c>
      <c r="E192" s="291" t="s">
        <v>2058</v>
      </c>
      <c r="F192" s="77" t="s">
        <v>2059</v>
      </c>
      <c r="G192" s="222" t="s">
        <v>2953</v>
      </c>
      <c r="H192" s="291" t="s">
        <v>2061</v>
      </c>
      <c r="I192" s="293"/>
      <c r="J192" s="314"/>
      <c r="K192" s="293" t="s">
        <v>2062</v>
      </c>
      <c r="L192" s="293"/>
      <c r="M192" s="296" t="s">
        <v>138</v>
      </c>
      <c r="N192" s="313" t="s">
        <v>2050</v>
      </c>
      <c r="O192" s="313" t="s">
        <v>2051</v>
      </c>
      <c r="P192" s="315"/>
      <c r="Q192" s="293" t="s">
        <v>1951</v>
      </c>
      <c r="R192" s="293" t="s">
        <v>2063</v>
      </c>
      <c r="S192" s="77" t="s">
        <v>2064</v>
      </c>
      <c r="T192" s="222" t="s">
        <v>2065</v>
      </c>
      <c r="U192" s="305" t="s">
        <v>2066</v>
      </c>
      <c r="V192" s="305" t="s">
        <v>2067</v>
      </c>
      <c r="W192" s="158"/>
      <c r="Z192" s="289"/>
      <c r="AA192" s="157">
        <f>IF(OR(J192="Fail",ISBLANK(J192)),INDEX('Issue Code Table'!C:C,MATCH(N:N,'Issue Code Table'!A:A,0)),IF(M192="Critical",6,IF(M192="Significant",5,IF(M192="Moderate",3,2))))</f>
        <v>5</v>
      </c>
    </row>
    <row r="193" spans="1:27" s="290" customFormat="1" ht="409.5" x14ac:dyDescent="0.35">
      <c r="A193" s="77" t="s">
        <v>2954</v>
      </c>
      <c r="B193" s="77" t="s">
        <v>350</v>
      </c>
      <c r="C193" s="262" t="s">
        <v>351</v>
      </c>
      <c r="D193" s="291" t="s">
        <v>374</v>
      </c>
      <c r="E193" s="291" t="s">
        <v>2069</v>
      </c>
      <c r="F193" s="77" t="s">
        <v>2070</v>
      </c>
      <c r="G193" s="222" t="s">
        <v>2955</v>
      </c>
      <c r="H193" s="291" t="s">
        <v>2061</v>
      </c>
      <c r="I193" s="293"/>
      <c r="J193" s="314"/>
      <c r="K193" s="293" t="s">
        <v>2062</v>
      </c>
      <c r="L193" s="293"/>
      <c r="M193" s="296" t="s">
        <v>138</v>
      </c>
      <c r="N193" s="313" t="s">
        <v>2050</v>
      </c>
      <c r="O193" s="313" t="s">
        <v>2051</v>
      </c>
      <c r="P193" s="315"/>
      <c r="Q193" s="293" t="s">
        <v>1951</v>
      </c>
      <c r="R193" s="293" t="s">
        <v>2072</v>
      </c>
      <c r="S193" s="77" t="s">
        <v>2956</v>
      </c>
      <c r="T193" s="222" t="s">
        <v>2074</v>
      </c>
      <c r="U193" s="305" t="s">
        <v>2075</v>
      </c>
      <c r="V193" s="305" t="s">
        <v>2076</v>
      </c>
      <c r="W193" s="158"/>
      <c r="Z193" s="289"/>
      <c r="AA193" s="157">
        <f>IF(OR(J193="Fail",ISBLANK(J193)),INDEX('Issue Code Table'!C:C,MATCH(N:N,'Issue Code Table'!A:A,0)),IF(M193="Critical",6,IF(M193="Significant",5,IF(M193="Moderate",3,2))))</f>
        <v>5</v>
      </c>
    </row>
    <row r="194" spans="1:27" s="290" customFormat="1" ht="225" x14ac:dyDescent="0.35">
      <c r="A194" s="77" t="s">
        <v>2957</v>
      </c>
      <c r="B194" s="77" t="s">
        <v>350</v>
      </c>
      <c r="C194" s="262" t="s">
        <v>351</v>
      </c>
      <c r="D194" s="291" t="s">
        <v>374</v>
      </c>
      <c r="E194" s="291" t="s">
        <v>2078</v>
      </c>
      <c r="F194" s="77" t="s">
        <v>2079</v>
      </c>
      <c r="G194" s="222" t="s">
        <v>2958</v>
      </c>
      <c r="H194" s="291" t="s">
        <v>2081</v>
      </c>
      <c r="I194" s="293"/>
      <c r="J194" s="314"/>
      <c r="K194" s="293" t="s">
        <v>2082</v>
      </c>
      <c r="L194" s="293"/>
      <c r="M194" s="296" t="s">
        <v>138</v>
      </c>
      <c r="N194" s="313" t="s">
        <v>1501</v>
      </c>
      <c r="O194" s="313" t="s">
        <v>1502</v>
      </c>
      <c r="P194" s="315"/>
      <c r="Q194" s="293" t="s">
        <v>1951</v>
      </c>
      <c r="R194" s="293" t="s">
        <v>2083</v>
      </c>
      <c r="S194" s="77" t="s">
        <v>2959</v>
      </c>
      <c r="T194" s="222" t="s">
        <v>2085</v>
      </c>
      <c r="U194" s="305" t="s">
        <v>2086</v>
      </c>
      <c r="V194" s="305" t="s">
        <v>4005</v>
      </c>
      <c r="W194" s="158"/>
      <c r="Z194" s="289"/>
      <c r="AA194" s="157">
        <f>IF(OR(J194="Fail",ISBLANK(J194)),INDEX('Issue Code Table'!C:C,MATCH(N:N,'Issue Code Table'!A:A,0)),IF(M194="Critical",6,IF(M194="Significant",5,IF(M194="Moderate",3,2))))</f>
        <v>5</v>
      </c>
    </row>
    <row r="195" spans="1:27" s="290" customFormat="1" ht="150" x14ac:dyDescent="0.35">
      <c r="A195" s="77" t="s">
        <v>2960</v>
      </c>
      <c r="B195" s="77" t="s">
        <v>350</v>
      </c>
      <c r="C195" s="262" t="s">
        <v>351</v>
      </c>
      <c r="D195" s="291" t="s">
        <v>374</v>
      </c>
      <c r="E195" s="291" t="s">
        <v>2088</v>
      </c>
      <c r="F195" s="77" t="s">
        <v>2961</v>
      </c>
      <c r="G195" s="222" t="s">
        <v>2962</v>
      </c>
      <c r="H195" s="291" t="s">
        <v>2091</v>
      </c>
      <c r="I195" s="293"/>
      <c r="J195" s="314"/>
      <c r="K195" s="293" t="s">
        <v>2092</v>
      </c>
      <c r="L195" s="293"/>
      <c r="M195" s="295" t="s">
        <v>138</v>
      </c>
      <c r="N195" s="313" t="s">
        <v>183</v>
      </c>
      <c r="O195" s="313" t="s">
        <v>184</v>
      </c>
      <c r="P195" s="315"/>
      <c r="Q195" s="293" t="s">
        <v>1951</v>
      </c>
      <c r="R195" s="293" t="s">
        <v>2093</v>
      </c>
      <c r="S195" s="77" t="s">
        <v>2094</v>
      </c>
      <c r="T195" s="222" t="s">
        <v>2095</v>
      </c>
      <c r="U195" s="305" t="s">
        <v>2096</v>
      </c>
      <c r="V195" s="305" t="s">
        <v>2097</v>
      </c>
      <c r="W195" s="158"/>
      <c r="Z195" s="289"/>
      <c r="AA195" s="157">
        <f>IF(OR(J195="Fail",ISBLANK(J195)),INDEX('Issue Code Table'!C:C,MATCH(N:N,'Issue Code Table'!A:A,0)),IF(M195="Critical",6,IF(M195="Significant",5,IF(M195="Moderate",3,2))))</f>
        <v>5</v>
      </c>
    </row>
    <row r="196" spans="1:27" s="290" customFormat="1" ht="162.5" x14ac:dyDescent="0.35">
      <c r="A196" s="77" t="s">
        <v>2963</v>
      </c>
      <c r="B196" s="77" t="s">
        <v>350</v>
      </c>
      <c r="C196" s="262" t="s">
        <v>351</v>
      </c>
      <c r="D196" s="291" t="s">
        <v>374</v>
      </c>
      <c r="E196" s="291" t="s">
        <v>2099</v>
      </c>
      <c r="F196" s="77" t="s">
        <v>2100</v>
      </c>
      <c r="G196" s="222" t="s">
        <v>2964</v>
      </c>
      <c r="H196" s="291" t="s">
        <v>2102</v>
      </c>
      <c r="I196" s="293"/>
      <c r="J196" s="314"/>
      <c r="K196" s="293" t="s">
        <v>2103</v>
      </c>
      <c r="L196" s="293"/>
      <c r="M196" s="295" t="s">
        <v>138</v>
      </c>
      <c r="N196" s="313" t="s">
        <v>183</v>
      </c>
      <c r="O196" s="313" t="s">
        <v>184</v>
      </c>
      <c r="P196" s="315"/>
      <c r="Q196" s="293" t="s">
        <v>1951</v>
      </c>
      <c r="R196" s="293" t="s">
        <v>2104</v>
      </c>
      <c r="S196" s="77" t="s">
        <v>2105</v>
      </c>
      <c r="T196" s="222" t="s">
        <v>2106</v>
      </c>
      <c r="U196" s="305" t="s">
        <v>2099</v>
      </c>
      <c r="V196" s="305" t="s">
        <v>2107</v>
      </c>
      <c r="W196" s="158"/>
      <c r="Z196" s="289"/>
      <c r="AA196" s="157">
        <f>IF(OR(J196="Fail",ISBLANK(J196)),INDEX('Issue Code Table'!C:C,MATCH(N:N,'Issue Code Table'!A:A,0)),IF(M196="Critical",6,IF(M196="Significant",5,IF(M196="Moderate",3,2))))</f>
        <v>5</v>
      </c>
    </row>
    <row r="197" spans="1:27" s="290" customFormat="1" ht="100" x14ac:dyDescent="0.35">
      <c r="A197" s="77" t="s">
        <v>2965</v>
      </c>
      <c r="B197" s="291" t="s">
        <v>142</v>
      </c>
      <c r="C197" s="259" t="s">
        <v>143</v>
      </c>
      <c r="D197" s="291" t="s">
        <v>374</v>
      </c>
      <c r="E197" s="291" t="s">
        <v>2109</v>
      </c>
      <c r="F197" s="77" t="s">
        <v>2110</v>
      </c>
      <c r="G197" s="222" t="s">
        <v>2966</v>
      </c>
      <c r="H197" s="291" t="s">
        <v>2112</v>
      </c>
      <c r="I197" s="293"/>
      <c r="J197" s="314"/>
      <c r="K197" s="293" t="s">
        <v>2113</v>
      </c>
      <c r="L197" s="293"/>
      <c r="M197" s="295" t="s">
        <v>138</v>
      </c>
      <c r="N197" s="313" t="s">
        <v>183</v>
      </c>
      <c r="O197" s="313" t="s">
        <v>184</v>
      </c>
      <c r="P197" s="315"/>
      <c r="Q197" s="293" t="s">
        <v>1951</v>
      </c>
      <c r="R197" s="293" t="s">
        <v>2114</v>
      </c>
      <c r="S197" s="77" t="s">
        <v>2115</v>
      </c>
      <c r="T197" s="222" t="s">
        <v>2116</v>
      </c>
      <c r="U197" s="305" t="s">
        <v>2109</v>
      </c>
      <c r="V197" s="305" t="s">
        <v>2117</v>
      </c>
      <c r="W197" s="158"/>
      <c r="Z197" s="289"/>
      <c r="AA197" s="157">
        <f>IF(OR(J197="Fail",ISBLANK(J197)),INDEX('Issue Code Table'!C:C,MATCH(N:N,'Issue Code Table'!A:A,0)),IF(M197="Critical",6,IF(M197="Significant",5,IF(M197="Moderate",3,2))))</f>
        <v>5</v>
      </c>
    </row>
    <row r="198" spans="1:27" s="290" customFormat="1" ht="137.5" x14ac:dyDescent="0.35">
      <c r="A198" s="77" t="s">
        <v>2967</v>
      </c>
      <c r="B198" s="291" t="s">
        <v>142</v>
      </c>
      <c r="C198" s="259" t="s">
        <v>143</v>
      </c>
      <c r="D198" s="291" t="s">
        <v>374</v>
      </c>
      <c r="E198" s="291" t="s">
        <v>2119</v>
      </c>
      <c r="F198" s="77" t="s">
        <v>2120</v>
      </c>
      <c r="G198" s="222" t="s">
        <v>4051</v>
      </c>
      <c r="H198" s="291" t="s">
        <v>2122</v>
      </c>
      <c r="I198" s="293"/>
      <c r="J198" s="314"/>
      <c r="K198" s="293" t="s">
        <v>2123</v>
      </c>
      <c r="L198" s="293"/>
      <c r="M198" s="295" t="s">
        <v>138</v>
      </c>
      <c r="N198" s="313" t="s">
        <v>183</v>
      </c>
      <c r="O198" s="313" t="s">
        <v>184</v>
      </c>
      <c r="P198" s="315"/>
      <c r="Q198" s="293" t="s">
        <v>1951</v>
      </c>
      <c r="R198" s="293" t="s">
        <v>2124</v>
      </c>
      <c r="S198" s="77" t="s">
        <v>2968</v>
      </c>
      <c r="T198" s="222" t="s">
        <v>2126</v>
      </c>
      <c r="U198" s="305" t="s">
        <v>2127</v>
      </c>
      <c r="V198" s="305" t="s">
        <v>1967</v>
      </c>
      <c r="W198" s="158"/>
      <c r="Z198" s="289"/>
      <c r="AA198" s="157">
        <f>IF(OR(J198="Fail",ISBLANK(J198)),INDEX('Issue Code Table'!C:C,MATCH(N:N,'Issue Code Table'!A:A,0)),IF(M198="Critical",6,IF(M198="Significant",5,IF(M198="Moderate",3,2))))</f>
        <v>5</v>
      </c>
    </row>
    <row r="199" spans="1:27" s="290" customFormat="1" ht="87.5" x14ac:dyDescent="0.35">
      <c r="A199" s="77" t="s">
        <v>2969</v>
      </c>
      <c r="B199" s="291" t="s">
        <v>142</v>
      </c>
      <c r="C199" s="259" t="s">
        <v>143</v>
      </c>
      <c r="D199" s="291" t="s">
        <v>374</v>
      </c>
      <c r="E199" s="291" t="s">
        <v>2129</v>
      </c>
      <c r="F199" s="77" t="s">
        <v>2130</v>
      </c>
      <c r="G199" s="222" t="s">
        <v>4050</v>
      </c>
      <c r="H199" s="291" t="s">
        <v>2132</v>
      </c>
      <c r="I199" s="293"/>
      <c r="J199" s="314"/>
      <c r="K199" s="293" t="s">
        <v>2133</v>
      </c>
      <c r="L199" s="293"/>
      <c r="M199" s="295" t="s">
        <v>138</v>
      </c>
      <c r="N199" s="313" t="s">
        <v>183</v>
      </c>
      <c r="O199" s="313" t="s">
        <v>184</v>
      </c>
      <c r="P199" s="315"/>
      <c r="Q199" s="293" t="s">
        <v>1951</v>
      </c>
      <c r="R199" s="293" t="s">
        <v>2134</v>
      </c>
      <c r="S199" s="77" t="s">
        <v>2970</v>
      </c>
      <c r="T199" s="222" t="s">
        <v>2136</v>
      </c>
      <c r="U199" s="305" t="s">
        <v>4006</v>
      </c>
      <c r="V199" s="305" t="s">
        <v>2137</v>
      </c>
      <c r="W199" s="158"/>
      <c r="Z199" s="289"/>
      <c r="AA199" s="157">
        <f>IF(OR(J199="Fail",ISBLANK(J199)),INDEX('Issue Code Table'!C:C,MATCH(N:N,'Issue Code Table'!A:A,0)),IF(M199="Critical",6,IF(M199="Significant",5,IF(M199="Moderate",3,2))))</f>
        <v>5</v>
      </c>
    </row>
    <row r="200" spans="1:27" customFormat="1" ht="162.5" x14ac:dyDescent="0.35">
      <c r="A200" s="77" t="s">
        <v>2971</v>
      </c>
      <c r="B200" s="77" t="s">
        <v>142</v>
      </c>
      <c r="C200" s="262" t="s">
        <v>1737</v>
      </c>
      <c r="D200" s="77" t="s">
        <v>374</v>
      </c>
      <c r="E200" s="77" t="s">
        <v>2139</v>
      </c>
      <c r="F200" s="77" t="s">
        <v>2140</v>
      </c>
      <c r="G200" s="222" t="s">
        <v>2141</v>
      </c>
      <c r="H200" s="77" t="s">
        <v>2142</v>
      </c>
      <c r="I200" s="65"/>
      <c r="J200" s="309"/>
      <c r="K200" s="272" t="s">
        <v>2143</v>
      </c>
      <c r="L200" s="213"/>
      <c r="M200" s="257" t="s">
        <v>138</v>
      </c>
      <c r="N200" s="312" t="s">
        <v>183</v>
      </c>
      <c r="O200" s="310" t="s">
        <v>184</v>
      </c>
      <c r="P200" s="311"/>
      <c r="Q200" s="65" t="s">
        <v>1951</v>
      </c>
      <c r="R200" s="65" t="s">
        <v>2144</v>
      </c>
      <c r="S200" s="77" t="s">
        <v>2145</v>
      </c>
      <c r="T200" s="222" t="s">
        <v>2146</v>
      </c>
      <c r="U200" s="305" t="s">
        <v>2146</v>
      </c>
      <c r="V200" s="305" t="s">
        <v>2147</v>
      </c>
      <c r="W200" s="158"/>
      <c r="AA200" s="157">
        <f>IF(OR(J200="Fail",ISBLANK(J200)),INDEX('Issue Code Table'!C:C,MATCH(N:N,'Issue Code Table'!A:A,0)),IF(M200="Critical",6,IF(M200="Significant",5,IF(M200="Moderate",3,2))))</f>
        <v>5</v>
      </c>
    </row>
    <row r="201" spans="1:27" customFormat="1" ht="25.5" customHeight="1" x14ac:dyDescent="0.35">
      <c r="A201" s="130"/>
      <c r="B201" s="249" t="s">
        <v>193</v>
      </c>
      <c r="C201" s="130"/>
      <c r="D201" s="130"/>
      <c r="E201" s="130"/>
      <c r="F201" s="130"/>
      <c r="G201" s="130"/>
      <c r="H201" s="130"/>
      <c r="I201" s="130"/>
      <c r="J201" s="130"/>
      <c r="K201" s="130"/>
      <c r="L201" s="130"/>
      <c r="M201" s="130"/>
      <c r="N201" s="130"/>
      <c r="O201" s="217"/>
      <c r="P201" s="130"/>
      <c r="Q201" s="130"/>
      <c r="R201" s="130"/>
      <c r="S201" s="130"/>
      <c r="T201" s="130"/>
      <c r="U201" s="130"/>
      <c r="V201" s="321"/>
      <c r="W201" s="158"/>
      <c r="AA201" s="130"/>
    </row>
    <row r="202" spans="1:27" customFormat="1" ht="72" hidden="1" customHeight="1" x14ac:dyDescent="0.35">
      <c r="A202" s="274"/>
      <c r="B202" s="274"/>
      <c r="C202" s="322"/>
      <c r="D202" s="274"/>
      <c r="E202" s="274"/>
      <c r="F202" s="274"/>
      <c r="G202" s="274"/>
      <c r="H202" s="274"/>
      <c r="I202" s="274"/>
      <c r="J202" s="274"/>
      <c r="K202" s="323"/>
      <c r="L202" s="274"/>
      <c r="M202" s="123"/>
      <c r="N202" s="123"/>
      <c r="O202" s="218"/>
      <c r="P202" s="274"/>
      <c r="Q202" s="274"/>
      <c r="R202" s="274"/>
      <c r="S202" s="274"/>
      <c r="T202" s="274"/>
      <c r="U202" s="274"/>
      <c r="V202" s="274"/>
      <c r="AA202" s="1"/>
    </row>
    <row r="203" spans="1:27" customFormat="1" ht="15.75" hidden="1" customHeight="1" x14ac:dyDescent="0.35">
      <c r="A203" s="274"/>
      <c r="B203" s="274"/>
      <c r="C203" s="322"/>
      <c r="D203" s="274"/>
      <c r="E203" s="274"/>
      <c r="F203" s="274"/>
      <c r="G203" s="274"/>
      <c r="H203" s="70" t="s">
        <v>57</v>
      </c>
      <c r="I203" s="274"/>
      <c r="J203" s="274"/>
      <c r="K203" s="323"/>
      <c r="L203" s="274"/>
      <c r="M203" s="123"/>
      <c r="N203" s="123"/>
      <c r="O203" s="218"/>
      <c r="P203" s="274"/>
      <c r="Q203" s="274"/>
      <c r="R203" s="274"/>
      <c r="S203" s="274"/>
      <c r="T203" s="274"/>
      <c r="U203" s="274"/>
      <c r="V203" s="274"/>
      <c r="AA203" s="1"/>
    </row>
    <row r="204" spans="1:27" customFormat="1" ht="18" hidden="1" customHeight="1" x14ac:dyDescent="0.35">
      <c r="A204" s="274"/>
      <c r="B204" s="274"/>
      <c r="C204" s="322"/>
      <c r="D204" s="274"/>
      <c r="E204" s="274"/>
      <c r="F204" s="274"/>
      <c r="G204" s="274"/>
      <c r="H204" s="70" t="s">
        <v>58</v>
      </c>
      <c r="I204" s="274"/>
      <c r="J204" s="274"/>
      <c r="K204" s="323"/>
      <c r="L204" s="70"/>
      <c r="M204" s="123"/>
      <c r="N204" s="123"/>
      <c r="O204" s="218"/>
      <c r="P204" s="274"/>
      <c r="Q204" s="274"/>
      <c r="R204" s="274"/>
      <c r="S204" s="274"/>
      <c r="T204" s="274"/>
      <c r="U204" s="274"/>
      <c r="V204" s="274"/>
      <c r="AA204" s="1"/>
    </row>
    <row r="205" spans="1:27" customFormat="1" ht="16.5" hidden="1" customHeight="1" x14ac:dyDescent="0.35">
      <c r="A205" s="274"/>
      <c r="B205" s="274"/>
      <c r="C205" s="322"/>
      <c r="D205" s="274"/>
      <c r="E205" s="274"/>
      <c r="F205" s="274"/>
      <c r="G205" s="274"/>
      <c r="H205" s="70" t="s">
        <v>46</v>
      </c>
      <c r="I205" s="274"/>
      <c r="J205" s="274"/>
      <c r="K205" s="323"/>
      <c r="L205" s="70"/>
      <c r="M205" s="123"/>
      <c r="N205" s="123"/>
      <c r="O205" s="218"/>
      <c r="P205" s="274"/>
      <c r="Q205" s="274"/>
      <c r="R205" s="274"/>
      <c r="S205" s="274"/>
      <c r="T205" s="274"/>
      <c r="U205" s="274"/>
      <c r="V205" s="274"/>
      <c r="AA205" s="1"/>
    </row>
    <row r="206" spans="1:27" customFormat="1" ht="15" hidden="1" customHeight="1" x14ac:dyDescent="0.35">
      <c r="A206" s="274"/>
      <c r="B206" s="274"/>
      <c r="C206" s="322"/>
      <c r="D206" s="274"/>
      <c r="E206" s="274"/>
      <c r="F206" s="274"/>
      <c r="G206" s="274"/>
      <c r="H206" s="70" t="s">
        <v>194</v>
      </c>
      <c r="I206" s="274"/>
      <c r="J206" s="274"/>
      <c r="K206" s="274"/>
      <c r="L206" s="70"/>
      <c r="M206" s="123"/>
      <c r="N206" s="123"/>
      <c r="O206" s="218"/>
      <c r="P206" s="274"/>
      <c r="Q206" s="274"/>
      <c r="R206" s="274"/>
      <c r="S206" s="274"/>
      <c r="T206" s="274"/>
      <c r="U206" s="274"/>
      <c r="V206" s="274"/>
      <c r="AA206" s="1"/>
    </row>
    <row r="207" spans="1:27" customFormat="1" ht="13.5" hidden="1" customHeight="1" x14ac:dyDescent="0.35">
      <c r="A207" s="274"/>
      <c r="B207" s="274"/>
      <c r="C207" s="322"/>
      <c r="D207" s="274"/>
      <c r="E207" s="274"/>
      <c r="F207" s="274"/>
      <c r="G207" s="274"/>
      <c r="H207" s="274"/>
      <c r="I207" s="274"/>
      <c r="J207" s="274"/>
      <c r="K207" s="274"/>
      <c r="L207" s="70"/>
      <c r="M207" s="123"/>
      <c r="N207" s="123"/>
      <c r="O207" s="218"/>
      <c r="P207" s="274"/>
      <c r="Q207" s="274"/>
      <c r="R207" s="274"/>
      <c r="S207" s="274"/>
      <c r="T207" s="274"/>
      <c r="U207" s="274"/>
      <c r="V207" s="274"/>
      <c r="AA207" s="1"/>
    </row>
    <row r="208" spans="1:27" customFormat="1" ht="17.25" hidden="1" customHeight="1" x14ac:dyDescent="0.35">
      <c r="A208" s="274"/>
      <c r="B208" s="274"/>
      <c r="C208" s="322"/>
      <c r="D208" s="274"/>
      <c r="E208" s="274"/>
      <c r="F208" s="274"/>
      <c r="G208" s="274"/>
      <c r="H208" s="70" t="s">
        <v>195</v>
      </c>
      <c r="I208" s="274"/>
      <c r="J208" s="274"/>
      <c r="K208" s="274"/>
      <c r="L208" s="70"/>
      <c r="M208" s="123"/>
      <c r="N208" s="123"/>
      <c r="O208" s="218"/>
      <c r="P208" s="274"/>
      <c r="Q208" s="274"/>
      <c r="R208" s="274"/>
      <c r="S208" s="274"/>
      <c r="T208" s="274"/>
      <c r="U208" s="274"/>
      <c r="V208" s="274"/>
      <c r="AA208" s="1"/>
    </row>
    <row r="209" spans="8:12" ht="22.5" hidden="1" customHeight="1" x14ac:dyDescent="0.35">
      <c r="H209" s="70" t="s">
        <v>129</v>
      </c>
    </row>
    <row r="210" spans="8:12" ht="20.25" hidden="1" customHeight="1" x14ac:dyDescent="0.35">
      <c r="H210" s="70" t="s">
        <v>138</v>
      </c>
    </row>
    <row r="211" spans="8:12" ht="24" hidden="1" customHeight="1" x14ac:dyDescent="0.35">
      <c r="H211" s="70" t="s">
        <v>149</v>
      </c>
    </row>
    <row r="212" spans="8:12" ht="27" hidden="1" customHeight="1" x14ac:dyDescent="0.35">
      <c r="H212" s="70" t="s">
        <v>196</v>
      </c>
    </row>
    <row r="213" spans="8:12" ht="17.25" hidden="1" customHeight="1" x14ac:dyDescent="0.35">
      <c r="H213" s="274"/>
    </row>
    <row r="214" spans="8:12" ht="14.25" hidden="1" customHeight="1" x14ac:dyDescent="0.35">
      <c r="H214" s="274"/>
    </row>
    <row r="215" spans="8:12" ht="57" hidden="1" customHeight="1" x14ac:dyDescent="0.35"/>
    <row r="216" spans="8:12" ht="57" customHeight="1" x14ac:dyDescent="0.35">
      <c r="L216" s="293"/>
    </row>
  </sheetData>
  <protectedRanges>
    <protectedRange password="E1A2" sqref="N2 AA2" name="Range1"/>
    <protectedRange password="E1A2" sqref="O205:O209" name="Range1_11_1"/>
    <protectedRange password="E1A2" sqref="O210:O211" name="Range1_11_2"/>
    <protectedRange password="E1A2" sqref="O212" name="Range1_12_2"/>
    <protectedRange password="E1A2" sqref="O218" name="Range1_12_3"/>
    <protectedRange password="E1A2" sqref="O219:O222"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8" name="Range1_1_3_24"/>
    <protectedRange password="E1A2" sqref="N28" name="Range1_5_2_1"/>
    <protectedRange password="E1A2" sqref="O32" name="Range1_1_3_26"/>
    <protectedRange password="E1A2" sqref="N32" name="Range1_6_16_1"/>
    <protectedRange password="E1A2" sqref="O33" name="Range1_1_3_27"/>
    <protectedRange password="E1A2" sqref="N33" name="Range1_6_16_2"/>
    <protectedRange password="E1A2" sqref="O34" name="Range1_1_3_28"/>
    <protectedRange password="E1A2" sqref="O35" name="Range1_1_3_29"/>
    <protectedRange password="E1A2" sqref="N35" name="Range1_6_10_1"/>
    <protectedRange password="E1A2" sqref="O36" name="Range1_1_3_30"/>
    <protectedRange password="E1A2" sqref="O40" name="Range1_1_3_31"/>
    <protectedRange password="E1A2" sqref="N40" name="Range1_6_1_1_1"/>
    <protectedRange password="E1A2" sqref="O38" name="Range1_1_3_33"/>
    <protectedRange password="E1A2" sqref="N38" name="Range1_6_2_1"/>
    <protectedRange password="E1A2" sqref="O53" name="Range1_1_3_46"/>
    <protectedRange password="E1A2" sqref="O54" name="Range1_1_3_47"/>
    <protectedRange password="E1A2" sqref="O65" name="Range1_1_3_56_3"/>
    <protectedRange password="E1A2" sqref="O61:O62" name="Range1_1_3_55_1_1"/>
    <protectedRange password="E1A2" sqref="U6:U19" name="Range1_1_1_1"/>
    <protectedRange password="E1A2" sqref="U28" name="Range1_1_4_7"/>
    <protectedRange password="E1A2" sqref="U34" name="Range1_1_8_4"/>
    <protectedRange password="E1A2" sqref="U35" name="Range1_1_9_1"/>
    <protectedRange password="E1A2" sqref="U40" name="Range1_1_10_1"/>
    <protectedRange password="E1A2" sqref="U38 U52" name="Range1_1_11_1"/>
    <protectedRange password="E1A2" sqref="U36" name="Range1_1_12_1"/>
    <protectedRange password="E1A2" sqref="U53" name="Range1_1_14_1"/>
    <protectedRange password="E1A2" sqref="U54" name="Range1_1_17_1"/>
    <protectedRange password="E1A2" sqref="U65" name="Range1_1_18_1"/>
    <protectedRange password="E1A2" sqref="U61:U62" name="Range1_1_19_1"/>
    <protectedRange password="E1A2" sqref="O55" name="Range1_1_3_48_1_1_1"/>
    <protectedRange password="E1A2" sqref="U55" name="Range1_1_29_1_1"/>
    <protectedRange password="E1A2" sqref="O56" name="Range1_1_3_49_2_1"/>
    <protectedRange password="E1A2" sqref="U56" name="Range1_1_28_1_1"/>
    <protectedRange password="E1A2" sqref="O57" name="Range1_1_3_50_1_1_1"/>
    <protectedRange password="E1A2" sqref="U57" name="Range1_1_27_1_1"/>
    <protectedRange password="E1A2" sqref="O21" name="Range1_1_3_16_1_1"/>
    <protectedRange password="E1A2" sqref="N21" name="Range1_1_8_3_1_1"/>
    <protectedRange password="E1A2" sqref="U21" name="Range1_1_73_2"/>
    <protectedRange password="E1A2" sqref="O26" name="Range1_1_3_21_1_1"/>
    <protectedRange password="E1A2" sqref="N26" name="Range1_1_8_8_1"/>
    <protectedRange password="E1A2" sqref="U26" name="Range1_1_73_3"/>
    <protectedRange password="E1A2" sqref="O27" name="Range1_1_3_22_1"/>
    <protectedRange password="E1A2" sqref="N27" name="Range1_16_1_1"/>
    <protectedRange password="E1A2" sqref="U27" name="Range1_1_6_2_1"/>
    <protectedRange password="E1A2" sqref="O44" name="Range1_1_3_35_1"/>
    <protectedRange password="E1A2" sqref="U44" name="Range1_1_13_1_1"/>
    <protectedRange password="E1A2" sqref="U45" name="Range1_1_73_4"/>
    <protectedRange password="E1A2" sqref="U46" name="Range1_1_73_5"/>
    <protectedRange password="E1A2" sqref="U47" name="Range1_1_73_6"/>
    <protectedRange password="E1A2" sqref="O48" name="Range1_1_3_36_1_1"/>
    <protectedRange password="E1A2" sqref="O49" name="Range1_1_3_37_1_1"/>
    <protectedRange password="E1A2" sqref="U48:U49" name="Range1_1_73_7"/>
    <protectedRange password="E1A2" sqref="O50" name="Range1_1_3_38_1_1"/>
    <protectedRange password="E1A2" sqref="U50" name="Range1_1_73_8"/>
    <protectedRange password="E1A2" sqref="O51:O52" name="Range1_1_3_45_2_1"/>
    <protectedRange password="E1A2" sqref="U51" name="Range1_1_15_1_1"/>
    <protectedRange password="E1A2" sqref="O59" name="Range1_1_3_52_1_1"/>
    <protectedRange password="E1A2" sqref="U59" name="Range1_1_24_1_1"/>
    <protectedRange password="E1A2" sqref="O60" name="Range1_1_3_53_1_1"/>
    <protectedRange password="E1A2" sqref="U60" name="Range1_1_23_1_1"/>
    <protectedRange password="E1A2" sqref="O63" name="Range1_1_3_55_2_1"/>
    <protectedRange password="E1A2" sqref="U63" name="Range1_1_20_1_1"/>
    <protectedRange password="E1A2" sqref="O64" name="Range1_1_3_55_1_1_1"/>
    <protectedRange password="E1A2" sqref="U64" name="Range1_1_19_1_1"/>
    <protectedRange password="E1A2" sqref="O66" name="Range1_1_3_56_1_1_1"/>
    <protectedRange password="E1A2" sqref="N66" name="Range1_6_18_1_1_1"/>
    <protectedRange password="E1A2" sqref="U66" name="Range1_1_31_1_1"/>
    <protectedRange password="E1A2" sqref="O67" name="Range1_1_3_58_1"/>
    <protectedRange password="E1A2" sqref="U67" name="Range1_1_16_1_1"/>
    <protectedRange password="E1A2" sqref="O68" name="Range1_1_3_56_4"/>
    <protectedRange password="E1A2" sqref="U68" name="Range1_1_30_1_1"/>
    <protectedRange password="E1A2" sqref="U71" name="Range1_1_73_9"/>
    <protectedRange password="E1A2" sqref="O73" name="Range1_1_3_59_1"/>
    <protectedRange password="E1A2" sqref="O74:O76" name="Range1_1_3_60_1_1"/>
    <protectedRange password="E1A2" sqref="O77:O78 O80" name="Range1_1_3_61_2"/>
    <protectedRange password="E1A2" sqref="N80" name="Range1_6_6_1_1_1"/>
    <protectedRange password="E1A2" sqref="O82" name="Range1_1_3_62_2"/>
    <protectedRange password="E1A2" sqref="N82" name="Range1_6_7_1_1_1"/>
    <protectedRange password="E1A2" sqref="N83" name="Range1_6_8_1"/>
    <protectedRange password="E1A2" sqref="N84:N85" name="Range1_6_9_1"/>
    <protectedRange password="E1A2" sqref="O86:O88" name="Range1_1_3_64"/>
    <protectedRange password="E1A2" sqref="N86:N87" name="Range1_6_9_2"/>
    <protectedRange password="E1A2" sqref="N88" name="Range1_6_11_1"/>
    <protectedRange password="E1A2" sqref="O89" name="Range1_1_3_65"/>
    <protectedRange password="E1A2" sqref="N89" name="Range1_6_12_1"/>
    <protectedRange password="E1A2" sqref="O72 O70" name="Range1_1_3_59"/>
    <protectedRange password="E1A2" sqref="O81" name="Range1_1_3_62"/>
    <protectedRange password="E1A2" sqref="N81" name="Range1_6_6_2"/>
    <protectedRange password="E1A2" sqref="O37 O41:O43" name="Range1_1_3_32"/>
    <protectedRange password="E1A2" sqref="N37 N41:N43" name="Range1_15_1"/>
    <protectedRange password="E1A2" sqref="O69" name="Range1_1_3_58_2_2"/>
    <protectedRange password="E1A2" sqref="O71" name="Range1_1_3_72_1_1"/>
    <protectedRange password="E1A2" sqref="N71" name="Range1_6_3_1_1_1"/>
    <protectedRange password="E1A2" sqref="O200" name="Range1_1_3_99_1_1_1"/>
    <protectedRange password="E1A2" sqref="N200" name="Range1_11_1_1_1_1_1"/>
    <protectedRange password="E1A2" sqref="O167 O188:O199" name="Range1_1_3_3_2"/>
    <protectedRange password="E1A2" sqref="O117" name="Range1_1_3_73_4_2"/>
    <protectedRange password="E1A2" sqref="O118" name="Range1_1_3_74_2_2"/>
    <protectedRange password="E1A2" sqref="O125:O126" name="Range1_1_3_76_2"/>
    <protectedRange password="E1A2" sqref="O127:O129" name="Range1_1_3_77_2"/>
    <protectedRange password="E1A2" sqref="O130:O132" name="Range1_1_3_78_2"/>
    <protectedRange password="E1A2" sqref="O133:O134" name="Range1_1_3_79_2"/>
    <protectedRange password="E1A2" sqref="N133" name="Range1_6_17_1_2"/>
    <protectedRange password="E1A2" sqref="O138:O139" name="Range1_1_3_80_2_2"/>
    <protectedRange password="E1A2" sqref="O140:O142" name="Range1_1_3_81_2"/>
    <protectedRange password="E1A2" sqref="N140:N141" name="Range1_7_2_1_2"/>
    <protectedRange password="E1A2" sqref="O143:O144" name="Range1_1_3_85_2"/>
    <protectedRange password="E1A2" sqref="N144" name="Range1_7_2_4_2"/>
    <protectedRange password="E1A2" sqref="O148:O150" name="Range1_1_3_87_2"/>
    <protectedRange password="E1A2" sqref="N150" name="Range1_7_3_1_2"/>
    <protectedRange password="E1A2" sqref="O155:O156" name="Range1_1_3_88_1_1"/>
    <protectedRange password="E1A2" sqref="O157:O158" name="Range1_1_3_89_2"/>
    <protectedRange password="E1A2" sqref="N158" name="Range1_8_1_1_2"/>
    <protectedRange password="E1A2" sqref="O160:O161 O163" name="Range1_1_3_92_1_2"/>
    <protectedRange password="E1A2" sqref="N160:N161" name="Range1_10_1_3_2"/>
    <protectedRange password="E1A2" sqref="O164:O165" name="Range1_1_3_93_1_2"/>
    <protectedRange password="E1A2" sqref="O166" name="Range1_1_3_94_1_2"/>
    <protectedRange password="E1A2" sqref="O168:O171" name="Range1_1_3_95_4"/>
    <protectedRange password="E1A2" sqref="O172:O175" name="Range1_1_3_96_2"/>
    <protectedRange password="E1A2" sqref="O176:O177" name="Range1_1_3_97_2"/>
    <protectedRange password="E1A2" sqref="O178:O180" name="Range1_1_3_98_2"/>
    <protectedRange password="E1A2" sqref="O181:O182" name="Range1_1_3_99_3"/>
    <protectedRange password="E1A2" sqref="N182" name="Range1_11_1_1_2"/>
    <protectedRange password="E1A2" sqref="N188" name="Range1_11_2_1_2"/>
    <protectedRange password="E1A2" sqref="N189" name="Range1_12_2_1_2"/>
    <protectedRange password="E1A2" sqref="N195" name="Range1_12_3_1_2"/>
    <protectedRange password="E1A2" sqref="N196:N198" name="Range1_12_4_1_5_2"/>
    <protectedRange password="E1A2" sqref="N199" name="Range1_12_4_2_1_2"/>
    <protectedRange password="E1A2" sqref="U92" name="Range1_1_73_10_1"/>
    <protectedRange password="E1A2" sqref="N94:O94" name="Range1_1_3_48_2_2"/>
    <protectedRange password="E1A2" sqref="N102:O102" name="Range1_1_3_50_2_1"/>
    <protectedRange password="E1A2" sqref="N92:O92" name="Range1_1_3_60_2_2"/>
    <protectedRange password="E1A2" sqref="N103:O103" name="Range1_1_3_55_4_1"/>
    <protectedRange password="E1A2" sqref="O106" name="Range1_1_3_71_1_1_2"/>
    <protectedRange password="E1A2" sqref="N106" name="Range1_6_16_4_1_1_2"/>
    <protectedRange password="E1A2" sqref="O104:O105" name="Range1_1_3_71_3_1_2"/>
    <protectedRange password="E1A2" sqref="N104:N105" name="Range1_6_16_4_2_1_2"/>
    <protectedRange password="E1A2" sqref="U106" name="Range1_1_73_11_2"/>
    <protectedRange password="E1A2" sqref="O107" name="Range1_1_3_71_5_2"/>
    <protectedRange password="E1A2" sqref="N107" name="Range1_6_16_4_4_2"/>
    <protectedRange password="E1A2" sqref="O108:O110" name="Range1_1_3_71_3_2_2"/>
    <protectedRange password="E1A2" sqref="N108:N110" name="Range1_6_16_4_2_2_2"/>
    <protectedRange password="E1A2" sqref="U107:U108" name="Range1_1_73_12_2"/>
    <protectedRange password="E1A2" sqref="O111" name="Range1_1_3_71_3_3_2"/>
    <protectedRange password="E1A2" sqref="N111" name="Range1_6_16_4_2_3_2"/>
    <protectedRange password="E1A2" sqref="O112" name="Range1_1_3_71_2_1_2"/>
    <protectedRange password="E1A2" sqref="U112:U113" name="Range1_1_47_1_1_2"/>
    <protectedRange password="E1A2" sqref="O114" name="Range1_1_3_72_2_1_2"/>
    <protectedRange password="E1A2" sqref="U114" name="Range1_1_48_1_1_2"/>
    <protectedRange password="E1A2" sqref="O115" name="Range1_1_3_72_1_1_2"/>
    <protectedRange password="E1A2" sqref="N115" name="Range1_6_3_1_1_1_2"/>
    <protectedRange password="E1A2" sqref="O116 O113" name="Range1_1_3_72_3_1_1"/>
    <protectedRange password="E1A2" sqref="U115:U116" name="Range1_1_73_13_1"/>
    <protectedRange password="E1A2" sqref="O95" name="Range1_1_3_71_1"/>
    <protectedRange password="E1A2" sqref="N95" name="Range1_6_16_4_1"/>
    <protectedRange password="E1A2" sqref="O30 O25" name="Range1_1_3_14_1"/>
    <protectedRange password="E1A2" sqref="N30 N25" name="Range1_1_7_1_1"/>
    <protectedRange password="E1A2" sqref="O31" name="Range1_1_3_24_1"/>
    <protectedRange password="E1A2" sqref="N31" name="Range1_5_2_1_1"/>
    <protectedRange password="E1A2" sqref="O79" name="Range1_1_3_62_1"/>
    <protectedRange password="E1A2" sqref="N79" name="Range1_6_6_2_1"/>
    <protectedRange password="E1A2" sqref="N93:O93" name="Range1_1_3_43"/>
    <protectedRange password="E1A2" sqref="O119" name="Range1_1_3_73_2_1"/>
    <protectedRange password="E1A2" sqref="U119" name="Range1_1_73"/>
    <protectedRange password="E1A2" sqref="O120" name="Range1_1_3_74"/>
    <protectedRange password="E1A2" sqref="U120" name="Range1_1_73_1"/>
    <protectedRange password="E1A2" sqref="O121" name="Range1_1_3_73"/>
    <protectedRange password="E1A2" sqref="O122" name="Range1_1_3_74_1"/>
    <protectedRange password="E1A2" sqref="O123" name="Range1_1_3_74_1_2"/>
    <protectedRange password="E1A2" sqref="O124" name="Range1_1_3_76_4"/>
    <protectedRange password="E1A2" sqref="U124" name="Range1_1_49_1_1"/>
    <protectedRange password="E1A2" sqref="O152" name="Range1_1_3_76_1_1"/>
    <protectedRange password="E1A2" sqref="O183" name="Range1_1_3_83_2"/>
    <protectedRange password="E1A2" sqref="N183" name="Range1_12_2_1_1_2"/>
    <protectedRange password="E1A2" sqref="O186" name="Range1_1_3_34_2"/>
    <protectedRange password="E1A2" sqref="O185" name="Range1_1_3_99_8_1"/>
    <protectedRange password="E1A2" sqref="N185" name="Range1_11_1_1_6_1"/>
    <protectedRange password="E1A2" sqref="N186" name="Range1_11_1_2_2"/>
    <protectedRange password="E1A2" sqref="O184" name="Range1_1_3_99_1_1"/>
    <protectedRange password="E1A2" sqref="N184" name="Range1_11_1_1_1_2"/>
    <protectedRange password="E1A2" sqref="U184:U185" name="Range1_1_95_1_1"/>
    <protectedRange password="E1A2" sqref="U186" name="Range1_1_96_1_1"/>
    <protectedRange password="E1A2" sqref="O187" name="Range1_1_3_82_1"/>
    <protectedRange password="E1A2" sqref="N187" name="Range1_11_1_2_1_1"/>
    <protectedRange password="E1A2" sqref="U187" name="Range1_1_94_1_1"/>
    <protectedRange password="E1A2" sqref="O20" name="Range1_1_3_14_1_1"/>
    <protectedRange password="E1A2" sqref="N20" name="Range1_1_7_1_1_1"/>
    <protectedRange password="E1A2" sqref="O101" name="Range1_1_3_70"/>
    <protectedRange password="E1A2" sqref="N101" name="Range1_6_16_3"/>
    <protectedRange password="E1A2" sqref="O99" name="Range1_1_3_70_1"/>
    <protectedRange password="E1A2" sqref="N99" name="Range1_6_16_3_1"/>
    <protectedRange password="E1A2" sqref="O100" name="Range1_1_3_71"/>
    <protectedRange password="E1A2" sqref="N100" name="Range1_6_16_4"/>
    <protectedRange password="E1A2" sqref="N98:O98" name="Range1_1_3_49"/>
    <protectedRange password="E1A2" sqref="N97:O97" name="Range1_1_3_18"/>
    <protectedRange password="E1A2" sqref="N96:O96" name="Range1_1_3_40"/>
    <protectedRange password="E1A2" sqref="U101" name="Range1_1_73_10"/>
    <protectedRange password="E1A2" sqref="O90:O91" name="Range1_1_3_63_4"/>
    <protectedRange password="E1A2" sqref="N90:N91" name="Range1_6_8_1_2"/>
    <protectedRange password="E1A2" sqref="U155" name="Range1_1_67_1_1"/>
    <protectedRange password="E1A2" sqref="U33" name="Range1_1_8_4_1"/>
    <protectedRange password="E1A2" sqref="U32" name="Range1_1_7_2_1"/>
    <protectedRange password="E1A2" sqref="O159" name="Range1_1_3_88"/>
  </protectedRanges>
  <autoFilter ref="A2:AB201" xr:uid="{1D27651C-6B27-42A6-943A-83C177EABD60}"/>
  <phoneticPr fontId="26" type="noConversion"/>
  <conditionalFormatting sqref="O200 O28 O32:O36 O53:O54 O65 O4:O19 O61 O102">
    <cfRule type="expression" dxfId="244" priority="176" stopIfTrue="1">
      <formula>ISERROR(AC4)</formula>
    </cfRule>
  </conditionalFormatting>
  <conditionalFormatting sqref="J3:J19 J52:J54 J65 J61:J62 J80 J82:J89 J38 J28 J40 J32:J36 J91">
    <cfRule type="cellIs" dxfId="243" priority="470" stopIfTrue="1" operator="equal">
      <formula>"Fail"</formula>
    </cfRule>
    <cfRule type="cellIs" dxfId="242" priority="471" stopIfTrue="1" operator="equal">
      <formula>"Pass"</formula>
    </cfRule>
    <cfRule type="cellIs" dxfId="241" priority="472" stopIfTrue="1" operator="equal">
      <formula>"Info"</formula>
    </cfRule>
  </conditionalFormatting>
  <conditionalFormatting sqref="L3:L4">
    <cfRule type="expression" dxfId="240" priority="469" stopIfTrue="1">
      <formula>ISERROR(Z3)</formula>
    </cfRule>
  </conditionalFormatting>
  <conditionalFormatting sqref="O3">
    <cfRule type="expression" dxfId="239" priority="468" stopIfTrue="1">
      <formula>ISERROR(AC3)</formula>
    </cfRule>
  </conditionalFormatting>
  <conditionalFormatting sqref="N3:N200">
    <cfRule type="expression" dxfId="238" priority="467" stopIfTrue="1">
      <formula>ISERROR(AA3)</formula>
    </cfRule>
  </conditionalFormatting>
  <conditionalFormatting sqref="J55">
    <cfRule type="cellIs" dxfId="237" priority="464" stopIfTrue="1" operator="equal">
      <formula>"Fail"</formula>
    </cfRule>
    <cfRule type="cellIs" dxfId="236" priority="465" stopIfTrue="1" operator="equal">
      <formula>"Pass"</formula>
    </cfRule>
    <cfRule type="cellIs" dxfId="235" priority="466" stopIfTrue="1" operator="equal">
      <formula>"Info"</formula>
    </cfRule>
  </conditionalFormatting>
  <conditionalFormatting sqref="O55">
    <cfRule type="expression" dxfId="234" priority="462" stopIfTrue="1">
      <formula>ISERROR(AC55)</formula>
    </cfRule>
  </conditionalFormatting>
  <conditionalFormatting sqref="J56">
    <cfRule type="cellIs" dxfId="233" priority="459" stopIfTrue="1" operator="equal">
      <formula>"Fail"</formula>
    </cfRule>
    <cfRule type="cellIs" dxfId="232" priority="460" stopIfTrue="1" operator="equal">
      <formula>"Pass"</formula>
    </cfRule>
    <cfRule type="cellIs" dxfId="231" priority="461" stopIfTrue="1" operator="equal">
      <formula>"Info"</formula>
    </cfRule>
  </conditionalFormatting>
  <conditionalFormatting sqref="O56">
    <cfRule type="expression" dxfId="230" priority="457" stopIfTrue="1">
      <formula>ISERROR(AC56)</formula>
    </cfRule>
  </conditionalFormatting>
  <conditionalFormatting sqref="J57 J61:J62">
    <cfRule type="cellIs" dxfId="229" priority="454" stopIfTrue="1" operator="equal">
      <formula>"Fail"</formula>
    </cfRule>
    <cfRule type="cellIs" dxfId="228" priority="455" stopIfTrue="1" operator="equal">
      <formula>"Pass"</formula>
    </cfRule>
    <cfRule type="cellIs" dxfId="227" priority="456" stopIfTrue="1" operator="equal">
      <formula>"Info"</formula>
    </cfRule>
  </conditionalFormatting>
  <conditionalFormatting sqref="O57">
    <cfRule type="expression" dxfId="226" priority="452" stopIfTrue="1">
      <formula>ISERROR(AC57)</formula>
    </cfRule>
  </conditionalFormatting>
  <conditionalFormatting sqref="J21">
    <cfRule type="cellIs" dxfId="225" priority="449" stopIfTrue="1" operator="equal">
      <formula>"Fail"</formula>
    </cfRule>
    <cfRule type="cellIs" dxfId="224" priority="450" stopIfTrue="1" operator="equal">
      <formula>"Pass"</formula>
    </cfRule>
    <cfRule type="cellIs" dxfId="223" priority="451" stopIfTrue="1" operator="equal">
      <formula>"Info"</formula>
    </cfRule>
  </conditionalFormatting>
  <conditionalFormatting sqref="O21">
    <cfRule type="expression" dxfId="222" priority="447" stopIfTrue="1">
      <formula>ISERROR(AC21)</formula>
    </cfRule>
  </conditionalFormatting>
  <conditionalFormatting sqref="J26">
    <cfRule type="cellIs" dxfId="221" priority="444" stopIfTrue="1" operator="equal">
      <formula>"Fail"</formula>
    </cfRule>
    <cfRule type="cellIs" dxfId="220" priority="445" stopIfTrue="1" operator="equal">
      <formula>"Pass"</formula>
    </cfRule>
    <cfRule type="cellIs" dxfId="219" priority="446" stopIfTrue="1" operator="equal">
      <formula>"Info"</formula>
    </cfRule>
  </conditionalFormatting>
  <conditionalFormatting sqref="O26">
    <cfRule type="expression" dxfId="218" priority="442" stopIfTrue="1">
      <formula>ISERROR(AC26)</formula>
    </cfRule>
  </conditionalFormatting>
  <conditionalFormatting sqref="J27">
    <cfRule type="cellIs" dxfId="217" priority="439" stopIfTrue="1" operator="equal">
      <formula>"Fail"</formula>
    </cfRule>
    <cfRule type="cellIs" dxfId="216" priority="440" stopIfTrue="1" operator="equal">
      <formula>"Pass"</formula>
    </cfRule>
    <cfRule type="cellIs" dxfId="215" priority="441" stopIfTrue="1" operator="equal">
      <formula>"Info"</formula>
    </cfRule>
  </conditionalFormatting>
  <conditionalFormatting sqref="O27">
    <cfRule type="expression" dxfId="214" priority="437" stopIfTrue="1">
      <formula>ISERROR(AC27)</formula>
    </cfRule>
  </conditionalFormatting>
  <conditionalFormatting sqref="J44">
    <cfRule type="cellIs" dxfId="213" priority="434" stopIfTrue="1" operator="equal">
      <formula>"Fail"</formula>
    </cfRule>
    <cfRule type="cellIs" dxfId="212" priority="435" stopIfTrue="1" operator="equal">
      <formula>"Pass"</formula>
    </cfRule>
    <cfRule type="cellIs" dxfId="211" priority="436" stopIfTrue="1" operator="equal">
      <formula>"Info"</formula>
    </cfRule>
  </conditionalFormatting>
  <conditionalFormatting sqref="O44">
    <cfRule type="expression" dxfId="210" priority="432" stopIfTrue="1">
      <formula>ISERROR(AC44)</formula>
    </cfRule>
  </conditionalFormatting>
  <conditionalFormatting sqref="J45">
    <cfRule type="cellIs" dxfId="209" priority="429" stopIfTrue="1" operator="equal">
      <formula>"Fail"</formula>
    </cfRule>
    <cfRule type="cellIs" dxfId="208" priority="430" stopIfTrue="1" operator="equal">
      <formula>"Pass"</formula>
    </cfRule>
    <cfRule type="cellIs" dxfId="207" priority="431" stopIfTrue="1" operator="equal">
      <formula>"Info"</formula>
    </cfRule>
  </conditionalFormatting>
  <conditionalFormatting sqref="O45">
    <cfRule type="expression" dxfId="206" priority="427" stopIfTrue="1">
      <formula>ISERROR(AC45)</formula>
    </cfRule>
  </conditionalFormatting>
  <conditionalFormatting sqref="J46">
    <cfRule type="cellIs" dxfId="205" priority="424" stopIfTrue="1" operator="equal">
      <formula>"Fail"</formula>
    </cfRule>
    <cfRule type="cellIs" dxfId="204" priority="425" stopIfTrue="1" operator="equal">
      <formula>"Pass"</formula>
    </cfRule>
    <cfRule type="cellIs" dxfId="203" priority="426" stopIfTrue="1" operator="equal">
      <formula>"Info"</formula>
    </cfRule>
  </conditionalFormatting>
  <conditionalFormatting sqref="O46">
    <cfRule type="expression" dxfId="202" priority="422" stopIfTrue="1">
      <formula>ISERROR(AC46)</formula>
    </cfRule>
  </conditionalFormatting>
  <conditionalFormatting sqref="J47">
    <cfRule type="cellIs" dxfId="201" priority="419" stopIfTrue="1" operator="equal">
      <formula>"Fail"</formula>
    </cfRule>
    <cfRule type="cellIs" dxfId="200" priority="420" stopIfTrue="1" operator="equal">
      <formula>"Pass"</formula>
    </cfRule>
    <cfRule type="cellIs" dxfId="199" priority="421" stopIfTrue="1" operator="equal">
      <formula>"Info"</formula>
    </cfRule>
  </conditionalFormatting>
  <conditionalFormatting sqref="O47">
    <cfRule type="expression" dxfId="198" priority="417" stopIfTrue="1">
      <formula>ISERROR(AC47)</formula>
    </cfRule>
  </conditionalFormatting>
  <conditionalFormatting sqref="J48:J49">
    <cfRule type="cellIs" dxfId="197" priority="414" stopIfTrue="1" operator="equal">
      <formula>"Fail"</formula>
    </cfRule>
    <cfRule type="cellIs" dxfId="196" priority="415" stopIfTrue="1" operator="equal">
      <formula>"Pass"</formula>
    </cfRule>
    <cfRule type="cellIs" dxfId="195" priority="416" stopIfTrue="1" operator="equal">
      <formula>"Info"</formula>
    </cfRule>
  </conditionalFormatting>
  <conditionalFormatting sqref="O48:O49">
    <cfRule type="expression" dxfId="194" priority="412" stopIfTrue="1">
      <formula>ISERROR(AC48)</formula>
    </cfRule>
  </conditionalFormatting>
  <conditionalFormatting sqref="J50">
    <cfRule type="cellIs" dxfId="193" priority="409" stopIfTrue="1" operator="equal">
      <formula>"Fail"</formula>
    </cfRule>
    <cfRule type="cellIs" dxfId="192" priority="410" stopIfTrue="1" operator="equal">
      <formula>"Pass"</formula>
    </cfRule>
    <cfRule type="cellIs" dxfId="191" priority="411" stopIfTrue="1" operator="equal">
      <formula>"Info"</formula>
    </cfRule>
  </conditionalFormatting>
  <conditionalFormatting sqref="O50">
    <cfRule type="expression" dxfId="190" priority="407" stopIfTrue="1">
      <formula>ISERROR(AC50)</formula>
    </cfRule>
  </conditionalFormatting>
  <conditionalFormatting sqref="J51">
    <cfRule type="cellIs" dxfId="189" priority="404" stopIfTrue="1" operator="equal">
      <formula>"Fail"</formula>
    </cfRule>
    <cfRule type="cellIs" dxfId="188" priority="405" stopIfTrue="1" operator="equal">
      <formula>"Pass"</formula>
    </cfRule>
    <cfRule type="cellIs" dxfId="187" priority="406" stopIfTrue="1" operator="equal">
      <formula>"Info"</formula>
    </cfRule>
  </conditionalFormatting>
  <conditionalFormatting sqref="O51">
    <cfRule type="expression" dxfId="186" priority="402" stopIfTrue="1">
      <formula>ISERROR(AC51)</formula>
    </cfRule>
  </conditionalFormatting>
  <conditionalFormatting sqref="O61">
    <cfRule type="expression" dxfId="185" priority="479" stopIfTrue="1">
      <formula>ISERROR(AC66)</formula>
    </cfRule>
  </conditionalFormatting>
  <conditionalFormatting sqref="J59">
    <cfRule type="cellIs" dxfId="184" priority="399" stopIfTrue="1" operator="equal">
      <formula>"Fail"</formula>
    </cfRule>
    <cfRule type="cellIs" dxfId="183" priority="400" stopIfTrue="1" operator="equal">
      <formula>"Pass"</formula>
    </cfRule>
    <cfRule type="cellIs" dxfId="182" priority="401" stopIfTrue="1" operator="equal">
      <formula>"Info"</formula>
    </cfRule>
  </conditionalFormatting>
  <conditionalFormatting sqref="O59">
    <cfRule type="expression" dxfId="181" priority="397" stopIfTrue="1">
      <formula>ISERROR(AC59)</formula>
    </cfRule>
  </conditionalFormatting>
  <conditionalFormatting sqref="J60">
    <cfRule type="cellIs" dxfId="180" priority="394" stopIfTrue="1" operator="equal">
      <formula>"Fail"</formula>
    </cfRule>
    <cfRule type="cellIs" dxfId="179" priority="395" stopIfTrue="1" operator="equal">
      <formula>"Pass"</formula>
    </cfRule>
    <cfRule type="cellIs" dxfId="178" priority="396" stopIfTrue="1" operator="equal">
      <formula>"Info"</formula>
    </cfRule>
  </conditionalFormatting>
  <conditionalFormatting sqref="O60">
    <cfRule type="expression" dxfId="177" priority="392" stopIfTrue="1">
      <formula>ISERROR(AC60)</formula>
    </cfRule>
  </conditionalFormatting>
  <conditionalFormatting sqref="J63">
    <cfRule type="cellIs" dxfId="176" priority="389" stopIfTrue="1" operator="equal">
      <formula>"Fail"</formula>
    </cfRule>
    <cfRule type="cellIs" dxfId="175" priority="390" stopIfTrue="1" operator="equal">
      <formula>"Pass"</formula>
    </cfRule>
    <cfRule type="cellIs" dxfId="174" priority="391" stopIfTrue="1" operator="equal">
      <formula>"Info"</formula>
    </cfRule>
  </conditionalFormatting>
  <conditionalFormatting sqref="O63">
    <cfRule type="expression" dxfId="173" priority="387" stopIfTrue="1">
      <formula>ISERROR(AC63)</formula>
    </cfRule>
  </conditionalFormatting>
  <conditionalFormatting sqref="J64">
    <cfRule type="cellIs" dxfId="172" priority="384" stopIfTrue="1" operator="equal">
      <formula>"Fail"</formula>
    </cfRule>
    <cfRule type="cellIs" dxfId="171" priority="385" stopIfTrue="1" operator="equal">
      <formula>"Pass"</formula>
    </cfRule>
    <cfRule type="cellIs" dxfId="170" priority="386" stopIfTrue="1" operator="equal">
      <formula>"Info"</formula>
    </cfRule>
  </conditionalFormatting>
  <conditionalFormatting sqref="O64">
    <cfRule type="expression" dxfId="169" priority="382" stopIfTrue="1">
      <formula>ISERROR(AC64)</formula>
    </cfRule>
  </conditionalFormatting>
  <conditionalFormatting sqref="J66">
    <cfRule type="cellIs" dxfId="168" priority="379" stopIfTrue="1" operator="equal">
      <formula>"Fail"</formula>
    </cfRule>
    <cfRule type="cellIs" dxfId="167" priority="380" stopIfTrue="1" operator="equal">
      <formula>"Pass"</formula>
    </cfRule>
    <cfRule type="cellIs" dxfId="166" priority="381" stopIfTrue="1" operator="equal">
      <formula>"Info"</formula>
    </cfRule>
  </conditionalFormatting>
  <conditionalFormatting sqref="O66">
    <cfRule type="expression" dxfId="165" priority="377" stopIfTrue="1">
      <formula>ISERROR(AC66)</formula>
    </cfRule>
  </conditionalFormatting>
  <conditionalFormatting sqref="J67">
    <cfRule type="cellIs" dxfId="164" priority="374" stopIfTrue="1" operator="equal">
      <formula>"Fail"</formula>
    </cfRule>
    <cfRule type="cellIs" dxfId="163" priority="375" stopIfTrue="1" operator="equal">
      <formula>"Pass"</formula>
    </cfRule>
    <cfRule type="cellIs" dxfId="162" priority="376" stopIfTrue="1" operator="equal">
      <formula>"Info"</formula>
    </cfRule>
  </conditionalFormatting>
  <conditionalFormatting sqref="O67">
    <cfRule type="expression" dxfId="161" priority="372" stopIfTrue="1">
      <formula>ISERROR(AC67)</formula>
    </cfRule>
  </conditionalFormatting>
  <conditionalFormatting sqref="J68">
    <cfRule type="cellIs" dxfId="160" priority="369" stopIfTrue="1" operator="equal">
      <formula>"Fail"</formula>
    </cfRule>
    <cfRule type="cellIs" dxfId="159" priority="370" stopIfTrue="1" operator="equal">
      <formula>"Pass"</formula>
    </cfRule>
    <cfRule type="cellIs" dxfId="158" priority="371" stopIfTrue="1" operator="equal">
      <formula>"Info"</formula>
    </cfRule>
  </conditionalFormatting>
  <conditionalFormatting sqref="O68">
    <cfRule type="expression" dxfId="157" priority="367" stopIfTrue="1">
      <formula>ISERROR(AC68)</formula>
    </cfRule>
  </conditionalFormatting>
  <conditionalFormatting sqref="J71:J72">
    <cfRule type="cellIs" dxfId="156" priority="364" stopIfTrue="1" operator="equal">
      <formula>"Fail"</formula>
    </cfRule>
    <cfRule type="cellIs" dxfId="155" priority="365" stopIfTrue="1" operator="equal">
      <formula>"Pass"</formula>
    </cfRule>
    <cfRule type="cellIs" dxfId="154" priority="366" stopIfTrue="1" operator="equal">
      <formula>"Info"</formula>
    </cfRule>
  </conditionalFormatting>
  <conditionalFormatting sqref="J73">
    <cfRule type="cellIs" dxfId="153" priority="360" stopIfTrue="1" operator="equal">
      <formula>"Fail"</formula>
    </cfRule>
    <cfRule type="cellIs" dxfId="152" priority="361" stopIfTrue="1" operator="equal">
      <formula>"Pass"</formula>
    </cfRule>
    <cfRule type="cellIs" dxfId="151" priority="362" stopIfTrue="1" operator="equal">
      <formula>"Info"</formula>
    </cfRule>
  </conditionalFormatting>
  <conditionalFormatting sqref="J74:J76">
    <cfRule type="cellIs" dxfId="150" priority="356" stopIfTrue="1" operator="equal">
      <formula>"Fail"</formula>
    </cfRule>
    <cfRule type="cellIs" dxfId="149" priority="357" stopIfTrue="1" operator="equal">
      <formula>"Pass"</formula>
    </cfRule>
    <cfRule type="cellIs" dxfId="148" priority="358" stopIfTrue="1" operator="equal">
      <formula>"Info"</formula>
    </cfRule>
  </conditionalFormatting>
  <conditionalFormatting sqref="J77:J78">
    <cfRule type="cellIs" dxfId="147" priority="352" stopIfTrue="1" operator="equal">
      <formula>"Fail"</formula>
    </cfRule>
    <cfRule type="cellIs" dxfId="146" priority="353" stopIfTrue="1" operator="equal">
      <formula>"Pass"</formula>
    </cfRule>
    <cfRule type="cellIs" dxfId="145" priority="354" stopIfTrue="1" operator="equal">
      <formula>"Info"</formula>
    </cfRule>
  </conditionalFormatting>
  <conditionalFormatting sqref="J22">
    <cfRule type="cellIs" dxfId="144" priority="324" stopIfTrue="1" operator="equal">
      <formula>"Fail"</formula>
    </cfRule>
    <cfRule type="cellIs" dxfId="143" priority="325" stopIfTrue="1" operator="equal">
      <formula>"Pass"</formula>
    </cfRule>
    <cfRule type="cellIs" dxfId="142" priority="326" stopIfTrue="1" operator="equal">
      <formula>"Info"</formula>
    </cfRule>
  </conditionalFormatting>
  <conditionalFormatting sqref="J39:J43">
    <cfRule type="cellIs" dxfId="141" priority="320" stopIfTrue="1" operator="equal">
      <formula>"Fail"</formula>
    </cfRule>
    <cfRule type="cellIs" dxfId="140" priority="321" stopIfTrue="1" operator="equal">
      <formula>"Pass"</formula>
    </cfRule>
    <cfRule type="cellIs" dxfId="139" priority="322" stopIfTrue="1" operator="equal">
      <formula>"Info"</formula>
    </cfRule>
  </conditionalFormatting>
  <conditionalFormatting sqref="J23">
    <cfRule type="cellIs" dxfId="138" priority="316" stopIfTrue="1" operator="equal">
      <formula>"Fail"</formula>
    </cfRule>
    <cfRule type="cellIs" dxfId="137" priority="317" stopIfTrue="1" operator="equal">
      <formula>"Pass"</formula>
    </cfRule>
    <cfRule type="cellIs" dxfId="136" priority="318" stopIfTrue="1" operator="equal">
      <formula>"Info"</formula>
    </cfRule>
  </conditionalFormatting>
  <conditionalFormatting sqref="J24:J25">
    <cfRule type="cellIs" dxfId="135" priority="312" stopIfTrue="1" operator="equal">
      <formula>"Fail"</formula>
    </cfRule>
    <cfRule type="cellIs" dxfId="134" priority="313" stopIfTrue="1" operator="equal">
      <formula>"Pass"</formula>
    </cfRule>
    <cfRule type="cellIs" dxfId="133" priority="314" stopIfTrue="1" operator="equal">
      <formula>"Info"</formula>
    </cfRule>
  </conditionalFormatting>
  <conditionalFormatting sqref="J58">
    <cfRule type="cellIs" dxfId="132" priority="308" stopIfTrue="1" operator="equal">
      <formula>"Fail"</formula>
    </cfRule>
    <cfRule type="cellIs" dxfId="131" priority="309" stopIfTrue="1" operator="equal">
      <formula>"Pass"</formula>
    </cfRule>
    <cfRule type="cellIs" dxfId="130" priority="310" stopIfTrue="1" operator="equal">
      <formula>"Info"</formula>
    </cfRule>
  </conditionalFormatting>
  <conditionalFormatting sqref="J72">
    <cfRule type="cellIs" dxfId="129" priority="299" stopIfTrue="1" operator="equal">
      <formula>"Fail"</formula>
    </cfRule>
    <cfRule type="cellIs" dxfId="128" priority="300" stopIfTrue="1" operator="equal">
      <formula>"Pass"</formula>
    </cfRule>
    <cfRule type="cellIs" dxfId="127" priority="301" stopIfTrue="1" operator="equal">
      <formula>"Info"</formula>
    </cfRule>
  </conditionalFormatting>
  <conditionalFormatting sqref="J81">
    <cfRule type="cellIs" dxfId="126" priority="295" stopIfTrue="1" operator="equal">
      <formula>"Fail"</formula>
    </cfRule>
    <cfRule type="cellIs" dxfId="125" priority="296" stopIfTrue="1" operator="equal">
      <formula>"Pass"</formula>
    </cfRule>
    <cfRule type="cellIs" dxfId="124" priority="297" stopIfTrue="1" operator="equal">
      <formula>"Info"</formula>
    </cfRule>
  </conditionalFormatting>
  <conditionalFormatting sqref="J37">
    <cfRule type="cellIs" dxfId="123" priority="259" stopIfTrue="1" operator="equal">
      <formula>"Fail"</formula>
    </cfRule>
    <cfRule type="cellIs" dxfId="122" priority="260" stopIfTrue="1" operator="equal">
      <formula>"Pass"</formula>
    </cfRule>
    <cfRule type="cellIs" dxfId="121" priority="261" stopIfTrue="1" operator="equal">
      <formula>"Info"</formula>
    </cfRule>
  </conditionalFormatting>
  <conditionalFormatting sqref="J69:J70">
    <cfRule type="cellIs" dxfId="120" priority="256" stopIfTrue="1" operator="equal">
      <formula>"Fail"</formula>
    </cfRule>
    <cfRule type="cellIs" dxfId="119" priority="257" stopIfTrue="1" operator="equal">
      <formula>"Pass"</formula>
    </cfRule>
    <cfRule type="cellIs" dxfId="118" priority="258" stopIfTrue="1" operator="equal">
      <formula>"Info"</formula>
    </cfRule>
  </conditionalFormatting>
  <conditionalFormatting sqref="O69">
    <cfRule type="expression" dxfId="117" priority="254" stopIfTrue="1">
      <formula>ISERROR(AC69)</formula>
    </cfRule>
  </conditionalFormatting>
  <conditionalFormatting sqref="J200">
    <cfRule type="cellIs" dxfId="116" priority="178" stopIfTrue="1" operator="equal">
      <formula>"Fail"</formula>
    </cfRule>
    <cfRule type="cellIs" dxfId="115" priority="179" stopIfTrue="1" operator="equal">
      <formula>"Pass"</formula>
    </cfRule>
    <cfRule type="cellIs" dxfId="114" priority="180" stopIfTrue="1" operator="equal">
      <formula>"Info"</formula>
    </cfRule>
  </conditionalFormatting>
  <conditionalFormatting sqref="J117:J118 J92 J94 J125:J134 J137:J144 J148:J151 J155:J161 J163:J182 J188:J199 J98:J102">
    <cfRule type="cellIs" dxfId="113" priority="161" stopIfTrue="1" operator="equal">
      <formula>"Fail"</formula>
    </cfRule>
    <cfRule type="cellIs" dxfId="112" priority="162" stopIfTrue="1" operator="equal">
      <formula>"Pass"</formula>
    </cfRule>
    <cfRule type="cellIs" dxfId="111" priority="163" stopIfTrue="1" operator="equal">
      <formula>"Info"</formula>
    </cfRule>
  </conditionalFormatting>
  <conditionalFormatting sqref="O103">
    <cfRule type="expression" dxfId="110" priority="154" stopIfTrue="1">
      <formula>ISERROR(AC103)</formula>
    </cfRule>
  </conditionalFormatting>
  <conditionalFormatting sqref="J103">
    <cfRule type="cellIs" dxfId="109" priority="156" stopIfTrue="1" operator="equal">
      <formula>"Fail"</formula>
    </cfRule>
    <cfRule type="cellIs" dxfId="108" priority="157" stopIfTrue="1" operator="equal">
      <formula>"Pass"</formula>
    </cfRule>
    <cfRule type="cellIs" dxfId="107" priority="158" stopIfTrue="1" operator="equal">
      <formula>"Info"</formula>
    </cfRule>
  </conditionalFormatting>
  <conditionalFormatting sqref="J104:J106">
    <cfRule type="cellIs" dxfId="106" priority="151" stopIfTrue="1" operator="equal">
      <formula>"Fail"</formula>
    </cfRule>
    <cfRule type="cellIs" dxfId="105" priority="152" stopIfTrue="1" operator="equal">
      <formula>"Pass"</formula>
    </cfRule>
    <cfRule type="cellIs" dxfId="104" priority="153" stopIfTrue="1" operator="equal">
      <formula>"Info"</formula>
    </cfRule>
  </conditionalFormatting>
  <conditionalFormatting sqref="O104:O106">
    <cfRule type="expression" dxfId="103" priority="149" stopIfTrue="1">
      <formula>ISERROR(AC104)</formula>
    </cfRule>
  </conditionalFormatting>
  <conditionalFormatting sqref="J107:J110">
    <cfRule type="cellIs" dxfId="102" priority="146" stopIfTrue="1" operator="equal">
      <formula>"Fail"</formula>
    </cfRule>
    <cfRule type="cellIs" dxfId="101" priority="147" stopIfTrue="1" operator="equal">
      <formula>"Pass"</formula>
    </cfRule>
    <cfRule type="cellIs" dxfId="100" priority="148" stopIfTrue="1" operator="equal">
      <formula>"Info"</formula>
    </cfRule>
  </conditionalFormatting>
  <conditionalFormatting sqref="O107:O110">
    <cfRule type="expression" dxfId="99" priority="144" stopIfTrue="1">
      <formula>ISERROR(AC107)</formula>
    </cfRule>
  </conditionalFormatting>
  <conditionalFormatting sqref="J111">
    <cfRule type="cellIs" dxfId="98" priority="141" stopIfTrue="1" operator="equal">
      <formula>"Fail"</formula>
    </cfRule>
    <cfRule type="cellIs" dxfId="97" priority="142" stopIfTrue="1" operator="equal">
      <formula>"Pass"</formula>
    </cfRule>
    <cfRule type="cellIs" dxfId="96" priority="143" stopIfTrue="1" operator="equal">
      <formula>"Info"</formula>
    </cfRule>
  </conditionalFormatting>
  <conditionalFormatting sqref="O111">
    <cfRule type="expression" dxfId="95" priority="139" stopIfTrue="1">
      <formula>ISERROR(AC111)</formula>
    </cfRule>
  </conditionalFormatting>
  <conditionalFormatting sqref="J112:J113">
    <cfRule type="cellIs" dxfId="94" priority="136" stopIfTrue="1" operator="equal">
      <formula>"Fail"</formula>
    </cfRule>
    <cfRule type="cellIs" dxfId="93" priority="137" stopIfTrue="1" operator="equal">
      <formula>"Pass"</formula>
    </cfRule>
    <cfRule type="cellIs" dxfId="92" priority="138" stopIfTrue="1" operator="equal">
      <formula>"Info"</formula>
    </cfRule>
  </conditionalFormatting>
  <conditionalFormatting sqref="O112">
    <cfRule type="expression" dxfId="91" priority="134" stopIfTrue="1">
      <formula>ISERROR(AC112)</formula>
    </cfRule>
  </conditionalFormatting>
  <conditionalFormatting sqref="J114">
    <cfRule type="cellIs" dxfId="90" priority="131" stopIfTrue="1" operator="equal">
      <formula>"Fail"</formula>
    </cfRule>
    <cfRule type="cellIs" dxfId="89" priority="132" stopIfTrue="1" operator="equal">
      <formula>"Pass"</formula>
    </cfRule>
    <cfRule type="cellIs" dxfId="88" priority="133" stopIfTrue="1" operator="equal">
      <formula>"Info"</formula>
    </cfRule>
  </conditionalFormatting>
  <conditionalFormatting sqref="O114">
    <cfRule type="expression" dxfId="87" priority="129" stopIfTrue="1">
      <formula>ISERROR(AC114)</formula>
    </cfRule>
  </conditionalFormatting>
  <conditionalFormatting sqref="J95">
    <cfRule type="cellIs" dxfId="86" priority="120" stopIfTrue="1" operator="equal">
      <formula>"Fail"</formula>
    </cfRule>
    <cfRule type="cellIs" dxfId="85" priority="121" stopIfTrue="1" operator="equal">
      <formula>"Pass"</formula>
    </cfRule>
    <cfRule type="cellIs" dxfId="84" priority="122" stopIfTrue="1" operator="equal">
      <formula>"Info"</formula>
    </cfRule>
  </conditionalFormatting>
  <conditionalFormatting sqref="O52">
    <cfRule type="expression" dxfId="83" priority="168" stopIfTrue="1">
      <formula>ISERROR(AC52)</formula>
    </cfRule>
  </conditionalFormatting>
  <conditionalFormatting sqref="O79">
    <cfRule type="expression" dxfId="82" priority="110" stopIfTrue="1">
      <formula>ISERROR(AC79)</formula>
    </cfRule>
  </conditionalFormatting>
  <conditionalFormatting sqref="O92">
    <cfRule type="expression" dxfId="81" priority="160" stopIfTrue="1">
      <formula>ISERROR(AC92)</formula>
    </cfRule>
  </conditionalFormatting>
  <conditionalFormatting sqref="J115:J116">
    <cfRule type="cellIs" dxfId="80" priority="126" stopIfTrue="1" operator="equal">
      <formula>"Fail"</formula>
    </cfRule>
    <cfRule type="cellIs" dxfId="79" priority="127" stopIfTrue="1" operator="equal">
      <formula>"Pass"</formula>
    </cfRule>
    <cfRule type="cellIs" dxfId="78" priority="128" stopIfTrue="1" operator="equal">
      <formula>"Info"</formula>
    </cfRule>
  </conditionalFormatting>
  <conditionalFormatting sqref="O115:O116">
    <cfRule type="expression" dxfId="77" priority="124" stopIfTrue="1">
      <formula>ISERROR(AC115)</formula>
    </cfRule>
  </conditionalFormatting>
  <conditionalFormatting sqref="J29:J31">
    <cfRule type="cellIs" dxfId="76" priority="117" stopIfTrue="1" operator="equal">
      <formula>"Fail"</formula>
    </cfRule>
    <cfRule type="cellIs" dxfId="75" priority="118" stopIfTrue="1" operator="equal">
      <formula>"Pass"</formula>
    </cfRule>
    <cfRule type="cellIs" dxfId="74" priority="119" stopIfTrue="1" operator="equal">
      <formula>"Info"</formula>
    </cfRule>
  </conditionalFormatting>
  <conditionalFormatting sqref="O29:O31">
    <cfRule type="expression" dxfId="73" priority="116" stopIfTrue="1">
      <formula>ISERROR(AC29)</formula>
    </cfRule>
  </conditionalFormatting>
  <conditionalFormatting sqref="J79">
    <cfRule type="cellIs" dxfId="72" priority="112" stopIfTrue="1" operator="equal">
      <formula>"Fail"</formula>
    </cfRule>
    <cfRule type="cellIs" dxfId="71" priority="113" stopIfTrue="1" operator="equal">
      <formula>"Pass"</formula>
    </cfRule>
    <cfRule type="cellIs" dxfId="70" priority="114" stopIfTrue="1" operator="equal">
      <formula>"Info"</formula>
    </cfRule>
  </conditionalFormatting>
  <conditionalFormatting sqref="J93">
    <cfRule type="cellIs" dxfId="69" priority="107" stopIfTrue="1" operator="equal">
      <formula>"Fail"</formula>
    </cfRule>
    <cfRule type="cellIs" dxfId="68" priority="108" stopIfTrue="1" operator="equal">
      <formula>"Pass"</formula>
    </cfRule>
    <cfRule type="cellIs" dxfId="67" priority="109" stopIfTrue="1" operator="equal">
      <formula>"Info"</formula>
    </cfRule>
  </conditionalFormatting>
  <conditionalFormatting sqref="O93">
    <cfRule type="expression" dxfId="66" priority="105" stopIfTrue="1">
      <formula>ISERROR(AC93)</formula>
    </cfRule>
  </conditionalFormatting>
  <conditionalFormatting sqref="J119">
    <cfRule type="cellIs" dxfId="65" priority="102" stopIfTrue="1" operator="equal">
      <formula>"Fail"</formula>
    </cfRule>
    <cfRule type="cellIs" dxfId="64" priority="103" stopIfTrue="1" operator="equal">
      <formula>"Pass"</formula>
    </cfRule>
    <cfRule type="cellIs" dxfId="63" priority="104" stopIfTrue="1" operator="equal">
      <formula>"Info"</formula>
    </cfRule>
  </conditionalFormatting>
  <conditionalFormatting sqref="O119">
    <cfRule type="expression" dxfId="62" priority="100" stopIfTrue="1">
      <formula>ISERROR(AC119)</formula>
    </cfRule>
  </conditionalFormatting>
  <conditionalFormatting sqref="J120:J122">
    <cfRule type="cellIs" dxfId="61" priority="97" stopIfTrue="1" operator="equal">
      <formula>"Fail"</formula>
    </cfRule>
    <cfRule type="cellIs" dxfId="60" priority="98" stopIfTrue="1" operator="equal">
      <formula>"Pass"</formula>
    </cfRule>
    <cfRule type="cellIs" dxfId="59" priority="99" stopIfTrue="1" operator="equal">
      <formula>"Info"</formula>
    </cfRule>
  </conditionalFormatting>
  <conditionalFormatting sqref="O120:O122">
    <cfRule type="expression" dxfId="58" priority="95" stopIfTrue="1">
      <formula>ISERROR(AC120)</formula>
    </cfRule>
  </conditionalFormatting>
  <conditionalFormatting sqref="J123">
    <cfRule type="cellIs" dxfId="57" priority="92" stopIfTrue="1" operator="equal">
      <formula>"Fail"</formula>
    </cfRule>
    <cfRule type="cellIs" dxfId="56" priority="93" stopIfTrue="1" operator="equal">
      <formula>"Pass"</formula>
    </cfRule>
    <cfRule type="cellIs" dxfId="55" priority="94" stopIfTrue="1" operator="equal">
      <formula>"Info"</formula>
    </cfRule>
  </conditionalFormatting>
  <conditionalFormatting sqref="O123">
    <cfRule type="expression" dxfId="54" priority="90" stopIfTrue="1">
      <formula>ISERROR(AC123)</formula>
    </cfRule>
  </conditionalFormatting>
  <conditionalFormatting sqref="J124">
    <cfRule type="cellIs" dxfId="53" priority="87" stopIfTrue="1" operator="equal">
      <formula>"Fail"</formula>
    </cfRule>
    <cfRule type="cellIs" dxfId="52" priority="88" stopIfTrue="1" operator="equal">
      <formula>"Pass"</formula>
    </cfRule>
    <cfRule type="cellIs" dxfId="51" priority="89" stopIfTrue="1" operator="equal">
      <formula>"Info"</formula>
    </cfRule>
  </conditionalFormatting>
  <conditionalFormatting sqref="O124">
    <cfRule type="expression" dxfId="50" priority="85" stopIfTrue="1">
      <formula>ISERROR(AC124)</formula>
    </cfRule>
  </conditionalFormatting>
  <conditionalFormatting sqref="J135:J136">
    <cfRule type="cellIs" dxfId="49" priority="82" stopIfTrue="1" operator="equal">
      <formula>"Fail"</formula>
    </cfRule>
    <cfRule type="cellIs" dxfId="48" priority="83" stopIfTrue="1" operator="equal">
      <formula>"Pass"</formula>
    </cfRule>
    <cfRule type="cellIs" dxfId="47" priority="84" stopIfTrue="1" operator="equal">
      <formula>"Info"</formula>
    </cfRule>
  </conditionalFormatting>
  <conditionalFormatting sqref="O135:O136">
    <cfRule type="expression" dxfId="46" priority="80" stopIfTrue="1">
      <formula>ISERROR(AC135)</formula>
    </cfRule>
  </conditionalFormatting>
  <conditionalFormatting sqref="J145:J147">
    <cfRule type="cellIs" dxfId="45" priority="77" stopIfTrue="1" operator="equal">
      <formula>"Fail"</formula>
    </cfRule>
    <cfRule type="cellIs" dxfId="44" priority="78" stopIfTrue="1" operator="equal">
      <formula>"Pass"</formula>
    </cfRule>
    <cfRule type="cellIs" dxfId="43" priority="79" stopIfTrue="1" operator="equal">
      <formula>"Info"</formula>
    </cfRule>
  </conditionalFormatting>
  <conditionalFormatting sqref="J152:J154">
    <cfRule type="cellIs" dxfId="42" priority="72" stopIfTrue="1" operator="equal">
      <formula>"Fail"</formula>
    </cfRule>
    <cfRule type="cellIs" dxfId="41" priority="73" stopIfTrue="1" operator="equal">
      <formula>"Pass"</formula>
    </cfRule>
    <cfRule type="cellIs" dxfId="40" priority="74" stopIfTrue="1" operator="equal">
      <formula>"Info"</formula>
    </cfRule>
  </conditionalFormatting>
  <conditionalFormatting sqref="O152:O154">
    <cfRule type="expression" dxfId="39" priority="70" stopIfTrue="1">
      <formula>ISERROR(AC152)</formula>
    </cfRule>
  </conditionalFormatting>
  <conditionalFormatting sqref="J162">
    <cfRule type="cellIs" dxfId="38" priority="67" stopIfTrue="1" operator="equal">
      <formula>"Fail"</formula>
    </cfRule>
    <cfRule type="cellIs" dxfId="37" priority="68" stopIfTrue="1" operator="equal">
      <formula>"Pass"</formula>
    </cfRule>
    <cfRule type="cellIs" dxfId="36" priority="69" stopIfTrue="1" operator="equal">
      <formula>"Info"</formula>
    </cfRule>
  </conditionalFormatting>
  <conditionalFormatting sqref="O162">
    <cfRule type="expression" dxfId="35" priority="65" stopIfTrue="1">
      <formula>ISERROR(AC162)</formula>
    </cfRule>
  </conditionalFormatting>
  <conditionalFormatting sqref="J183">
    <cfRule type="cellIs" dxfId="34" priority="62" stopIfTrue="1" operator="equal">
      <formula>"Fail"</formula>
    </cfRule>
    <cfRule type="cellIs" dxfId="33" priority="63" stopIfTrue="1" operator="equal">
      <formula>"Pass"</formula>
    </cfRule>
    <cfRule type="cellIs" dxfId="32" priority="64" stopIfTrue="1" operator="equal">
      <formula>"Info"</formula>
    </cfRule>
  </conditionalFormatting>
  <conditionalFormatting sqref="O183">
    <cfRule type="expression" dxfId="31" priority="60" stopIfTrue="1">
      <formula>ISERROR(AC183)</formula>
    </cfRule>
  </conditionalFormatting>
  <conditionalFormatting sqref="J184:J186">
    <cfRule type="cellIs" dxfId="30" priority="57" stopIfTrue="1" operator="equal">
      <formula>"Fail"</formula>
    </cfRule>
    <cfRule type="cellIs" dxfId="29" priority="58" stopIfTrue="1" operator="equal">
      <formula>"Pass"</formula>
    </cfRule>
    <cfRule type="cellIs" dxfId="28" priority="59" stopIfTrue="1" operator="equal">
      <formula>"Info"</formula>
    </cfRule>
  </conditionalFormatting>
  <conditionalFormatting sqref="O184:O186">
    <cfRule type="expression" dxfId="27" priority="55" stopIfTrue="1">
      <formula>ISERROR(AC184)</formula>
    </cfRule>
  </conditionalFormatting>
  <conditionalFormatting sqref="J187">
    <cfRule type="cellIs" dxfId="26" priority="52" stopIfTrue="1" operator="equal">
      <formula>"Fail"</formula>
    </cfRule>
    <cfRule type="cellIs" dxfId="25" priority="53" stopIfTrue="1" operator="equal">
      <formula>"Pass"</formula>
    </cfRule>
    <cfRule type="cellIs" dxfId="24" priority="54" stopIfTrue="1" operator="equal">
      <formula>"Info"</formula>
    </cfRule>
  </conditionalFormatting>
  <conditionalFormatting sqref="O187">
    <cfRule type="expression" dxfId="23" priority="50" stopIfTrue="1">
      <formula>ISERROR(AC187)</formula>
    </cfRule>
  </conditionalFormatting>
  <conditionalFormatting sqref="J20">
    <cfRule type="cellIs" dxfId="22" priority="47" stopIfTrue="1" operator="equal">
      <formula>"Fail"</formula>
    </cfRule>
    <cfRule type="cellIs" dxfId="21" priority="48" stopIfTrue="1" operator="equal">
      <formula>"Pass"</formula>
    </cfRule>
    <cfRule type="cellIs" dxfId="20" priority="49" stopIfTrue="1" operator="equal">
      <formula>"Info"</formula>
    </cfRule>
  </conditionalFormatting>
  <conditionalFormatting sqref="O20">
    <cfRule type="expression" dxfId="19" priority="45" stopIfTrue="1">
      <formula>ISERROR(AC20)</formula>
    </cfRule>
  </conditionalFormatting>
  <conditionalFormatting sqref="O25">
    <cfRule type="expression" dxfId="18" priority="44" stopIfTrue="1">
      <formula>ISERROR(AC25)</formula>
    </cfRule>
  </conditionalFormatting>
  <conditionalFormatting sqref="O62">
    <cfRule type="expression" dxfId="17" priority="39" stopIfTrue="1">
      <formula>ISERROR(AC62)</formula>
    </cfRule>
  </conditionalFormatting>
  <conditionalFormatting sqref="O62">
    <cfRule type="expression" dxfId="16" priority="41" stopIfTrue="1">
      <formula>ISERROR(AC67)</formula>
    </cfRule>
  </conditionalFormatting>
  <conditionalFormatting sqref="O113">
    <cfRule type="expression" dxfId="15" priority="35" stopIfTrue="1">
      <formula>ISERROR(AC113)</formula>
    </cfRule>
  </conditionalFormatting>
  <conditionalFormatting sqref="O98">
    <cfRule type="expression" dxfId="14" priority="30" stopIfTrue="1">
      <formula>ISERROR(AC98)</formula>
    </cfRule>
  </conditionalFormatting>
  <conditionalFormatting sqref="J97">
    <cfRule type="cellIs" dxfId="13" priority="27" stopIfTrue="1" operator="equal">
      <formula>"Fail"</formula>
    </cfRule>
    <cfRule type="cellIs" dxfId="12" priority="28" stopIfTrue="1" operator="equal">
      <formula>"Pass"</formula>
    </cfRule>
    <cfRule type="cellIs" dxfId="11" priority="29" stopIfTrue="1" operator="equal">
      <formula>"Info"</formula>
    </cfRule>
  </conditionalFormatting>
  <conditionalFormatting sqref="O97">
    <cfRule type="expression" dxfId="10" priority="25" stopIfTrue="1">
      <formula>ISERROR(AC97)</formula>
    </cfRule>
  </conditionalFormatting>
  <conditionalFormatting sqref="J96">
    <cfRule type="cellIs" dxfId="9" priority="22" stopIfTrue="1" operator="equal">
      <formula>"Fail"</formula>
    </cfRule>
    <cfRule type="cellIs" dxfId="8" priority="23" stopIfTrue="1" operator="equal">
      <formula>"Pass"</formula>
    </cfRule>
    <cfRule type="cellIs" dxfId="7" priority="24" stopIfTrue="1" operator="equal">
      <formula>"Info"</formula>
    </cfRule>
  </conditionalFormatting>
  <conditionalFormatting sqref="O96">
    <cfRule type="expression" dxfId="6" priority="20" stopIfTrue="1">
      <formula>ISERROR(AC96)</formula>
    </cfRule>
  </conditionalFormatting>
  <conditionalFormatting sqref="J90">
    <cfRule type="cellIs" dxfId="5" priority="16" stopIfTrue="1" operator="equal">
      <formula>"Fail"</formula>
    </cfRule>
    <cfRule type="cellIs" dxfId="4" priority="17" stopIfTrue="1" operator="equal">
      <formula>"Pass"</formula>
    </cfRule>
    <cfRule type="cellIs" dxfId="3" priority="18" stopIfTrue="1" operator="equal">
      <formula>"Info"</formula>
    </cfRule>
  </conditionalFormatting>
  <conditionalFormatting sqref="O90">
    <cfRule type="expression" dxfId="2" priority="14" stopIfTrue="1">
      <formula>ISERROR(AC90)</formula>
    </cfRule>
  </conditionalFormatting>
  <conditionalFormatting sqref="O91">
    <cfRule type="expression" dxfId="1" priority="12" stopIfTrue="1">
      <formula>ISERROR(AC91)</formula>
    </cfRule>
  </conditionalFormatting>
  <conditionalFormatting sqref="O159">
    <cfRule type="expression" dxfId="0" priority="3" stopIfTrue="1">
      <formula>ISERROR(AC159)</formula>
    </cfRule>
  </conditionalFormatting>
  <dataValidations count="2">
    <dataValidation type="list" allowBlank="1" showInputMessage="1" showErrorMessage="1" sqref="J3:J200" xr:uid="{FE1ECA7E-52FC-4A08-9270-D30EFE5939C8}">
      <formula1>$H$203:$H$206</formula1>
    </dataValidation>
    <dataValidation type="list" allowBlank="1" showInputMessage="1" showErrorMessage="1" sqref="M3:M200" xr:uid="{9DAB3FC5-14CC-4737-812E-0D814F7BCC10}">
      <formula1>$H$209:$H$212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1"/>
  <sheetViews>
    <sheetView zoomScale="90" zoomScaleNormal="90" workbookViewId="0">
      <selection activeCell="C3" sqref="C3"/>
    </sheetView>
  </sheetViews>
  <sheetFormatPr defaultColWidth="9.26953125" defaultRowHeight="12.75" customHeight="1" x14ac:dyDescent="0.35"/>
  <cols>
    <col min="1" max="1" width="9.26953125" style="78"/>
    <col min="2" max="2" width="13.26953125" style="78" customWidth="1"/>
    <col min="3" max="3" width="84.26953125" style="250" customWidth="1"/>
    <col min="4" max="4" width="22.26953125" style="78" customWidth="1"/>
    <col min="5" max="16384" width="9.26953125" style="78"/>
  </cols>
  <sheetData>
    <row r="1" spans="1:4" ht="14.5" x14ac:dyDescent="0.35">
      <c r="A1" s="183" t="s">
        <v>2972</v>
      </c>
      <c r="B1" s="183"/>
      <c r="C1" s="184"/>
      <c r="D1" s="183"/>
    </row>
    <row r="2" spans="1:4" ht="12.75" customHeight="1" x14ac:dyDescent="0.35">
      <c r="A2" s="185" t="s">
        <v>2973</v>
      </c>
      <c r="B2" s="185" t="s">
        <v>2974</v>
      </c>
      <c r="C2" s="186" t="s">
        <v>2975</v>
      </c>
      <c r="D2" s="185" t="s">
        <v>2976</v>
      </c>
    </row>
    <row r="3" spans="1:4" ht="14.5" x14ac:dyDescent="0.35">
      <c r="A3" s="179">
        <v>1</v>
      </c>
      <c r="B3" s="180">
        <v>44104</v>
      </c>
      <c r="C3" s="181" t="s">
        <v>4164</v>
      </c>
      <c r="D3" s="182" t="s">
        <v>2977</v>
      </c>
    </row>
    <row r="4" spans="1:4" ht="25" x14ac:dyDescent="0.35">
      <c r="A4" s="179">
        <v>1.1000000000000001</v>
      </c>
      <c r="B4" s="180">
        <v>44469</v>
      </c>
      <c r="C4" s="326" t="s">
        <v>4127</v>
      </c>
      <c r="D4" s="182" t="s">
        <v>2977</v>
      </c>
    </row>
    <row r="5" spans="1:4" ht="14.5" x14ac:dyDescent="0.35">
      <c r="A5" s="179">
        <v>1.2</v>
      </c>
      <c r="B5" s="180">
        <v>44469</v>
      </c>
      <c r="C5" s="187" t="s">
        <v>4163</v>
      </c>
      <c r="D5" s="182" t="s">
        <v>2977</v>
      </c>
    </row>
    <row r="6" spans="1:4" ht="16.399999999999999" customHeight="1" x14ac:dyDescent="0.35">
      <c r="A6" s="179"/>
      <c r="B6" s="180"/>
      <c r="C6" s="187"/>
      <c r="D6" s="188"/>
    </row>
    <row r="7" spans="1:4" ht="12.75" customHeight="1" x14ac:dyDescent="0.35">
      <c r="A7" s="220"/>
      <c r="B7" s="221"/>
      <c r="C7" s="222"/>
      <c r="D7" s="182"/>
    </row>
    <row r="8" spans="1:4" ht="12.75" customHeight="1" x14ac:dyDescent="0.35">
      <c r="A8" s="220"/>
      <c r="B8" s="221"/>
      <c r="C8" s="222"/>
      <c r="D8" s="182"/>
    </row>
    <row r="9" spans="1:4" ht="12.75" customHeight="1" x14ac:dyDescent="0.35">
      <c r="A9" s="179"/>
      <c r="B9" s="180"/>
      <c r="C9" s="187"/>
      <c r="D9" s="182"/>
    </row>
    <row r="10" spans="1:4" ht="12.75" customHeight="1" x14ac:dyDescent="0.35">
      <c r="A10" s="179"/>
      <c r="B10" s="180"/>
      <c r="C10" s="187"/>
      <c r="D10" s="182"/>
    </row>
    <row r="11" spans="1:4" ht="12.75" customHeight="1" x14ac:dyDescent="0.35">
      <c r="A11" s="179"/>
      <c r="B11" s="180"/>
      <c r="C11" s="187"/>
      <c r="D11" s="1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3"/>
  <sheetViews>
    <sheetView zoomScale="80" zoomScaleNormal="80" workbookViewId="0">
      <selection activeCell="A7" sqref="A7"/>
    </sheetView>
  </sheetViews>
  <sheetFormatPr defaultColWidth="9.26953125" defaultRowHeight="12.75" customHeight="1" x14ac:dyDescent="0.35"/>
  <cols>
    <col min="1" max="1" width="13.54296875" style="156" customWidth="1"/>
    <col min="2" max="2" width="19.26953125" style="156" customWidth="1"/>
    <col min="3" max="3" width="20.26953125" style="156" customWidth="1"/>
    <col min="4" max="4" width="18.7265625" style="156" customWidth="1"/>
    <col min="5" max="5" width="21.26953125" style="156" customWidth="1"/>
    <col min="6" max="6" width="31.54296875" style="156" customWidth="1"/>
    <col min="7" max="7" width="13.7265625" style="156" customWidth="1"/>
    <col min="8" max="16384" width="9.26953125" style="156"/>
  </cols>
  <sheetData>
    <row r="1" spans="1:7" ht="14.5" x14ac:dyDescent="0.35">
      <c r="A1" s="189" t="s">
        <v>2978</v>
      </c>
      <c r="B1" s="190"/>
      <c r="C1" s="190"/>
      <c r="D1" s="190"/>
      <c r="E1" s="190"/>
      <c r="F1" s="190"/>
      <c r="G1" s="191"/>
    </row>
    <row r="2" spans="1:7" ht="12.75" customHeight="1" x14ac:dyDescent="0.35">
      <c r="A2" s="192" t="s">
        <v>2979</v>
      </c>
      <c r="B2" s="53"/>
      <c r="C2" s="53"/>
      <c r="D2" s="53"/>
      <c r="E2" s="53"/>
      <c r="F2" s="53"/>
      <c r="G2" s="193"/>
    </row>
    <row r="3" spans="1:7" ht="12.75" customHeight="1" x14ac:dyDescent="0.35">
      <c r="A3" s="299" t="s">
        <v>2980</v>
      </c>
      <c r="B3" s="300"/>
      <c r="C3" s="300"/>
      <c r="D3" s="300"/>
      <c r="E3" s="155"/>
      <c r="F3" s="155"/>
      <c r="G3" s="194"/>
    </row>
    <row r="4" spans="1:7" ht="14.5" x14ac:dyDescent="0.35">
      <c r="A4" s="301" t="s">
        <v>4160</v>
      </c>
      <c r="B4" s="302"/>
      <c r="C4" s="302"/>
      <c r="D4" s="302"/>
      <c r="E4" s="80"/>
      <c r="F4" s="80"/>
      <c r="G4" s="196"/>
    </row>
    <row r="5" spans="1:7" ht="14.5" x14ac:dyDescent="0.35">
      <c r="A5" s="301" t="s">
        <v>4161</v>
      </c>
      <c r="B5" s="302"/>
      <c r="C5" s="302"/>
      <c r="D5" s="302"/>
      <c r="E5" s="80"/>
      <c r="F5" s="80"/>
      <c r="G5" s="196"/>
    </row>
    <row r="6" spans="1:7" ht="14.5" x14ac:dyDescent="0.35">
      <c r="A6" s="301" t="s">
        <v>2981</v>
      </c>
      <c r="B6" s="302"/>
      <c r="C6" s="302"/>
      <c r="D6" s="302"/>
      <c r="E6" s="80"/>
      <c r="F6" s="80"/>
      <c r="G6" s="196"/>
    </row>
    <row r="7" spans="1:7" ht="14.5" x14ac:dyDescent="0.35">
      <c r="A7" s="301" t="s">
        <v>2982</v>
      </c>
      <c r="B7" s="302"/>
      <c r="C7" s="302"/>
      <c r="D7" s="302"/>
      <c r="E7" s="80"/>
      <c r="F7" s="80"/>
      <c r="G7" s="196"/>
    </row>
    <row r="8" spans="1:7" ht="14.5" x14ac:dyDescent="0.35">
      <c r="A8" s="301"/>
      <c r="B8" s="302"/>
      <c r="C8" s="302"/>
      <c r="D8" s="302"/>
      <c r="E8" s="80"/>
      <c r="F8" s="80"/>
      <c r="G8" s="196"/>
    </row>
    <row r="9" spans="1:7" s="251" customFormat="1" ht="14.5" x14ac:dyDescent="0.35">
      <c r="A9" s="302"/>
      <c r="B9" s="302"/>
      <c r="C9" s="302"/>
      <c r="D9" s="302"/>
      <c r="E9" s="80"/>
      <c r="F9" s="80"/>
      <c r="G9" s="80"/>
    </row>
    <row r="10" spans="1:7" ht="14.5" x14ac:dyDescent="0.35">
      <c r="F10" s="251"/>
      <c r="G10" s="34"/>
    </row>
    <row r="11" spans="1:7" ht="12.75" customHeight="1" x14ac:dyDescent="0.35">
      <c r="A11" s="54" t="s">
        <v>2983</v>
      </c>
      <c r="B11" s="55"/>
      <c r="C11" s="55"/>
      <c r="D11" s="55"/>
      <c r="E11" s="55"/>
      <c r="F11" s="55"/>
      <c r="G11" s="206"/>
    </row>
    <row r="12" spans="1:7" ht="12.75" customHeight="1" x14ac:dyDescent="0.35">
      <c r="A12" s="56" t="s">
        <v>2984</v>
      </c>
      <c r="B12" s="57"/>
      <c r="C12" s="57"/>
      <c r="D12" s="57"/>
      <c r="E12" s="57"/>
      <c r="F12" s="57"/>
      <c r="G12" s="207"/>
    </row>
    <row r="13" spans="1:7" ht="12.75" customHeight="1" x14ac:dyDescent="0.35">
      <c r="A13" s="154" t="s">
        <v>2985</v>
      </c>
      <c r="B13" s="155"/>
      <c r="C13" s="155"/>
      <c r="D13" s="155"/>
      <c r="E13" s="155"/>
      <c r="F13" s="155"/>
      <c r="G13" s="194"/>
    </row>
    <row r="14" spans="1:7" ht="14.5" x14ac:dyDescent="0.35">
      <c r="A14" s="79" t="s">
        <v>2986</v>
      </c>
      <c r="B14" s="80"/>
      <c r="C14" s="80"/>
      <c r="D14" s="80"/>
      <c r="E14" s="80"/>
      <c r="F14" s="80"/>
      <c r="G14" s="196"/>
    </row>
    <row r="15" spans="1:7" ht="14.5" x14ac:dyDescent="0.35">
      <c r="A15" s="81" t="s">
        <v>2987</v>
      </c>
      <c r="B15" s="82"/>
      <c r="C15" s="82"/>
      <c r="D15" s="82"/>
      <c r="E15" s="82"/>
      <c r="F15" s="82"/>
      <c r="G15" s="208"/>
    </row>
    <row r="16" spans="1:7" ht="14.5" x14ac:dyDescent="0.35">
      <c r="F16" s="251"/>
      <c r="G16" s="34"/>
    </row>
    <row r="17" spans="1:7" ht="12.75" customHeight="1" x14ac:dyDescent="0.35">
      <c r="A17" s="54" t="s">
        <v>2988</v>
      </c>
      <c r="B17" s="55"/>
      <c r="C17" s="55"/>
      <c r="D17" s="55"/>
      <c r="E17" s="55"/>
      <c r="F17" s="55"/>
      <c r="G17" s="206"/>
    </row>
    <row r="18" spans="1:7" ht="12.75" customHeight="1" x14ac:dyDescent="0.35">
      <c r="A18" s="56" t="s">
        <v>2989</v>
      </c>
      <c r="B18" s="57"/>
      <c r="C18" s="57"/>
      <c r="D18" s="57"/>
      <c r="E18" s="57"/>
      <c r="F18" s="57"/>
      <c r="G18" s="207"/>
    </row>
    <row r="19" spans="1:7" ht="12.75" customHeight="1" x14ac:dyDescent="0.35">
      <c r="A19" s="154" t="s">
        <v>2990</v>
      </c>
      <c r="B19" s="155"/>
      <c r="C19" s="155"/>
      <c r="D19" s="155"/>
      <c r="E19" s="155"/>
      <c r="F19" s="155"/>
      <c r="G19" s="194"/>
    </row>
    <row r="20" spans="1:7" ht="14.5" x14ac:dyDescent="0.35">
      <c r="A20" s="79" t="s">
        <v>2991</v>
      </c>
      <c r="B20" s="80"/>
      <c r="C20" s="80"/>
      <c r="D20" s="80"/>
      <c r="E20" s="80"/>
      <c r="F20" s="80"/>
      <c r="G20" s="196"/>
    </row>
    <row r="21" spans="1:7" ht="14.5" x14ac:dyDescent="0.35">
      <c r="A21" s="79" t="s">
        <v>2992</v>
      </c>
      <c r="B21" s="80"/>
      <c r="C21" s="80"/>
      <c r="D21" s="80"/>
      <c r="E21" s="80"/>
      <c r="F21" s="80"/>
      <c r="G21" s="196"/>
    </row>
    <row r="22" spans="1:7" ht="14.5" x14ac:dyDescent="0.35">
      <c r="A22" s="79" t="s">
        <v>2993</v>
      </c>
      <c r="B22" s="80"/>
      <c r="C22" s="80"/>
      <c r="D22" s="80"/>
      <c r="E22" s="80"/>
      <c r="F22" s="80"/>
      <c r="G22" s="196"/>
    </row>
    <row r="23" spans="1:7" ht="14.5" x14ac:dyDescent="0.35">
      <c r="A23" s="81"/>
      <c r="B23" s="82"/>
      <c r="C23" s="82"/>
      <c r="D23" s="82"/>
      <c r="E23" s="82"/>
      <c r="F23" s="82"/>
      <c r="G23" s="208"/>
    </row>
    <row r="24" spans="1:7" ht="14.5" x14ac:dyDescent="0.35">
      <c r="F24" s="251"/>
      <c r="G24" s="34"/>
    </row>
    <row r="25" spans="1:7" ht="12.75" customHeight="1" x14ac:dyDescent="0.35">
      <c r="A25" s="54" t="s">
        <v>2994</v>
      </c>
      <c r="B25" s="55"/>
      <c r="C25" s="55"/>
      <c r="D25" s="55"/>
      <c r="E25" s="55"/>
      <c r="F25" s="55"/>
      <c r="G25" s="206"/>
    </row>
    <row r="26" spans="1:7" ht="12.75" customHeight="1" x14ac:dyDescent="0.35">
      <c r="A26" s="56" t="s">
        <v>2995</v>
      </c>
      <c r="B26" s="57"/>
      <c r="C26" s="57"/>
      <c r="D26" s="57"/>
      <c r="E26" s="57"/>
      <c r="F26" s="57"/>
      <c r="G26" s="207"/>
    </row>
    <row r="27" spans="1:7" ht="12.75" customHeight="1" x14ac:dyDescent="0.35">
      <c r="A27" s="154" t="s">
        <v>2996</v>
      </c>
      <c r="B27" s="155"/>
      <c r="C27" s="155"/>
      <c r="D27" s="155"/>
      <c r="E27" s="155"/>
      <c r="F27" s="155"/>
      <c r="G27" s="194"/>
    </row>
    <row r="28" spans="1:7" ht="14.5" x14ac:dyDescent="0.35">
      <c r="A28" s="79" t="s">
        <v>2997</v>
      </c>
      <c r="B28" s="80"/>
      <c r="C28" s="80"/>
      <c r="D28" s="80"/>
      <c r="E28" s="80"/>
      <c r="F28" s="80"/>
      <c r="G28" s="196"/>
    </row>
    <row r="29" spans="1:7" ht="14.5" x14ac:dyDescent="0.35">
      <c r="A29" s="81"/>
      <c r="B29" s="82"/>
      <c r="C29" s="82"/>
      <c r="D29" s="82"/>
      <c r="E29" s="82"/>
      <c r="F29" s="82"/>
      <c r="G29" s="208"/>
    </row>
    <row r="30" spans="1:7" ht="14.5" x14ac:dyDescent="0.35">
      <c r="G30" s="34"/>
    </row>
    <row r="31" spans="1:7" ht="44.15" customHeight="1" x14ac:dyDescent="0.35">
      <c r="A31" s="200" t="s">
        <v>2973</v>
      </c>
      <c r="B31" s="200" t="s">
        <v>2998</v>
      </c>
      <c r="C31" s="201" t="s">
        <v>2999</v>
      </c>
      <c r="D31" s="202" t="s">
        <v>3000</v>
      </c>
      <c r="E31" s="203" t="s">
        <v>3001</v>
      </c>
      <c r="F31" s="204" t="s">
        <v>3002</v>
      </c>
      <c r="G31" s="205" t="s">
        <v>3003</v>
      </c>
    </row>
    <row r="32" spans="1:7" ht="32.9" customHeight="1" x14ac:dyDescent="0.35">
      <c r="A32" s="297">
        <v>9</v>
      </c>
      <c r="B32" s="298">
        <v>42903</v>
      </c>
      <c r="C32" s="298"/>
      <c r="D32" s="298"/>
      <c r="E32" s="298"/>
      <c r="F32" s="298">
        <v>43860</v>
      </c>
      <c r="G32" s="298">
        <v>44591</v>
      </c>
    </row>
    <row r="33" spans="1:7" ht="32.9" customHeight="1" x14ac:dyDescent="0.35">
      <c r="A33" s="297">
        <v>10</v>
      </c>
      <c r="B33" s="298">
        <v>43652</v>
      </c>
      <c r="C33" s="298"/>
      <c r="D33" s="298"/>
      <c r="E33" s="298"/>
      <c r="F33" s="298">
        <v>44591</v>
      </c>
      <c r="G33" s="29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27"/>
  <sheetViews>
    <sheetView workbookViewId="0">
      <selection sqref="A1:E1048576"/>
    </sheetView>
  </sheetViews>
  <sheetFormatPr defaultRowHeight="14.5" x14ac:dyDescent="0.35"/>
  <cols>
    <col min="1" max="1" width="9.453125" style="32" customWidth="1"/>
    <col min="2" max="2" width="71.453125" style="32" customWidth="1"/>
    <col min="3" max="3" width="9.1796875" style="32"/>
    <col min="4" max="4" width="10" style="32" customWidth="1"/>
  </cols>
  <sheetData>
    <row r="1" spans="1:4" ht="29" x14ac:dyDescent="0.35">
      <c r="A1" s="332" t="s">
        <v>3004</v>
      </c>
      <c r="B1" s="332" t="s">
        <v>113</v>
      </c>
      <c r="C1" s="332" t="s">
        <v>59</v>
      </c>
      <c r="D1" s="271">
        <v>44469</v>
      </c>
    </row>
    <row r="2" spans="1:4" ht="15.5" x14ac:dyDescent="0.35">
      <c r="A2" s="333" t="s">
        <v>3005</v>
      </c>
      <c r="B2" s="333" t="s">
        <v>3006</v>
      </c>
      <c r="C2" s="334">
        <v>6</v>
      </c>
    </row>
    <row r="3" spans="1:4" ht="15.5" x14ac:dyDescent="0.35">
      <c r="A3" s="333" t="s">
        <v>3007</v>
      </c>
      <c r="B3" s="333" t="s">
        <v>3008</v>
      </c>
      <c r="C3" s="334">
        <v>4</v>
      </c>
    </row>
    <row r="4" spans="1:4" ht="15.5" x14ac:dyDescent="0.35">
      <c r="A4" s="333" t="s">
        <v>3009</v>
      </c>
      <c r="B4" s="333" t="s">
        <v>3010</v>
      </c>
      <c r="C4" s="334">
        <v>1</v>
      </c>
    </row>
    <row r="5" spans="1:4" ht="15.5" x14ac:dyDescent="0.35">
      <c r="A5" s="333" t="s">
        <v>3011</v>
      </c>
      <c r="B5" s="333" t="s">
        <v>3012</v>
      </c>
      <c r="C5" s="334">
        <v>2</v>
      </c>
    </row>
    <row r="6" spans="1:4" ht="15.5" x14ac:dyDescent="0.35">
      <c r="A6" s="333" t="s">
        <v>3013</v>
      </c>
      <c r="B6" s="333" t="s">
        <v>3014</v>
      </c>
      <c r="C6" s="334">
        <v>2</v>
      </c>
    </row>
    <row r="7" spans="1:4" ht="15.5" x14ac:dyDescent="0.35">
      <c r="A7" s="333" t="s">
        <v>3015</v>
      </c>
      <c r="B7" s="333" t="s">
        <v>3016</v>
      </c>
      <c r="C7" s="334">
        <v>4</v>
      </c>
    </row>
    <row r="8" spans="1:4" ht="15.5" x14ac:dyDescent="0.35">
      <c r="A8" s="333" t="s">
        <v>150</v>
      </c>
      <c r="B8" s="333" t="s">
        <v>3017</v>
      </c>
      <c r="C8" s="334">
        <v>2</v>
      </c>
    </row>
    <row r="9" spans="1:4" ht="15.5" x14ac:dyDescent="0.35">
      <c r="A9" s="333" t="s">
        <v>3018</v>
      </c>
      <c r="B9" s="333" t="s">
        <v>3019</v>
      </c>
      <c r="C9" s="334">
        <v>5</v>
      </c>
    </row>
    <row r="10" spans="1:4" ht="15.5" x14ac:dyDescent="0.35">
      <c r="A10" s="333" t="s">
        <v>3020</v>
      </c>
      <c r="B10" s="333" t="s">
        <v>3021</v>
      </c>
      <c r="C10" s="334">
        <v>5</v>
      </c>
    </row>
    <row r="11" spans="1:4" ht="15.5" x14ac:dyDescent="0.35">
      <c r="A11" s="333" t="s">
        <v>1807</v>
      </c>
      <c r="B11" s="333" t="s">
        <v>3022</v>
      </c>
      <c r="C11" s="334">
        <v>5</v>
      </c>
    </row>
    <row r="12" spans="1:4" ht="15.5" x14ac:dyDescent="0.35">
      <c r="A12" s="333" t="s">
        <v>3023</v>
      </c>
      <c r="B12" s="333" t="s">
        <v>3024</v>
      </c>
      <c r="C12" s="334">
        <v>2</v>
      </c>
    </row>
    <row r="13" spans="1:4" ht="15.5" x14ac:dyDescent="0.35">
      <c r="A13" s="333" t="s">
        <v>2236</v>
      </c>
      <c r="B13" s="333" t="s">
        <v>3025</v>
      </c>
      <c r="C13" s="334">
        <v>5</v>
      </c>
    </row>
    <row r="14" spans="1:4" ht="15.5" x14ac:dyDescent="0.35">
      <c r="A14" s="333" t="s">
        <v>167</v>
      </c>
      <c r="B14" s="333" t="s">
        <v>3026</v>
      </c>
      <c r="C14" s="334">
        <v>4</v>
      </c>
    </row>
    <row r="15" spans="1:4" ht="15.5" x14ac:dyDescent="0.35">
      <c r="A15" s="333" t="s">
        <v>482</v>
      </c>
      <c r="B15" s="333" t="s">
        <v>3027</v>
      </c>
      <c r="C15" s="334">
        <v>4</v>
      </c>
    </row>
    <row r="16" spans="1:4" ht="15.5" x14ac:dyDescent="0.35">
      <c r="A16" s="333" t="s">
        <v>580</v>
      </c>
      <c r="B16" s="333" t="s">
        <v>3028</v>
      </c>
      <c r="C16" s="334">
        <v>1</v>
      </c>
    </row>
    <row r="17" spans="1:3" ht="15.5" x14ac:dyDescent="0.35">
      <c r="A17" s="333" t="s">
        <v>1549</v>
      </c>
      <c r="B17" s="333" t="s">
        <v>3029</v>
      </c>
      <c r="C17" s="334">
        <v>5</v>
      </c>
    </row>
    <row r="18" spans="1:3" ht="15.5" x14ac:dyDescent="0.35">
      <c r="A18" s="333" t="s">
        <v>3030</v>
      </c>
      <c r="B18" s="333" t="s">
        <v>3031</v>
      </c>
      <c r="C18" s="334">
        <v>8</v>
      </c>
    </row>
    <row r="19" spans="1:3" ht="15.5" x14ac:dyDescent="0.35">
      <c r="A19" s="333" t="s">
        <v>3032</v>
      </c>
      <c r="B19" s="333" t="s">
        <v>3033</v>
      </c>
      <c r="C19" s="334">
        <v>1</v>
      </c>
    </row>
    <row r="20" spans="1:3" ht="15.5" x14ac:dyDescent="0.35">
      <c r="A20" s="333" t="s">
        <v>3034</v>
      </c>
      <c r="B20" s="333" t="s">
        <v>3035</v>
      </c>
      <c r="C20" s="334">
        <v>8</v>
      </c>
    </row>
    <row r="21" spans="1:3" ht="15.5" x14ac:dyDescent="0.35">
      <c r="A21" s="333" t="s">
        <v>3036</v>
      </c>
      <c r="B21" s="333" t="s">
        <v>3037</v>
      </c>
      <c r="C21" s="334">
        <v>6</v>
      </c>
    </row>
    <row r="22" spans="1:3" ht="15.5" x14ac:dyDescent="0.35">
      <c r="A22" s="333" t="s">
        <v>3038</v>
      </c>
      <c r="B22" s="333" t="s">
        <v>3039</v>
      </c>
      <c r="C22" s="334">
        <v>7</v>
      </c>
    </row>
    <row r="23" spans="1:3" ht="15.5" x14ac:dyDescent="0.35">
      <c r="A23" s="333" t="s">
        <v>3040</v>
      </c>
      <c r="B23" s="333" t="s">
        <v>3041</v>
      </c>
      <c r="C23" s="334">
        <v>7</v>
      </c>
    </row>
    <row r="24" spans="1:3" ht="15.5" x14ac:dyDescent="0.35">
      <c r="A24" s="333" t="s">
        <v>1583</v>
      </c>
      <c r="B24" s="333" t="s">
        <v>3042</v>
      </c>
      <c r="C24" s="334">
        <v>7</v>
      </c>
    </row>
    <row r="25" spans="1:3" ht="15.5" x14ac:dyDescent="0.35">
      <c r="A25" s="333" t="s">
        <v>3043</v>
      </c>
      <c r="B25" s="333" t="s">
        <v>3044</v>
      </c>
      <c r="C25" s="334">
        <v>5</v>
      </c>
    </row>
    <row r="26" spans="1:3" ht="15.5" x14ac:dyDescent="0.35">
      <c r="A26" s="333" t="s">
        <v>3045</v>
      </c>
      <c r="B26" s="333" t="s">
        <v>3046</v>
      </c>
      <c r="C26" s="334">
        <v>5</v>
      </c>
    </row>
    <row r="27" spans="1:3" ht="15.5" x14ac:dyDescent="0.35">
      <c r="A27" s="333" t="s">
        <v>3047</v>
      </c>
      <c r="B27" s="333" t="s">
        <v>3048</v>
      </c>
      <c r="C27" s="334">
        <v>5</v>
      </c>
    </row>
    <row r="28" spans="1:3" ht="15.5" x14ac:dyDescent="0.35">
      <c r="A28" s="333" t="s">
        <v>3049</v>
      </c>
      <c r="B28" s="333" t="s">
        <v>3050</v>
      </c>
      <c r="C28" s="334">
        <v>6</v>
      </c>
    </row>
    <row r="29" spans="1:3" ht="15.5" x14ac:dyDescent="0.35">
      <c r="A29" s="333" t="s">
        <v>3051</v>
      </c>
      <c r="B29" s="333" t="s">
        <v>3052</v>
      </c>
      <c r="C29" s="334">
        <v>6</v>
      </c>
    </row>
    <row r="30" spans="1:3" ht="15.5" x14ac:dyDescent="0.35">
      <c r="A30" s="333" t="s">
        <v>3053</v>
      </c>
      <c r="B30" s="333" t="s">
        <v>3054</v>
      </c>
      <c r="C30" s="334">
        <v>4</v>
      </c>
    </row>
    <row r="31" spans="1:3" ht="15.5" x14ac:dyDescent="0.35">
      <c r="A31" s="333" t="s">
        <v>1743</v>
      </c>
      <c r="B31" s="333" t="s">
        <v>3055</v>
      </c>
      <c r="C31" s="334">
        <v>7</v>
      </c>
    </row>
    <row r="32" spans="1:3" ht="15.5" x14ac:dyDescent="0.35">
      <c r="A32" s="333" t="s">
        <v>3056</v>
      </c>
      <c r="B32" s="333" t="s">
        <v>3057</v>
      </c>
      <c r="C32" s="334">
        <v>5</v>
      </c>
    </row>
    <row r="33" spans="1:3" ht="15.5" x14ac:dyDescent="0.35">
      <c r="A33" s="333" t="s">
        <v>3058</v>
      </c>
      <c r="B33" s="333" t="s">
        <v>3059</v>
      </c>
      <c r="C33" s="334">
        <v>5</v>
      </c>
    </row>
    <row r="34" spans="1:3" ht="15.5" x14ac:dyDescent="0.35">
      <c r="A34" s="333" t="s">
        <v>3060</v>
      </c>
      <c r="B34" s="333" t="s">
        <v>3061</v>
      </c>
      <c r="C34" s="334">
        <v>8</v>
      </c>
    </row>
    <row r="35" spans="1:3" ht="15.5" x14ac:dyDescent="0.35">
      <c r="A35" s="333" t="s">
        <v>3062</v>
      </c>
      <c r="B35" s="333" t="s">
        <v>3063</v>
      </c>
      <c r="C35" s="334">
        <v>1</v>
      </c>
    </row>
    <row r="36" spans="1:3" ht="15.5" x14ac:dyDescent="0.35">
      <c r="A36" s="333" t="s">
        <v>3064</v>
      </c>
      <c r="B36" s="333" t="s">
        <v>3065</v>
      </c>
      <c r="C36" s="334">
        <v>5</v>
      </c>
    </row>
    <row r="37" spans="1:3" ht="15.5" x14ac:dyDescent="0.35">
      <c r="A37" s="333" t="s">
        <v>3066</v>
      </c>
      <c r="B37" s="333" t="s">
        <v>3067</v>
      </c>
      <c r="C37" s="334">
        <v>8</v>
      </c>
    </row>
    <row r="38" spans="1:3" ht="15.5" x14ac:dyDescent="0.35">
      <c r="A38" s="333" t="s">
        <v>3068</v>
      </c>
      <c r="B38" s="333" t="s">
        <v>3069</v>
      </c>
      <c r="C38" s="334">
        <v>5</v>
      </c>
    </row>
    <row r="39" spans="1:3" ht="15.5" x14ac:dyDescent="0.35">
      <c r="A39" s="333" t="s">
        <v>3070</v>
      </c>
      <c r="B39" s="333" t="s">
        <v>3071</v>
      </c>
      <c r="C39" s="334">
        <v>5</v>
      </c>
    </row>
    <row r="40" spans="1:3" ht="15.5" x14ac:dyDescent="0.35">
      <c r="A40" s="333" t="s">
        <v>3072</v>
      </c>
      <c r="B40" s="333" t="s">
        <v>3073</v>
      </c>
      <c r="C40" s="334">
        <v>2</v>
      </c>
    </row>
    <row r="41" spans="1:3" ht="15.5" x14ac:dyDescent="0.35">
      <c r="A41" s="333" t="s">
        <v>3074</v>
      </c>
      <c r="B41" s="333" t="s">
        <v>3075</v>
      </c>
      <c r="C41" s="334">
        <v>4</v>
      </c>
    </row>
    <row r="42" spans="1:3" ht="15.5" x14ac:dyDescent="0.35">
      <c r="A42" s="333" t="s">
        <v>3076</v>
      </c>
      <c r="B42" s="333" t="s">
        <v>3077</v>
      </c>
      <c r="C42" s="334">
        <v>5</v>
      </c>
    </row>
    <row r="43" spans="1:3" ht="15.5" x14ac:dyDescent="0.35">
      <c r="A43" s="333" t="s">
        <v>3078</v>
      </c>
      <c r="B43" s="333" t="s">
        <v>3079</v>
      </c>
      <c r="C43" s="334">
        <v>5</v>
      </c>
    </row>
    <row r="44" spans="1:3" ht="15.5" x14ac:dyDescent="0.35">
      <c r="A44" s="333" t="s">
        <v>3080</v>
      </c>
      <c r="B44" s="333" t="s">
        <v>3081</v>
      </c>
      <c r="C44" s="334">
        <v>6</v>
      </c>
    </row>
    <row r="45" spans="1:3" ht="15.5" x14ac:dyDescent="0.35">
      <c r="A45" s="333" t="s">
        <v>3082</v>
      </c>
      <c r="B45" s="333" t="s">
        <v>3083</v>
      </c>
      <c r="C45" s="334">
        <v>5</v>
      </c>
    </row>
    <row r="46" spans="1:3" ht="15.5" x14ac:dyDescent="0.35">
      <c r="A46" s="333" t="s">
        <v>3084</v>
      </c>
      <c r="B46" s="333" t="s">
        <v>3085</v>
      </c>
      <c r="C46" s="334">
        <v>4</v>
      </c>
    </row>
    <row r="47" spans="1:3" ht="15.5" x14ac:dyDescent="0.35">
      <c r="A47" s="333" t="s">
        <v>3086</v>
      </c>
      <c r="B47" s="333" t="s">
        <v>3087</v>
      </c>
      <c r="C47" s="334">
        <v>5</v>
      </c>
    </row>
    <row r="48" spans="1:3" ht="15.5" x14ac:dyDescent="0.35">
      <c r="A48" s="333" t="s">
        <v>3088</v>
      </c>
      <c r="B48" s="333" t="s">
        <v>3089</v>
      </c>
      <c r="C48" s="334">
        <v>6</v>
      </c>
    </row>
    <row r="49" spans="1:3" ht="15.5" x14ac:dyDescent="0.35">
      <c r="A49" s="333" t="s">
        <v>3090</v>
      </c>
      <c r="B49" s="333" t="s">
        <v>3091</v>
      </c>
      <c r="C49" s="334">
        <v>7</v>
      </c>
    </row>
    <row r="50" spans="1:3" ht="15.5" x14ac:dyDescent="0.35">
      <c r="A50" s="333" t="s">
        <v>3092</v>
      </c>
      <c r="B50" s="333" t="s">
        <v>3093</v>
      </c>
      <c r="C50" s="334">
        <v>3</v>
      </c>
    </row>
    <row r="51" spans="1:3" ht="15.5" x14ac:dyDescent="0.35">
      <c r="A51" s="333" t="s">
        <v>3094</v>
      </c>
      <c r="B51" s="333" t="s">
        <v>3095</v>
      </c>
      <c r="C51" s="334">
        <v>6</v>
      </c>
    </row>
    <row r="52" spans="1:3" ht="15.5" x14ac:dyDescent="0.35">
      <c r="A52" s="333" t="s">
        <v>3096</v>
      </c>
      <c r="B52" s="333" t="s">
        <v>3097</v>
      </c>
      <c r="C52" s="334">
        <v>4</v>
      </c>
    </row>
    <row r="53" spans="1:3" ht="15.5" x14ac:dyDescent="0.35">
      <c r="A53" s="333" t="s">
        <v>3098</v>
      </c>
      <c r="B53" s="333" t="s">
        <v>3099</v>
      </c>
      <c r="C53" s="334">
        <v>5</v>
      </c>
    </row>
    <row r="54" spans="1:3" ht="15.5" x14ac:dyDescent="0.35">
      <c r="A54" s="333" t="s">
        <v>3100</v>
      </c>
      <c r="B54" s="333" t="s">
        <v>3101</v>
      </c>
      <c r="C54" s="334">
        <v>2</v>
      </c>
    </row>
    <row r="55" spans="1:3" ht="15.5" x14ac:dyDescent="0.35">
      <c r="A55" s="333" t="s">
        <v>3102</v>
      </c>
      <c r="B55" s="333" t="s">
        <v>3103</v>
      </c>
      <c r="C55" s="334">
        <v>2</v>
      </c>
    </row>
    <row r="56" spans="1:3" ht="15.5" x14ac:dyDescent="0.35">
      <c r="A56" s="333" t="s">
        <v>3104</v>
      </c>
      <c r="B56" s="333" t="s">
        <v>3105</v>
      </c>
      <c r="C56" s="334">
        <v>5</v>
      </c>
    </row>
    <row r="57" spans="1:3" ht="15.5" x14ac:dyDescent="0.35">
      <c r="A57" s="333" t="s">
        <v>3106</v>
      </c>
      <c r="B57" s="333" t="s">
        <v>3107</v>
      </c>
      <c r="C57" s="334">
        <v>5</v>
      </c>
    </row>
    <row r="58" spans="1:3" ht="31" x14ac:dyDescent="0.35">
      <c r="A58" s="333" t="s">
        <v>3108</v>
      </c>
      <c r="B58" s="333" t="s">
        <v>3109</v>
      </c>
      <c r="C58" s="334">
        <v>5</v>
      </c>
    </row>
    <row r="59" spans="1:3" ht="15.5" x14ac:dyDescent="0.35">
      <c r="A59" s="333" t="s">
        <v>3110</v>
      </c>
      <c r="B59" s="333" t="s">
        <v>3111</v>
      </c>
      <c r="C59" s="334">
        <v>5</v>
      </c>
    </row>
    <row r="60" spans="1:3" ht="15.5" x14ac:dyDescent="0.35">
      <c r="A60" s="333" t="s">
        <v>3112</v>
      </c>
      <c r="B60" s="333" t="s">
        <v>3113</v>
      </c>
      <c r="C60" s="334">
        <v>3</v>
      </c>
    </row>
    <row r="61" spans="1:3" ht="15.5" x14ac:dyDescent="0.35">
      <c r="A61" s="333" t="s">
        <v>3114</v>
      </c>
      <c r="B61" s="333" t="s">
        <v>3115</v>
      </c>
      <c r="C61" s="334">
        <v>6</v>
      </c>
    </row>
    <row r="62" spans="1:3" ht="15.5" x14ac:dyDescent="0.35">
      <c r="A62" s="333" t="s">
        <v>3116</v>
      </c>
      <c r="B62" s="333" t="s">
        <v>3117</v>
      </c>
      <c r="C62" s="334">
        <v>3</v>
      </c>
    </row>
    <row r="63" spans="1:3" ht="15.5" x14ac:dyDescent="0.35">
      <c r="A63" s="333" t="s">
        <v>3118</v>
      </c>
      <c r="B63" s="333" t="s">
        <v>3119</v>
      </c>
      <c r="C63" s="334">
        <v>4</v>
      </c>
    </row>
    <row r="64" spans="1:3" ht="31" x14ac:dyDescent="0.35">
      <c r="A64" s="333" t="s">
        <v>3120</v>
      </c>
      <c r="B64" s="333" t="s">
        <v>3121</v>
      </c>
      <c r="C64" s="334">
        <v>3</v>
      </c>
    </row>
    <row r="65" spans="1:3" ht="15.5" x14ac:dyDescent="0.35">
      <c r="A65" s="333" t="s">
        <v>3122</v>
      </c>
      <c r="B65" s="333" t="s">
        <v>3123</v>
      </c>
      <c r="C65" s="334">
        <v>3</v>
      </c>
    </row>
    <row r="66" spans="1:3" ht="31" x14ac:dyDescent="0.35">
      <c r="A66" s="333" t="s">
        <v>3124</v>
      </c>
      <c r="B66" s="333" t="s">
        <v>3125</v>
      </c>
      <c r="C66" s="334">
        <v>6</v>
      </c>
    </row>
    <row r="67" spans="1:3" ht="15.5" x14ac:dyDescent="0.35">
      <c r="A67" s="333" t="s">
        <v>3126</v>
      </c>
      <c r="B67" s="333" t="s">
        <v>3127</v>
      </c>
      <c r="C67" s="334">
        <v>6</v>
      </c>
    </row>
    <row r="68" spans="1:3" ht="15.5" x14ac:dyDescent="0.35">
      <c r="A68" s="333" t="s">
        <v>3128</v>
      </c>
      <c r="B68" s="333" t="s">
        <v>3129</v>
      </c>
      <c r="C68" s="334">
        <v>5</v>
      </c>
    </row>
    <row r="69" spans="1:3" ht="15.5" x14ac:dyDescent="0.35">
      <c r="A69" s="333" t="s">
        <v>3130</v>
      </c>
      <c r="B69" s="333" t="s">
        <v>3131</v>
      </c>
      <c r="C69" s="334">
        <v>3</v>
      </c>
    </row>
    <row r="70" spans="1:3" ht="15.5" x14ac:dyDescent="0.35">
      <c r="A70" s="333" t="s">
        <v>3132</v>
      </c>
      <c r="B70" s="333" t="s">
        <v>3024</v>
      </c>
      <c r="C70" s="334">
        <v>2</v>
      </c>
    </row>
    <row r="71" spans="1:3" ht="15.5" x14ac:dyDescent="0.35">
      <c r="A71" s="333" t="s">
        <v>3133</v>
      </c>
      <c r="B71" s="333" t="s">
        <v>3134</v>
      </c>
      <c r="C71" s="334">
        <v>3</v>
      </c>
    </row>
    <row r="72" spans="1:3" ht="15.5" x14ac:dyDescent="0.35">
      <c r="A72" s="333" t="s">
        <v>3135</v>
      </c>
      <c r="B72" s="333" t="s">
        <v>3136</v>
      </c>
      <c r="C72" s="334">
        <v>3</v>
      </c>
    </row>
    <row r="73" spans="1:3" ht="15.5" x14ac:dyDescent="0.35">
      <c r="A73" s="333" t="s">
        <v>3137</v>
      </c>
      <c r="B73" s="333" t="s">
        <v>3138</v>
      </c>
      <c r="C73" s="334">
        <v>3</v>
      </c>
    </row>
    <row r="74" spans="1:3" ht="15.5" x14ac:dyDescent="0.35">
      <c r="A74" s="333" t="s">
        <v>3139</v>
      </c>
      <c r="B74" s="333" t="s">
        <v>3140</v>
      </c>
      <c r="C74" s="334">
        <v>5</v>
      </c>
    </row>
    <row r="75" spans="1:3" ht="15.5" x14ac:dyDescent="0.35">
      <c r="A75" s="333" t="s">
        <v>3141</v>
      </c>
      <c r="B75" s="333" t="s">
        <v>3142</v>
      </c>
      <c r="C75" s="334">
        <v>3</v>
      </c>
    </row>
    <row r="76" spans="1:3" ht="15.5" x14ac:dyDescent="0.35">
      <c r="A76" s="333" t="s">
        <v>3143</v>
      </c>
      <c r="B76" s="333" t="s">
        <v>3144</v>
      </c>
      <c r="C76" s="334">
        <v>6</v>
      </c>
    </row>
    <row r="77" spans="1:3" ht="15.5" x14ac:dyDescent="0.35">
      <c r="A77" s="333" t="s">
        <v>3145</v>
      </c>
      <c r="B77" s="333" t="s">
        <v>3146</v>
      </c>
      <c r="C77" s="334">
        <v>5</v>
      </c>
    </row>
    <row r="78" spans="1:3" ht="15.5" x14ac:dyDescent="0.35">
      <c r="A78" s="333" t="s">
        <v>3147</v>
      </c>
      <c r="B78" s="333" t="s">
        <v>3148</v>
      </c>
      <c r="C78" s="334">
        <v>4</v>
      </c>
    </row>
    <row r="79" spans="1:3" ht="15.5" x14ac:dyDescent="0.35">
      <c r="A79" s="333" t="s">
        <v>4129</v>
      </c>
      <c r="B79" s="333" t="s">
        <v>4130</v>
      </c>
      <c r="C79" s="334">
        <v>4</v>
      </c>
    </row>
    <row r="80" spans="1:3" ht="15.5" x14ac:dyDescent="0.35">
      <c r="A80" s="333" t="s">
        <v>4131</v>
      </c>
      <c r="B80" s="333" t="s">
        <v>4132</v>
      </c>
      <c r="C80" s="334">
        <v>4</v>
      </c>
    </row>
    <row r="81" spans="1:3" ht="15.5" x14ac:dyDescent="0.35">
      <c r="A81" s="333" t="s">
        <v>3149</v>
      </c>
      <c r="B81" s="333" t="s">
        <v>3150</v>
      </c>
      <c r="C81" s="334">
        <v>7</v>
      </c>
    </row>
    <row r="82" spans="1:3" ht="15.5" x14ac:dyDescent="0.35">
      <c r="A82" s="333" t="s">
        <v>1275</v>
      </c>
      <c r="B82" s="333" t="s">
        <v>3151</v>
      </c>
      <c r="C82" s="334">
        <v>6</v>
      </c>
    </row>
    <row r="83" spans="1:3" ht="15.5" x14ac:dyDescent="0.35">
      <c r="A83" s="333" t="s">
        <v>158</v>
      </c>
      <c r="B83" s="333" t="s">
        <v>3152</v>
      </c>
      <c r="C83" s="334">
        <v>5</v>
      </c>
    </row>
    <row r="84" spans="1:3" ht="15.5" x14ac:dyDescent="0.35">
      <c r="A84" s="333" t="s">
        <v>1536</v>
      </c>
      <c r="B84" s="333" t="s">
        <v>3153</v>
      </c>
      <c r="C84" s="334">
        <v>3</v>
      </c>
    </row>
    <row r="85" spans="1:3" ht="15.5" x14ac:dyDescent="0.35">
      <c r="A85" s="333" t="s">
        <v>3154</v>
      </c>
      <c r="B85" s="333" t="s">
        <v>3155</v>
      </c>
      <c r="C85" s="334">
        <v>5</v>
      </c>
    </row>
    <row r="86" spans="1:3" ht="15.5" x14ac:dyDescent="0.35">
      <c r="A86" s="333" t="s">
        <v>3156</v>
      </c>
      <c r="B86" s="333" t="s">
        <v>3157</v>
      </c>
      <c r="C86" s="334">
        <v>4</v>
      </c>
    </row>
    <row r="87" spans="1:3" ht="15.5" x14ac:dyDescent="0.35">
      <c r="A87" s="333" t="s">
        <v>191</v>
      </c>
      <c r="B87" s="333" t="s">
        <v>3158</v>
      </c>
      <c r="C87" s="334">
        <v>2</v>
      </c>
    </row>
    <row r="88" spans="1:3" ht="15.5" x14ac:dyDescent="0.35">
      <c r="A88" s="333" t="s">
        <v>1322</v>
      </c>
      <c r="B88" s="333" t="s">
        <v>3159</v>
      </c>
      <c r="C88" s="334">
        <v>4</v>
      </c>
    </row>
    <row r="89" spans="1:3" ht="15.5" x14ac:dyDescent="0.35">
      <c r="A89" s="333" t="s">
        <v>1248</v>
      </c>
      <c r="B89" s="333" t="s">
        <v>3160</v>
      </c>
      <c r="C89" s="334">
        <v>4</v>
      </c>
    </row>
    <row r="90" spans="1:3" ht="15.5" x14ac:dyDescent="0.35">
      <c r="A90" s="333" t="s">
        <v>175</v>
      </c>
      <c r="B90" s="333" t="s">
        <v>3161</v>
      </c>
      <c r="C90" s="334">
        <v>4</v>
      </c>
    </row>
    <row r="91" spans="1:3" ht="15.5" x14ac:dyDescent="0.35">
      <c r="A91" s="333" t="s">
        <v>3162</v>
      </c>
      <c r="B91" s="333" t="s">
        <v>3024</v>
      </c>
      <c r="C91" s="334">
        <v>2</v>
      </c>
    </row>
    <row r="92" spans="1:3" ht="15.5" x14ac:dyDescent="0.35">
      <c r="A92" s="333" t="s">
        <v>845</v>
      </c>
      <c r="B92" s="333" t="s">
        <v>3163</v>
      </c>
      <c r="C92" s="334">
        <v>3</v>
      </c>
    </row>
    <row r="93" spans="1:3" ht="15.5" x14ac:dyDescent="0.35">
      <c r="A93" s="333" t="s">
        <v>3164</v>
      </c>
      <c r="B93" s="333" t="s">
        <v>3165</v>
      </c>
      <c r="C93" s="334">
        <v>6</v>
      </c>
    </row>
    <row r="94" spans="1:3" ht="15.5" x14ac:dyDescent="0.35">
      <c r="A94" s="333" t="s">
        <v>3166</v>
      </c>
      <c r="B94" s="333" t="s">
        <v>3167</v>
      </c>
      <c r="C94" s="334">
        <v>3</v>
      </c>
    </row>
    <row r="95" spans="1:3" ht="15.5" x14ac:dyDescent="0.35">
      <c r="A95" s="333" t="s">
        <v>3168</v>
      </c>
      <c r="B95" s="333" t="s">
        <v>3169</v>
      </c>
      <c r="C95" s="334">
        <v>6</v>
      </c>
    </row>
    <row r="96" spans="1:3" ht="15.5" x14ac:dyDescent="0.35">
      <c r="A96" s="333" t="s">
        <v>3170</v>
      </c>
      <c r="B96" s="333" t="s">
        <v>3171</v>
      </c>
      <c r="C96" s="334">
        <v>5</v>
      </c>
    </row>
    <row r="97" spans="1:3" ht="15.5" x14ac:dyDescent="0.35">
      <c r="A97" s="333" t="s">
        <v>3172</v>
      </c>
      <c r="B97" s="333" t="s">
        <v>3173</v>
      </c>
      <c r="C97" s="334">
        <v>5</v>
      </c>
    </row>
    <row r="98" spans="1:3" ht="15.5" x14ac:dyDescent="0.35">
      <c r="A98" s="333" t="s">
        <v>2259</v>
      </c>
      <c r="B98" s="333" t="s">
        <v>3174</v>
      </c>
      <c r="C98" s="334">
        <v>5</v>
      </c>
    </row>
    <row r="99" spans="1:3" ht="15.5" x14ac:dyDescent="0.35">
      <c r="A99" s="333" t="s">
        <v>3175</v>
      </c>
      <c r="B99" s="333" t="s">
        <v>3176</v>
      </c>
      <c r="C99" s="334">
        <v>3</v>
      </c>
    </row>
    <row r="100" spans="1:3" ht="15.5" x14ac:dyDescent="0.35">
      <c r="A100" s="333" t="s">
        <v>3177</v>
      </c>
      <c r="B100" s="333" t="s">
        <v>3178</v>
      </c>
      <c r="C100" s="334">
        <v>5</v>
      </c>
    </row>
    <row r="101" spans="1:3" ht="15.5" x14ac:dyDescent="0.35">
      <c r="A101" s="333" t="s">
        <v>3179</v>
      </c>
      <c r="B101" s="333" t="s">
        <v>3180</v>
      </c>
      <c r="C101" s="334">
        <v>2</v>
      </c>
    </row>
    <row r="102" spans="1:3" ht="15.5" x14ac:dyDescent="0.35">
      <c r="A102" s="333" t="s">
        <v>3181</v>
      </c>
      <c r="B102" s="333" t="s">
        <v>3182</v>
      </c>
      <c r="C102" s="334">
        <v>5</v>
      </c>
    </row>
    <row r="103" spans="1:3" ht="15.5" x14ac:dyDescent="0.35">
      <c r="A103" s="333" t="s">
        <v>3183</v>
      </c>
      <c r="B103" s="333" t="s">
        <v>3184</v>
      </c>
      <c r="C103" s="334">
        <v>4</v>
      </c>
    </row>
    <row r="104" spans="1:3" ht="15.5" x14ac:dyDescent="0.35">
      <c r="A104" s="333" t="s">
        <v>3185</v>
      </c>
      <c r="B104" s="333" t="s">
        <v>3186</v>
      </c>
      <c r="C104" s="334">
        <v>2</v>
      </c>
    </row>
    <row r="105" spans="1:3" ht="15.5" x14ac:dyDescent="0.35">
      <c r="A105" s="333" t="s">
        <v>3187</v>
      </c>
      <c r="B105" s="333" t="s">
        <v>3188</v>
      </c>
      <c r="C105" s="334">
        <v>2</v>
      </c>
    </row>
    <row r="106" spans="1:3" ht="15.5" x14ac:dyDescent="0.35">
      <c r="A106" s="333" t="s">
        <v>3189</v>
      </c>
      <c r="B106" s="333" t="s">
        <v>3190</v>
      </c>
      <c r="C106" s="334">
        <v>4</v>
      </c>
    </row>
    <row r="107" spans="1:3" ht="31" x14ac:dyDescent="0.35">
      <c r="A107" s="333" t="s">
        <v>3191</v>
      </c>
      <c r="B107" s="333" t="s">
        <v>3192</v>
      </c>
      <c r="C107" s="334">
        <v>5</v>
      </c>
    </row>
    <row r="108" spans="1:3" ht="15.5" x14ac:dyDescent="0.35">
      <c r="A108" s="333" t="s">
        <v>3193</v>
      </c>
      <c r="B108" s="333" t="s">
        <v>3194</v>
      </c>
      <c r="C108" s="334">
        <v>4</v>
      </c>
    </row>
    <row r="109" spans="1:3" ht="15.5" x14ac:dyDescent="0.35">
      <c r="A109" s="333" t="s">
        <v>3195</v>
      </c>
      <c r="B109" s="333" t="s">
        <v>3196</v>
      </c>
      <c r="C109" s="334">
        <v>4</v>
      </c>
    </row>
    <row r="110" spans="1:3" ht="15.5" x14ac:dyDescent="0.35">
      <c r="A110" s="333" t="s">
        <v>3197</v>
      </c>
      <c r="B110" s="333" t="s">
        <v>3024</v>
      </c>
      <c r="C110" s="334">
        <v>2</v>
      </c>
    </row>
    <row r="111" spans="1:3" ht="15.5" x14ac:dyDescent="0.35">
      <c r="A111" s="333" t="s">
        <v>3198</v>
      </c>
      <c r="B111" s="333" t="s">
        <v>3199</v>
      </c>
      <c r="C111" s="334">
        <v>4</v>
      </c>
    </row>
    <row r="112" spans="1:3" ht="15.5" x14ac:dyDescent="0.35">
      <c r="A112" s="333" t="s">
        <v>3200</v>
      </c>
      <c r="B112" s="333" t="s">
        <v>3201</v>
      </c>
      <c r="C112" s="334">
        <v>5</v>
      </c>
    </row>
    <row r="113" spans="1:3" ht="15.5" x14ac:dyDescent="0.35">
      <c r="A113" s="333" t="s">
        <v>3202</v>
      </c>
      <c r="B113" s="333" t="s">
        <v>3203</v>
      </c>
      <c r="C113" s="334">
        <v>2</v>
      </c>
    </row>
    <row r="114" spans="1:3" ht="15.5" x14ac:dyDescent="0.35">
      <c r="A114" s="333" t="s">
        <v>3204</v>
      </c>
      <c r="B114" s="333" t="s">
        <v>3205</v>
      </c>
      <c r="C114" s="334">
        <v>5</v>
      </c>
    </row>
    <row r="115" spans="1:3" ht="15.5" x14ac:dyDescent="0.35">
      <c r="A115" s="333" t="s">
        <v>3206</v>
      </c>
      <c r="B115" s="333" t="s">
        <v>3207</v>
      </c>
      <c r="C115" s="334">
        <v>6</v>
      </c>
    </row>
    <row r="116" spans="1:3" ht="15.5" x14ac:dyDescent="0.35">
      <c r="A116" s="333" t="s">
        <v>3208</v>
      </c>
      <c r="B116" s="333" t="s">
        <v>3209</v>
      </c>
      <c r="C116" s="334">
        <v>4</v>
      </c>
    </row>
    <row r="117" spans="1:3" ht="15.5" x14ac:dyDescent="0.35">
      <c r="A117" s="333" t="s">
        <v>3210</v>
      </c>
      <c r="B117" s="333" t="s">
        <v>3211</v>
      </c>
      <c r="C117" s="334">
        <v>5</v>
      </c>
    </row>
    <row r="118" spans="1:3" ht="15.5" x14ac:dyDescent="0.35">
      <c r="A118" s="333" t="s">
        <v>3212</v>
      </c>
      <c r="B118" s="333" t="s">
        <v>3213</v>
      </c>
      <c r="C118" s="334">
        <v>4</v>
      </c>
    </row>
    <row r="119" spans="1:3" ht="15.5" x14ac:dyDescent="0.35">
      <c r="A119" s="333" t="s">
        <v>3214</v>
      </c>
      <c r="B119" s="333" t="s">
        <v>3215</v>
      </c>
      <c r="C119" s="334">
        <v>2</v>
      </c>
    </row>
    <row r="120" spans="1:3" ht="15.5" x14ac:dyDescent="0.35">
      <c r="A120" s="333" t="s">
        <v>3216</v>
      </c>
      <c r="B120" s="333" t="s">
        <v>3217</v>
      </c>
      <c r="C120" s="334">
        <v>2</v>
      </c>
    </row>
    <row r="121" spans="1:3" ht="15.5" x14ac:dyDescent="0.35">
      <c r="A121" s="333" t="s">
        <v>3218</v>
      </c>
      <c r="B121" s="333" t="s">
        <v>3219</v>
      </c>
      <c r="C121" s="334">
        <v>3</v>
      </c>
    </row>
    <row r="122" spans="1:3" ht="15.5" x14ac:dyDescent="0.35">
      <c r="A122" s="333" t="s">
        <v>3220</v>
      </c>
      <c r="B122" s="333" t="s">
        <v>3221</v>
      </c>
      <c r="C122" s="334">
        <v>3</v>
      </c>
    </row>
    <row r="123" spans="1:3" ht="15.5" x14ac:dyDescent="0.35">
      <c r="A123" s="333" t="s">
        <v>3222</v>
      </c>
      <c r="B123" s="333" t="s">
        <v>3223</v>
      </c>
      <c r="C123" s="334">
        <v>5</v>
      </c>
    </row>
    <row r="124" spans="1:3" ht="15.5" x14ac:dyDescent="0.35">
      <c r="A124" s="333" t="s">
        <v>3224</v>
      </c>
      <c r="B124" s="333" t="s">
        <v>3225</v>
      </c>
      <c r="C124" s="334">
        <v>4</v>
      </c>
    </row>
    <row r="125" spans="1:3" ht="15.5" x14ac:dyDescent="0.35">
      <c r="A125" s="333" t="s">
        <v>4096</v>
      </c>
      <c r="B125" s="333" t="s">
        <v>4097</v>
      </c>
      <c r="C125" s="334">
        <v>6</v>
      </c>
    </row>
    <row r="126" spans="1:3" ht="15.5" x14ac:dyDescent="0.35">
      <c r="A126" s="333" t="s">
        <v>4098</v>
      </c>
      <c r="B126" s="333" t="s">
        <v>4099</v>
      </c>
      <c r="C126" s="334">
        <v>6</v>
      </c>
    </row>
    <row r="127" spans="1:3" ht="15.5" x14ac:dyDescent="0.35">
      <c r="A127" s="333" t="s">
        <v>4100</v>
      </c>
      <c r="B127" s="333" t="s">
        <v>4101</v>
      </c>
      <c r="C127" s="334">
        <v>6</v>
      </c>
    </row>
    <row r="128" spans="1:3" ht="31" x14ac:dyDescent="0.35">
      <c r="A128" s="333" t="s">
        <v>4102</v>
      </c>
      <c r="B128" s="333" t="s">
        <v>4103</v>
      </c>
      <c r="C128" s="334">
        <v>5</v>
      </c>
    </row>
    <row r="129" spans="1:3" ht="15.5" x14ac:dyDescent="0.35">
      <c r="A129" s="333" t="s">
        <v>4104</v>
      </c>
      <c r="B129" s="333" t="s">
        <v>4105</v>
      </c>
      <c r="C129" s="334">
        <v>5</v>
      </c>
    </row>
    <row r="130" spans="1:3" ht="15.5" x14ac:dyDescent="0.35">
      <c r="A130" s="333" t="s">
        <v>3226</v>
      </c>
      <c r="B130" s="333" t="s">
        <v>3227</v>
      </c>
      <c r="C130" s="334">
        <v>3</v>
      </c>
    </row>
    <row r="131" spans="1:3" ht="15.5" x14ac:dyDescent="0.35">
      <c r="A131" s="333" t="s">
        <v>636</v>
      </c>
      <c r="B131" s="333" t="s">
        <v>3228</v>
      </c>
      <c r="C131" s="334">
        <v>5</v>
      </c>
    </row>
    <row r="132" spans="1:3" ht="15.5" x14ac:dyDescent="0.35">
      <c r="A132" s="333" t="s">
        <v>3229</v>
      </c>
      <c r="B132" s="333" t="s">
        <v>3024</v>
      </c>
      <c r="C132" s="334">
        <v>2</v>
      </c>
    </row>
    <row r="133" spans="1:3" ht="15.5" x14ac:dyDescent="0.35">
      <c r="A133" s="333" t="s">
        <v>3230</v>
      </c>
      <c r="B133" s="333" t="s">
        <v>3231</v>
      </c>
      <c r="C133" s="334">
        <v>4</v>
      </c>
    </row>
    <row r="134" spans="1:3" ht="15.5" x14ac:dyDescent="0.35">
      <c r="A134" s="333" t="s">
        <v>3232</v>
      </c>
      <c r="B134" s="333" t="s">
        <v>3233</v>
      </c>
      <c r="C134" s="334">
        <v>1</v>
      </c>
    </row>
    <row r="135" spans="1:3" ht="15.5" x14ac:dyDescent="0.35">
      <c r="A135" s="333" t="s">
        <v>3234</v>
      </c>
      <c r="B135" s="333" t="s">
        <v>3235</v>
      </c>
      <c r="C135" s="334">
        <v>6</v>
      </c>
    </row>
    <row r="136" spans="1:3" ht="15.5" x14ac:dyDescent="0.35">
      <c r="A136" s="333" t="s">
        <v>3236</v>
      </c>
      <c r="B136" s="333" t="s">
        <v>3237</v>
      </c>
      <c r="C136" s="334">
        <v>5</v>
      </c>
    </row>
    <row r="137" spans="1:3" ht="15.5" x14ac:dyDescent="0.35">
      <c r="A137" s="333" t="s">
        <v>3238</v>
      </c>
      <c r="B137" s="333" t="s">
        <v>3239</v>
      </c>
      <c r="C137" s="334">
        <v>3</v>
      </c>
    </row>
    <row r="138" spans="1:3" ht="15.5" x14ac:dyDescent="0.35">
      <c r="A138" s="333" t="s">
        <v>3240</v>
      </c>
      <c r="B138" s="333" t="s">
        <v>3241</v>
      </c>
      <c r="C138" s="334">
        <v>3</v>
      </c>
    </row>
    <row r="139" spans="1:3" ht="15.5" x14ac:dyDescent="0.35">
      <c r="A139" s="333" t="s">
        <v>3242</v>
      </c>
      <c r="B139" s="333" t="s">
        <v>3243</v>
      </c>
      <c r="C139" s="334">
        <v>4</v>
      </c>
    </row>
    <row r="140" spans="1:3" ht="15.5" x14ac:dyDescent="0.35">
      <c r="A140" s="333" t="s">
        <v>3244</v>
      </c>
      <c r="B140" s="333" t="s">
        <v>3245</v>
      </c>
      <c r="C140" s="334">
        <v>4</v>
      </c>
    </row>
    <row r="141" spans="1:3" ht="15.5" x14ac:dyDescent="0.35">
      <c r="A141" s="333" t="s">
        <v>3246</v>
      </c>
      <c r="B141" s="333" t="s">
        <v>3247</v>
      </c>
      <c r="C141" s="334">
        <v>6</v>
      </c>
    </row>
    <row r="142" spans="1:3" ht="15.5" x14ac:dyDescent="0.35">
      <c r="A142" s="333" t="s">
        <v>3248</v>
      </c>
      <c r="B142" s="333" t="s">
        <v>3249</v>
      </c>
      <c r="C142" s="334">
        <v>3</v>
      </c>
    </row>
    <row r="143" spans="1:3" ht="15.5" x14ac:dyDescent="0.35">
      <c r="A143" s="333" t="s">
        <v>3250</v>
      </c>
      <c r="B143" s="333" t="s">
        <v>3251</v>
      </c>
      <c r="C143" s="334">
        <v>5</v>
      </c>
    </row>
    <row r="144" spans="1:3" ht="15.5" x14ac:dyDescent="0.35">
      <c r="A144" s="333" t="s">
        <v>3252</v>
      </c>
      <c r="B144" s="333" t="s">
        <v>3253</v>
      </c>
      <c r="C144" s="334">
        <v>6</v>
      </c>
    </row>
    <row r="145" spans="1:3" ht="15.5" x14ac:dyDescent="0.35">
      <c r="A145" s="333" t="s">
        <v>3254</v>
      </c>
      <c r="B145" s="333" t="s">
        <v>3255</v>
      </c>
      <c r="C145" s="334">
        <v>4</v>
      </c>
    </row>
    <row r="146" spans="1:3" ht="15.5" x14ac:dyDescent="0.35">
      <c r="A146" s="333" t="s">
        <v>3256</v>
      </c>
      <c r="B146" s="333" t="s">
        <v>3257</v>
      </c>
      <c r="C146" s="334">
        <v>5</v>
      </c>
    </row>
    <row r="147" spans="1:3" ht="15.5" x14ac:dyDescent="0.35">
      <c r="A147" s="333" t="s">
        <v>3258</v>
      </c>
      <c r="B147" s="333" t="s">
        <v>3259</v>
      </c>
      <c r="C147" s="334">
        <v>4</v>
      </c>
    </row>
    <row r="148" spans="1:3" ht="15.5" x14ac:dyDescent="0.35">
      <c r="A148" s="333" t="s">
        <v>3260</v>
      </c>
      <c r="B148" s="333" t="s">
        <v>3261</v>
      </c>
      <c r="C148" s="334">
        <v>4</v>
      </c>
    </row>
    <row r="149" spans="1:3" ht="15.5" x14ac:dyDescent="0.35">
      <c r="A149" s="333" t="s">
        <v>3262</v>
      </c>
      <c r="B149" s="333" t="s">
        <v>3263</v>
      </c>
      <c r="C149" s="334">
        <v>4</v>
      </c>
    </row>
    <row r="150" spans="1:3" ht="15.5" x14ac:dyDescent="0.35">
      <c r="A150" s="333" t="s">
        <v>3264</v>
      </c>
      <c r="B150" s="333" t="s">
        <v>3265</v>
      </c>
      <c r="C150" s="334">
        <v>5</v>
      </c>
    </row>
    <row r="151" spans="1:3" ht="15.5" x14ac:dyDescent="0.35">
      <c r="A151" s="333" t="s">
        <v>3266</v>
      </c>
      <c r="B151" s="333" t="s">
        <v>3267</v>
      </c>
      <c r="C151" s="334">
        <v>6</v>
      </c>
    </row>
    <row r="152" spans="1:3" ht="31" x14ac:dyDescent="0.35">
      <c r="A152" s="333" t="s">
        <v>3268</v>
      </c>
      <c r="B152" s="333" t="s">
        <v>3269</v>
      </c>
      <c r="C152" s="334">
        <v>5</v>
      </c>
    </row>
    <row r="153" spans="1:3" ht="15.5" x14ac:dyDescent="0.35">
      <c r="A153" s="333" t="s">
        <v>3270</v>
      </c>
      <c r="B153" s="333" t="s">
        <v>3271</v>
      </c>
      <c r="C153" s="334">
        <v>7</v>
      </c>
    </row>
    <row r="154" spans="1:3" ht="15.5" x14ac:dyDescent="0.35">
      <c r="A154" s="333" t="s">
        <v>3272</v>
      </c>
      <c r="B154" s="333" t="s">
        <v>3273</v>
      </c>
      <c r="C154" s="334">
        <v>6</v>
      </c>
    </row>
    <row r="155" spans="1:3" ht="15.5" x14ac:dyDescent="0.35">
      <c r="A155" s="333" t="s">
        <v>3274</v>
      </c>
      <c r="B155" s="333" t="s">
        <v>3275</v>
      </c>
      <c r="C155" s="334">
        <v>1</v>
      </c>
    </row>
    <row r="156" spans="1:3" ht="15.5" x14ac:dyDescent="0.35">
      <c r="A156" s="333" t="s">
        <v>3276</v>
      </c>
      <c r="B156" s="333" t="s">
        <v>3277</v>
      </c>
      <c r="C156" s="334">
        <v>6</v>
      </c>
    </row>
    <row r="157" spans="1:3" ht="31" x14ac:dyDescent="0.35">
      <c r="A157" s="333" t="s">
        <v>3278</v>
      </c>
      <c r="B157" s="333" t="s">
        <v>3279</v>
      </c>
      <c r="C157" s="334">
        <v>6</v>
      </c>
    </row>
    <row r="158" spans="1:3" ht="31" x14ac:dyDescent="0.35">
      <c r="A158" s="333" t="s">
        <v>3280</v>
      </c>
      <c r="B158" s="333" t="s">
        <v>3281</v>
      </c>
      <c r="C158" s="334">
        <v>6</v>
      </c>
    </row>
    <row r="159" spans="1:3" ht="15.5" x14ac:dyDescent="0.35">
      <c r="A159" s="333" t="s">
        <v>3282</v>
      </c>
      <c r="B159" s="333" t="s">
        <v>3283</v>
      </c>
      <c r="C159" s="334">
        <v>4</v>
      </c>
    </row>
    <row r="160" spans="1:3" ht="15.5" x14ac:dyDescent="0.35">
      <c r="A160" s="333" t="s">
        <v>3284</v>
      </c>
      <c r="B160" s="333" t="s">
        <v>3285</v>
      </c>
      <c r="C160" s="334">
        <v>6</v>
      </c>
    </row>
    <row r="161" spans="1:3" ht="15.5" x14ac:dyDescent="0.35">
      <c r="A161" s="333" t="s">
        <v>3286</v>
      </c>
      <c r="B161" s="333" t="s">
        <v>3287</v>
      </c>
      <c r="C161" s="334">
        <v>3</v>
      </c>
    </row>
    <row r="162" spans="1:3" ht="15.5" x14ac:dyDescent="0.35">
      <c r="A162" s="333" t="s">
        <v>3288</v>
      </c>
      <c r="B162" s="333" t="s">
        <v>3289</v>
      </c>
      <c r="C162" s="334">
        <v>4</v>
      </c>
    </row>
    <row r="163" spans="1:3" ht="15.5" x14ac:dyDescent="0.35">
      <c r="A163" s="333" t="s">
        <v>3290</v>
      </c>
      <c r="B163" s="333" t="s">
        <v>3291</v>
      </c>
      <c r="C163" s="334">
        <v>5</v>
      </c>
    </row>
    <row r="164" spans="1:3" ht="31" x14ac:dyDescent="0.35">
      <c r="A164" s="333" t="s">
        <v>3292</v>
      </c>
      <c r="B164" s="333" t="s">
        <v>3293</v>
      </c>
      <c r="C164" s="334">
        <v>3</v>
      </c>
    </row>
    <row r="165" spans="1:3" ht="15.5" x14ac:dyDescent="0.35">
      <c r="A165" s="333" t="s">
        <v>3294</v>
      </c>
      <c r="B165" s="333" t="s">
        <v>3295</v>
      </c>
      <c r="C165" s="334">
        <v>5</v>
      </c>
    </row>
    <row r="166" spans="1:3" ht="15.5" x14ac:dyDescent="0.35">
      <c r="A166" s="333" t="s">
        <v>3296</v>
      </c>
      <c r="B166" s="333" t="s">
        <v>3297</v>
      </c>
      <c r="C166" s="334">
        <v>5</v>
      </c>
    </row>
    <row r="167" spans="1:3" ht="15.5" x14ac:dyDescent="0.35">
      <c r="A167" s="333" t="s">
        <v>3298</v>
      </c>
      <c r="B167" s="333" t="s">
        <v>3299</v>
      </c>
      <c r="C167" s="334">
        <v>5</v>
      </c>
    </row>
    <row r="168" spans="1:3" ht="15.5" x14ac:dyDescent="0.35">
      <c r="A168" s="333" t="s">
        <v>3300</v>
      </c>
      <c r="B168" s="333" t="s">
        <v>3301</v>
      </c>
      <c r="C168" s="334">
        <v>5</v>
      </c>
    </row>
    <row r="169" spans="1:3" ht="15.5" x14ac:dyDescent="0.35">
      <c r="A169" s="333" t="s">
        <v>3302</v>
      </c>
      <c r="B169" s="333" t="s">
        <v>3303</v>
      </c>
      <c r="C169" s="334">
        <v>5</v>
      </c>
    </row>
    <row r="170" spans="1:3" ht="15.5" x14ac:dyDescent="0.35">
      <c r="A170" s="333" t="s">
        <v>1501</v>
      </c>
      <c r="B170" s="333" t="s">
        <v>3304</v>
      </c>
      <c r="C170" s="334">
        <v>5</v>
      </c>
    </row>
    <row r="171" spans="1:3" ht="15.5" x14ac:dyDescent="0.35">
      <c r="A171" s="333" t="s">
        <v>3305</v>
      </c>
      <c r="B171" s="333" t="s">
        <v>3306</v>
      </c>
      <c r="C171" s="334">
        <v>6</v>
      </c>
    </row>
    <row r="172" spans="1:3" ht="15.5" x14ac:dyDescent="0.35">
      <c r="A172" s="333" t="s">
        <v>3307</v>
      </c>
      <c r="B172" s="333" t="s">
        <v>3308</v>
      </c>
      <c r="C172" s="334">
        <v>4</v>
      </c>
    </row>
    <row r="173" spans="1:3" ht="15.5" x14ac:dyDescent="0.35">
      <c r="A173" s="333" t="s">
        <v>3309</v>
      </c>
      <c r="B173" s="333" t="s">
        <v>3310</v>
      </c>
      <c r="C173" s="334">
        <v>3</v>
      </c>
    </row>
    <row r="174" spans="1:3" ht="15.5" x14ac:dyDescent="0.35">
      <c r="A174" s="333" t="s">
        <v>4133</v>
      </c>
      <c r="B174" s="333" t="s">
        <v>4134</v>
      </c>
      <c r="C174" s="334">
        <v>4</v>
      </c>
    </row>
    <row r="175" spans="1:3" ht="15.5" x14ac:dyDescent="0.35">
      <c r="A175" s="333" t="s">
        <v>3311</v>
      </c>
      <c r="B175" s="333" t="s">
        <v>3312</v>
      </c>
      <c r="C175" s="334">
        <v>6</v>
      </c>
    </row>
    <row r="176" spans="1:3" ht="31" x14ac:dyDescent="0.35">
      <c r="A176" s="333" t="s">
        <v>3313</v>
      </c>
      <c r="B176" s="333" t="s">
        <v>3314</v>
      </c>
      <c r="C176" s="334">
        <v>5</v>
      </c>
    </row>
    <row r="177" spans="1:3" ht="15.5" x14ac:dyDescent="0.35">
      <c r="A177" s="333" t="s">
        <v>3315</v>
      </c>
      <c r="B177" s="333" t="s">
        <v>3316</v>
      </c>
      <c r="C177" s="334">
        <v>3</v>
      </c>
    </row>
    <row r="178" spans="1:3" ht="15.5" x14ac:dyDescent="0.35">
      <c r="A178" s="333" t="s">
        <v>3317</v>
      </c>
      <c r="B178" s="333" t="s">
        <v>3318</v>
      </c>
      <c r="C178" s="334">
        <v>5</v>
      </c>
    </row>
    <row r="179" spans="1:3" ht="15.5" x14ac:dyDescent="0.35">
      <c r="A179" s="333" t="s">
        <v>183</v>
      </c>
      <c r="B179" s="333" t="s">
        <v>3319</v>
      </c>
      <c r="C179" s="334">
        <v>5</v>
      </c>
    </row>
    <row r="180" spans="1:3" ht="15.5" x14ac:dyDescent="0.35">
      <c r="A180" s="333" t="s">
        <v>3320</v>
      </c>
      <c r="B180" s="333" t="s">
        <v>3321</v>
      </c>
      <c r="C180" s="334">
        <v>4</v>
      </c>
    </row>
    <row r="181" spans="1:3" ht="15.5" x14ac:dyDescent="0.35">
      <c r="A181" s="333" t="s">
        <v>3322</v>
      </c>
      <c r="B181" s="333" t="s">
        <v>3024</v>
      </c>
      <c r="C181" s="334">
        <v>2</v>
      </c>
    </row>
    <row r="182" spans="1:3" ht="15.5" x14ac:dyDescent="0.35">
      <c r="A182" s="333" t="s">
        <v>3323</v>
      </c>
      <c r="B182" s="333" t="s">
        <v>3324</v>
      </c>
      <c r="C182" s="334">
        <v>3</v>
      </c>
    </row>
    <row r="183" spans="1:3" ht="15.5" x14ac:dyDescent="0.35">
      <c r="A183" s="333" t="s">
        <v>3325</v>
      </c>
      <c r="B183" s="333" t="s">
        <v>3326</v>
      </c>
      <c r="C183" s="334">
        <v>3</v>
      </c>
    </row>
    <row r="184" spans="1:3" ht="15.5" x14ac:dyDescent="0.35">
      <c r="A184" s="333" t="s">
        <v>3327</v>
      </c>
      <c r="B184" s="333" t="s">
        <v>3328</v>
      </c>
      <c r="C184" s="334">
        <v>5</v>
      </c>
    </row>
    <row r="185" spans="1:3" ht="15.5" x14ac:dyDescent="0.35">
      <c r="A185" s="333" t="s">
        <v>3329</v>
      </c>
      <c r="B185" s="333" t="s">
        <v>3330</v>
      </c>
      <c r="C185" s="334">
        <v>5</v>
      </c>
    </row>
    <row r="186" spans="1:3" ht="15.5" x14ac:dyDescent="0.35">
      <c r="A186" s="333" t="s">
        <v>3331</v>
      </c>
      <c r="B186" s="333" t="s">
        <v>3332</v>
      </c>
      <c r="C186" s="334">
        <v>2</v>
      </c>
    </row>
    <row r="187" spans="1:3" ht="15.5" x14ac:dyDescent="0.35">
      <c r="A187" s="333" t="s">
        <v>3333</v>
      </c>
      <c r="B187" s="333" t="s">
        <v>3334</v>
      </c>
      <c r="C187" s="334">
        <v>3</v>
      </c>
    </row>
    <row r="188" spans="1:3" ht="15.5" x14ac:dyDescent="0.35">
      <c r="A188" s="333" t="s">
        <v>3335</v>
      </c>
      <c r="B188" s="333" t="s">
        <v>3336</v>
      </c>
      <c r="C188" s="334">
        <v>4</v>
      </c>
    </row>
    <row r="189" spans="1:3" ht="15.5" x14ac:dyDescent="0.35">
      <c r="A189" s="333" t="s">
        <v>3337</v>
      </c>
      <c r="B189" s="333" t="s">
        <v>3338</v>
      </c>
      <c r="C189" s="334">
        <v>2</v>
      </c>
    </row>
    <row r="190" spans="1:3" ht="15.5" x14ac:dyDescent="0.35">
      <c r="A190" s="333" t="s">
        <v>3339</v>
      </c>
      <c r="B190" s="333" t="s">
        <v>3340</v>
      </c>
      <c r="C190" s="334">
        <v>2</v>
      </c>
    </row>
    <row r="191" spans="1:3" ht="15.5" x14ac:dyDescent="0.35">
      <c r="A191" s="333" t="s">
        <v>3341</v>
      </c>
      <c r="B191" s="333" t="s">
        <v>3342</v>
      </c>
      <c r="C191" s="334">
        <v>5</v>
      </c>
    </row>
    <row r="192" spans="1:3" ht="15.5" x14ac:dyDescent="0.35">
      <c r="A192" s="333" t="s">
        <v>3343</v>
      </c>
      <c r="B192" s="333" t="s">
        <v>3024</v>
      </c>
      <c r="C192" s="334">
        <v>2</v>
      </c>
    </row>
    <row r="193" spans="1:3" ht="15.5" x14ac:dyDescent="0.35">
      <c r="A193" s="333" t="s">
        <v>3344</v>
      </c>
      <c r="B193" s="333" t="s">
        <v>3345</v>
      </c>
      <c r="C193" s="334">
        <v>3</v>
      </c>
    </row>
    <row r="194" spans="1:3" ht="31" x14ac:dyDescent="0.35">
      <c r="A194" s="333" t="s">
        <v>3346</v>
      </c>
      <c r="B194" s="333" t="s">
        <v>3347</v>
      </c>
      <c r="C194" s="334">
        <v>3</v>
      </c>
    </row>
    <row r="195" spans="1:3" ht="31" x14ac:dyDescent="0.35">
      <c r="A195" s="333" t="s">
        <v>3348</v>
      </c>
      <c r="B195" s="333" t="s">
        <v>3349</v>
      </c>
      <c r="C195" s="334">
        <v>3</v>
      </c>
    </row>
    <row r="196" spans="1:3" ht="15.5" x14ac:dyDescent="0.35">
      <c r="A196" s="333" t="s">
        <v>3350</v>
      </c>
      <c r="B196" s="333" t="s">
        <v>3351</v>
      </c>
      <c r="C196" s="334">
        <v>5</v>
      </c>
    </row>
    <row r="197" spans="1:3" ht="15.5" x14ac:dyDescent="0.35">
      <c r="A197" s="333" t="s">
        <v>3352</v>
      </c>
      <c r="B197" s="333" t="s">
        <v>3353</v>
      </c>
      <c r="C197" s="334">
        <v>4</v>
      </c>
    </row>
    <row r="198" spans="1:3" ht="15.5" x14ac:dyDescent="0.35">
      <c r="A198" s="333" t="s">
        <v>3354</v>
      </c>
      <c r="B198" s="333" t="s">
        <v>3024</v>
      </c>
      <c r="C198" s="334">
        <v>2</v>
      </c>
    </row>
    <row r="199" spans="1:3" ht="15.5" x14ac:dyDescent="0.35">
      <c r="A199" s="333" t="s">
        <v>3355</v>
      </c>
      <c r="B199" s="333" t="s">
        <v>3356</v>
      </c>
      <c r="C199" s="334">
        <v>1</v>
      </c>
    </row>
    <row r="200" spans="1:3" ht="15.5" x14ac:dyDescent="0.35">
      <c r="A200" s="333" t="s">
        <v>3357</v>
      </c>
      <c r="B200" s="333" t="s">
        <v>3358</v>
      </c>
      <c r="C200" s="334">
        <v>4</v>
      </c>
    </row>
    <row r="201" spans="1:3" ht="15.5" x14ac:dyDescent="0.35">
      <c r="A201" s="333" t="s">
        <v>3359</v>
      </c>
      <c r="B201" s="333" t="s">
        <v>3360</v>
      </c>
      <c r="C201" s="334">
        <v>3</v>
      </c>
    </row>
    <row r="202" spans="1:3" ht="15.5" x14ac:dyDescent="0.35">
      <c r="A202" s="333" t="s">
        <v>3361</v>
      </c>
      <c r="B202" s="333" t="s">
        <v>3362</v>
      </c>
      <c r="C202" s="334">
        <v>4</v>
      </c>
    </row>
    <row r="203" spans="1:3" ht="15.5" x14ac:dyDescent="0.35">
      <c r="A203" s="333" t="s">
        <v>3363</v>
      </c>
      <c r="B203" s="333" t="s">
        <v>3364</v>
      </c>
      <c r="C203" s="334">
        <v>4</v>
      </c>
    </row>
    <row r="204" spans="1:3" ht="15.5" x14ac:dyDescent="0.35">
      <c r="A204" s="333" t="s">
        <v>3365</v>
      </c>
      <c r="B204" s="333" t="s">
        <v>3366</v>
      </c>
      <c r="C204" s="334">
        <v>4</v>
      </c>
    </row>
    <row r="205" spans="1:3" ht="15.5" x14ac:dyDescent="0.35">
      <c r="A205" s="333" t="s">
        <v>3367</v>
      </c>
      <c r="B205" s="333" t="s">
        <v>3368</v>
      </c>
      <c r="C205" s="334">
        <v>2</v>
      </c>
    </row>
    <row r="206" spans="1:3" ht="15.5" x14ac:dyDescent="0.35">
      <c r="A206" s="333" t="s">
        <v>3369</v>
      </c>
      <c r="B206" s="333" t="s">
        <v>3370</v>
      </c>
      <c r="C206" s="334">
        <v>3</v>
      </c>
    </row>
    <row r="207" spans="1:3" ht="15.5" x14ac:dyDescent="0.35">
      <c r="A207" s="333" t="s">
        <v>3371</v>
      </c>
      <c r="B207" s="333" t="s">
        <v>3372</v>
      </c>
      <c r="C207" s="334">
        <v>4</v>
      </c>
    </row>
    <row r="208" spans="1:3" ht="15.5" x14ac:dyDescent="0.35">
      <c r="A208" s="333" t="s">
        <v>3373</v>
      </c>
      <c r="B208" s="333" t="s">
        <v>3374</v>
      </c>
      <c r="C208" s="334">
        <v>2</v>
      </c>
    </row>
    <row r="209" spans="1:3" ht="15.5" x14ac:dyDescent="0.35">
      <c r="A209" s="333" t="s">
        <v>3375</v>
      </c>
      <c r="B209" s="333" t="s">
        <v>3376</v>
      </c>
      <c r="C209" s="334">
        <v>4</v>
      </c>
    </row>
    <row r="210" spans="1:3" ht="15.5" x14ac:dyDescent="0.35">
      <c r="A210" s="333" t="s">
        <v>3377</v>
      </c>
      <c r="B210" s="333" t="s">
        <v>3378</v>
      </c>
      <c r="C210" s="334">
        <v>4</v>
      </c>
    </row>
    <row r="211" spans="1:3" ht="15.5" x14ac:dyDescent="0.35">
      <c r="A211" s="333" t="s">
        <v>3379</v>
      </c>
      <c r="B211" s="333" t="s">
        <v>3380</v>
      </c>
      <c r="C211" s="334">
        <v>4</v>
      </c>
    </row>
    <row r="212" spans="1:3" ht="15.5" x14ac:dyDescent="0.35">
      <c r="A212" s="333" t="s">
        <v>3381</v>
      </c>
      <c r="B212" s="333" t="s">
        <v>3382</v>
      </c>
      <c r="C212" s="334">
        <v>3</v>
      </c>
    </row>
    <row r="213" spans="1:3" ht="15.5" x14ac:dyDescent="0.35">
      <c r="A213" s="333" t="s">
        <v>3383</v>
      </c>
      <c r="B213" s="333" t="s">
        <v>3024</v>
      </c>
      <c r="C213" s="334">
        <v>2</v>
      </c>
    </row>
    <row r="214" spans="1:3" ht="15.5" x14ac:dyDescent="0.35">
      <c r="A214" s="333" t="s">
        <v>3384</v>
      </c>
      <c r="B214" s="333" t="s">
        <v>3385</v>
      </c>
      <c r="C214" s="334">
        <v>1</v>
      </c>
    </row>
    <row r="215" spans="1:3" ht="15.5" x14ac:dyDescent="0.35">
      <c r="A215" s="333" t="s">
        <v>3386</v>
      </c>
      <c r="B215" s="333" t="s">
        <v>3387</v>
      </c>
      <c r="C215" s="334">
        <v>4</v>
      </c>
    </row>
    <row r="216" spans="1:3" ht="15.5" x14ac:dyDescent="0.35">
      <c r="A216" s="333" t="s">
        <v>3388</v>
      </c>
      <c r="B216" s="333" t="s">
        <v>3389</v>
      </c>
      <c r="C216" s="334">
        <v>4</v>
      </c>
    </row>
    <row r="217" spans="1:3" ht="15.5" x14ac:dyDescent="0.35">
      <c r="A217" s="333" t="s">
        <v>3390</v>
      </c>
      <c r="B217" s="333" t="s">
        <v>3391</v>
      </c>
      <c r="C217" s="334">
        <v>4</v>
      </c>
    </row>
    <row r="218" spans="1:3" ht="31" x14ac:dyDescent="0.35">
      <c r="A218" s="333" t="s">
        <v>3392</v>
      </c>
      <c r="B218" s="333" t="s">
        <v>3393</v>
      </c>
      <c r="C218" s="334">
        <v>4</v>
      </c>
    </row>
    <row r="219" spans="1:3" ht="15.5" x14ac:dyDescent="0.35">
      <c r="A219" s="333" t="s">
        <v>3394</v>
      </c>
      <c r="B219" s="333" t="s">
        <v>3395</v>
      </c>
      <c r="C219" s="334">
        <v>2</v>
      </c>
    </row>
    <row r="220" spans="1:3" ht="15.5" x14ac:dyDescent="0.35">
      <c r="A220" s="333" t="s">
        <v>3396</v>
      </c>
      <c r="B220" s="333" t="s">
        <v>3397</v>
      </c>
      <c r="C220" s="334">
        <v>1</v>
      </c>
    </row>
    <row r="221" spans="1:3" ht="15.5" x14ac:dyDescent="0.35">
      <c r="A221" s="333" t="s">
        <v>3398</v>
      </c>
      <c r="B221" s="333" t="s">
        <v>3399</v>
      </c>
      <c r="C221" s="334">
        <v>1</v>
      </c>
    </row>
    <row r="222" spans="1:3" ht="31" x14ac:dyDescent="0.35">
      <c r="A222" s="333" t="s">
        <v>3400</v>
      </c>
      <c r="B222" s="333" t="s">
        <v>3401</v>
      </c>
      <c r="C222" s="334">
        <v>4</v>
      </c>
    </row>
    <row r="223" spans="1:3" ht="15.5" x14ac:dyDescent="0.35">
      <c r="A223" s="333" t="s">
        <v>507</v>
      </c>
      <c r="B223" s="333" t="s">
        <v>3402</v>
      </c>
      <c r="C223" s="334">
        <v>7</v>
      </c>
    </row>
    <row r="224" spans="1:3" ht="15.5" x14ac:dyDescent="0.35">
      <c r="A224" s="333" t="s">
        <v>1772</v>
      </c>
      <c r="B224" s="333" t="s">
        <v>3403</v>
      </c>
      <c r="C224" s="334">
        <v>5</v>
      </c>
    </row>
    <row r="225" spans="1:3" ht="15.5" x14ac:dyDescent="0.35">
      <c r="A225" s="333" t="s">
        <v>1693</v>
      </c>
      <c r="B225" s="333" t="s">
        <v>3404</v>
      </c>
      <c r="C225" s="334">
        <v>6</v>
      </c>
    </row>
    <row r="226" spans="1:3" ht="15.5" x14ac:dyDescent="0.35">
      <c r="A226" s="333" t="s">
        <v>1785</v>
      </c>
      <c r="B226" s="333" t="s">
        <v>3405</v>
      </c>
      <c r="C226" s="334">
        <v>5</v>
      </c>
    </row>
    <row r="227" spans="1:3" ht="15.5" x14ac:dyDescent="0.35">
      <c r="A227" s="333" t="s">
        <v>3406</v>
      </c>
      <c r="B227" s="333" t="s">
        <v>3407</v>
      </c>
      <c r="C227" s="334">
        <v>2</v>
      </c>
    </row>
    <row r="228" spans="1:3" ht="15.5" x14ac:dyDescent="0.35">
      <c r="A228" s="333" t="s">
        <v>1720</v>
      </c>
      <c r="B228" s="333" t="s">
        <v>3408</v>
      </c>
      <c r="C228" s="334">
        <v>3</v>
      </c>
    </row>
    <row r="229" spans="1:3" ht="15.5" x14ac:dyDescent="0.35">
      <c r="A229" s="333" t="s">
        <v>1796</v>
      </c>
      <c r="B229" s="333" t="s">
        <v>3409</v>
      </c>
      <c r="C229" s="334">
        <v>1</v>
      </c>
    </row>
    <row r="230" spans="1:3" ht="15.5" x14ac:dyDescent="0.35">
      <c r="A230" s="333" t="s">
        <v>3410</v>
      </c>
      <c r="B230" s="333" t="s">
        <v>3411</v>
      </c>
      <c r="C230" s="334">
        <v>7</v>
      </c>
    </row>
    <row r="231" spans="1:3" ht="15.5" x14ac:dyDescent="0.35">
      <c r="A231" s="333" t="s">
        <v>3412</v>
      </c>
      <c r="B231" s="333" t="s">
        <v>3413</v>
      </c>
      <c r="C231" s="334">
        <v>2</v>
      </c>
    </row>
    <row r="232" spans="1:3" ht="15.5" x14ac:dyDescent="0.35">
      <c r="A232" s="333" t="s">
        <v>2050</v>
      </c>
      <c r="B232" s="333" t="s">
        <v>3414</v>
      </c>
      <c r="C232" s="334">
        <v>5</v>
      </c>
    </row>
    <row r="233" spans="1:3" ht="15.5" x14ac:dyDescent="0.35">
      <c r="A233" s="333" t="s">
        <v>3415</v>
      </c>
      <c r="B233" s="333" t="s">
        <v>3024</v>
      </c>
      <c r="C233" s="334">
        <v>2</v>
      </c>
    </row>
    <row r="234" spans="1:3" ht="15.5" x14ac:dyDescent="0.35">
      <c r="A234" s="333" t="s">
        <v>3416</v>
      </c>
      <c r="B234" s="333" t="s">
        <v>3417</v>
      </c>
      <c r="C234" s="334">
        <v>6</v>
      </c>
    </row>
    <row r="235" spans="1:3" ht="15.5" x14ac:dyDescent="0.35">
      <c r="A235" s="333" t="s">
        <v>1818</v>
      </c>
      <c r="B235" s="333" t="s">
        <v>3418</v>
      </c>
      <c r="C235" s="334">
        <v>4</v>
      </c>
    </row>
    <row r="236" spans="1:3" ht="15.5" x14ac:dyDescent="0.35">
      <c r="A236" s="333" t="s">
        <v>3419</v>
      </c>
      <c r="B236" s="333" t="s">
        <v>3420</v>
      </c>
      <c r="C236" s="334">
        <v>6</v>
      </c>
    </row>
    <row r="237" spans="1:3" ht="15.5" x14ac:dyDescent="0.35">
      <c r="A237" s="333" t="s">
        <v>3421</v>
      </c>
      <c r="B237" s="333" t="s">
        <v>3422</v>
      </c>
      <c r="C237" s="334">
        <v>4</v>
      </c>
    </row>
    <row r="238" spans="1:3" ht="15.5" x14ac:dyDescent="0.35">
      <c r="A238" s="333" t="s">
        <v>3423</v>
      </c>
      <c r="B238" s="333" t="s">
        <v>3424</v>
      </c>
      <c r="C238" s="334">
        <v>6</v>
      </c>
    </row>
    <row r="239" spans="1:3" ht="15.5" x14ac:dyDescent="0.35">
      <c r="A239" s="333" t="s">
        <v>3425</v>
      </c>
      <c r="B239" s="333" t="s">
        <v>3426</v>
      </c>
      <c r="C239" s="334">
        <v>4</v>
      </c>
    </row>
    <row r="240" spans="1:3" ht="15.5" x14ac:dyDescent="0.35">
      <c r="A240" s="333" t="s">
        <v>3427</v>
      </c>
      <c r="B240" s="333" t="s">
        <v>3428</v>
      </c>
      <c r="C240" s="334">
        <v>7</v>
      </c>
    </row>
    <row r="241" spans="1:3" ht="15.5" x14ac:dyDescent="0.35">
      <c r="A241" s="333" t="s">
        <v>3429</v>
      </c>
      <c r="B241" s="333" t="s">
        <v>3430</v>
      </c>
      <c r="C241" s="334">
        <v>8</v>
      </c>
    </row>
    <row r="242" spans="1:3" ht="15.5" x14ac:dyDescent="0.35">
      <c r="A242" s="333" t="s">
        <v>3431</v>
      </c>
      <c r="B242" s="333" t="s">
        <v>3432</v>
      </c>
      <c r="C242" s="334">
        <v>6</v>
      </c>
    </row>
    <row r="243" spans="1:3" ht="15.5" x14ac:dyDescent="0.35">
      <c r="A243" s="333" t="s">
        <v>3433</v>
      </c>
      <c r="B243" s="333" t="s">
        <v>3434</v>
      </c>
      <c r="C243" s="334">
        <v>5</v>
      </c>
    </row>
    <row r="244" spans="1:3" ht="15.5" x14ac:dyDescent="0.35">
      <c r="A244" s="333" t="s">
        <v>3435</v>
      </c>
      <c r="B244" s="333" t="s">
        <v>3436</v>
      </c>
      <c r="C244" s="334">
        <v>6</v>
      </c>
    </row>
    <row r="245" spans="1:3" ht="31" x14ac:dyDescent="0.35">
      <c r="A245" s="333" t="s">
        <v>3437</v>
      </c>
      <c r="B245" s="333" t="s">
        <v>3438</v>
      </c>
      <c r="C245" s="334">
        <v>1</v>
      </c>
    </row>
    <row r="246" spans="1:3" ht="15.5" x14ac:dyDescent="0.35">
      <c r="A246" s="333" t="s">
        <v>3439</v>
      </c>
      <c r="B246" s="333" t="s">
        <v>3440</v>
      </c>
      <c r="C246" s="334">
        <v>4</v>
      </c>
    </row>
    <row r="247" spans="1:3" ht="15.5" x14ac:dyDescent="0.35">
      <c r="A247" s="333" t="s">
        <v>3441</v>
      </c>
      <c r="B247" s="333" t="s">
        <v>3442</v>
      </c>
      <c r="C247" s="334">
        <v>5</v>
      </c>
    </row>
    <row r="248" spans="1:3" ht="15.5" x14ac:dyDescent="0.35">
      <c r="A248" s="333" t="s">
        <v>3443</v>
      </c>
      <c r="B248" s="333" t="s">
        <v>3024</v>
      </c>
      <c r="C248" s="334">
        <v>2</v>
      </c>
    </row>
    <row r="249" spans="1:3" ht="15.5" x14ac:dyDescent="0.35">
      <c r="A249" s="333" t="s">
        <v>3444</v>
      </c>
      <c r="B249" s="333" t="s">
        <v>3445</v>
      </c>
      <c r="C249" s="334">
        <v>8</v>
      </c>
    </row>
    <row r="250" spans="1:3" ht="15.5" x14ac:dyDescent="0.35">
      <c r="A250" s="333" t="s">
        <v>3446</v>
      </c>
      <c r="B250" s="333" t="s">
        <v>3447</v>
      </c>
      <c r="C250" s="334">
        <v>8</v>
      </c>
    </row>
    <row r="251" spans="1:3" ht="31" x14ac:dyDescent="0.35">
      <c r="A251" s="333" t="s">
        <v>3448</v>
      </c>
      <c r="B251" s="333" t="s">
        <v>3449</v>
      </c>
      <c r="C251" s="334">
        <v>7</v>
      </c>
    </row>
    <row r="252" spans="1:3" ht="15.5" x14ac:dyDescent="0.35">
      <c r="A252" s="333" t="s">
        <v>3450</v>
      </c>
      <c r="B252" s="333" t="s">
        <v>3451</v>
      </c>
      <c r="C252" s="334">
        <v>5</v>
      </c>
    </row>
    <row r="253" spans="1:3" ht="15.5" x14ac:dyDescent="0.35">
      <c r="A253" s="333" t="s">
        <v>3452</v>
      </c>
      <c r="B253" s="333" t="s">
        <v>3453</v>
      </c>
      <c r="C253" s="334">
        <v>7</v>
      </c>
    </row>
    <row r="254" spans="1:3" ht="31" x14ac:dyDescent="0.35">
      <c r="A254" s="333" t="s">
        <v>3454</v>
      </c>
      <c r="B254" s="333" t="s">
        <v>3455</v>
      </c>
      <c r="C254" s="334">
        <v>4</v>
      </c>
    </row>
    <row r="255" spans="1:3" ht="15.5" x14ac:dyDescent="0.35">
      <c r="A255" s="333" t="s">
        <v>3456</v>
      </c>
      <c r="B255" s="333" t="s">
        <v>3457</v>
      </c>
      <c r="C255" s="334">
        <v>4</v>
      </c>
    </row>
    <row r="256" spans="1:3" ht="15.5" x14ac:dyDescent="0.35">
      <c r="A256" s="333" t="s">
        <v>3458</v>
      </c>
      <c r="B256" s="333" t="s">
        <v>3459</v>
      </c>
      <c r="C256" s="334">
        <v>5</v>
      </c>
    </row>
    <row r="257" spans="1:3" ht="15.5" x14ac:dyDescent="0.35">
      <c r="A257" s="333" t="s">
        <v>3460</v>
      </c>
      <c r="B257" s="333" t="s">
        <v>3461</v>
      </c>
      <c r="C257" s="334">
        <v>8</v>
      </c>
    </row>
    <row r="258" spans="1:3" ht="15.5" x14ac:dyDescent="0.35">
      <c r="A258" s="333" t="s">
        <v>3462</v>
      </c>
      <c r="B258" s="333" t="s">
        <v>3463</v>
      </c>
      <c r="C258" s="334">
        <v>4</v>
      </c>
    </row>
    <row r="259" spans="1:3" ht="15.5" x14ac:dyDescent="0.35">
      <c r="A259" s="333" t="s">
        <v>3464</v>
      </c>
      <c r="B259" s="333" t="s">
        <v>3024</v>
      </c>
      <c r="C259" s="334">
        <v>3</v>
      </c>
    </row>
    <row r="260" spans="1:3" ht="15.5" x14ac:dyDescent="0.35">
      <c r="A260" s="333" t="s">
        <v>3465</v>
      </c>
      <c r="B260" s="333" t="s">
        <v>3466</v>
      </c>
      <c r="C260" s="334">
        <v>5</v>
      </c>
    </row>
    <row r="261" spans="1:3" ht="15.5" x14ac:dyDescent="0.35">
      <c r="A261" s="333" t="s">
        <v>3467</v>
      </c>
      <c r="B261" s="333" t="s">
        <v>3468</v>
      </c>
      <c r="C261" s="334">
        <v>8</v>
      </c>
    </row>
    <row r="262" spans="1:3" ht="15.5" x14ac:dyDescent="0.35">
      <c r="A262" s="333" t="s">
        <v>3469</v>
      </c>
      <c r="B262" s="333" t="s">
        <v>3470</v>
      </c>
      <c r="C262" s="334">
        <v>5</v>
      </c>
    </row>
    <row r="263" spans="1:3" ht="15.5" x14ac:dyDescent="0.35">
      <c r="A263" s="333" t="s">
        <v>3471</v>
      </c>
      <c r="B263" s="333" t="s">
        <v>3472</v>
      </c>
      <c r="C263" s="334">
        <v>4</v>
      </c>
    </row>
    <row r="264" spans="1:3" ht="15.5" x14ac:dyDescent="0.35">
      <c r="A264" s="333" t="s">
        <v>3473</v>
      </c>
      <c r="B264" s="333" t="s">
        <v>3474</v>
      </c>
      <c r="C264" s="334">
        <v>4</v>
      </c>
    </row>
    <row r="265" spans="1:3" ht="15.5" x14ac:dyDescent="0.35">
      <c r="A265" s="333" t="s">
        <v>3475</v>
      </c>
      <c r="B265" s="333" t="s">
        <v>3476</v>
      </c>
      <c r="C265" s="334">
        <v>5</v>
      </c>
    </row>
    <row r="266" spans="1:3" ht="15.5" x14ac:dyDescent="0.35">
      <c r="A266" s="333" t="s">
        <v>3477</v>
      </c>
      <c r="B266" s="333" t="s">
        <v>3478</v>
      </c>
      <c r="C266" s="334">
        <v>6</v>
      </c>
    </row>
    <row r="267" spans="1:3" ht="15.5" x14ac:dyDescent="0.35">
      <c r="A267" s="333" t="s">
        <v>3479</v>
      </c>
      <c r="B267" s="333" t="s">
        <v>3480</v>
      </c>
      <c r="C267" s="334">
        <v>5</v>
      </c>
    </row>
    <row r="268" spans="1:3" ht="15.5" x14ac:dyDescent="0.35">
      <c r="A268" s="333" t="s">
        <v>3481</v>
      </c>
      <c r="B268" s="333" t="s">
        <v>3482</v>
      </c>
      <c r="C268" s="334">
        <v>6</v>
      </c>
    </row>
    <row r="269" spans="1:3" ht="15.5" x14ac:dyDescent="0.35">
      <c r="A269" s="333" t="s">
        <v>3483</v>
      </c>
      <c r="B269" s="333" t="s">
        <v>3484</v>
      </c>
      <c r="C269" s="334">
        <v>8</v>
      </c>
    </row>
    <row r="270" spans="1:3" ht="31" x14ac:dyDescent="0.35">
      <c r="A270" s="333" t="s">
        <v>3485</v>
      </c>
      <c r="B270" s="333" t="s">
        <v>3486</v>
      </c>
      <c r="C270" s="334">
        <v>7</v>
      </c>
    </row>
    <row r="271" spans="1:3" ht="15.5" x14ac:dyDescent="0.35">
      <c r="A271" s="333" t="s">
        <v>3487</v>
      </c>
      <c r="B271" s="333" t="s">
        <v>3488</v>
      </c>
      <c r="C271" s="334">
        <v>6</v>
      </c>
    </row>
    <row r="272" spans="1:3" ht="15.5" x14ac:dyDescent="0.35">
      <c r="A272" s="333" t="s">
        <v>3489</v>
      </c>
      <c r="B272" s="333" t="s">
        <v>3490</v>
      </c>
      <c r="C272" s="334">
        <v>8</v>
      </c>
    </row>
    <row r="273" spans="1:3" ht="15.5" x14ac:dyDescent="0.35">
      <c r="A273" s="333" t="s">
        <v>2874</v>
      </c>
      <c r="B273" s="333" t="s">
        <v>3491</v>
      </c>
      <c r="C273" s="334">
        <v>4</v>
      </c>
    </row>
    <row r="274" spans="1:3" ht="15.5" x14ac:dyDescent="0.35">
      <c r="A274" s="333" t="s">
        <v>3492</v>
      </c>
      <c r="B274" s="333" t="s">
        <v>3493</v>
      </c>
      <c r="C274" s="334">
        <v>8</v>
      </c>
    </row>
    <row r="275" spans="1:3" ht="15.5" x14ac:dyDescent="0.35">
      <c r="A275" s="333" t="s">
        <v>3494</v>
      </c>
      <c r="B275" s="333" t="s">
        <v>3495</v>
      </c>
      <c r="C275" s="334">
        <v>6</v>
      </c>
    </row>
    <row r="276" spans="1:3" ht="15.5" x14ac:dyDescent="0.35">
      <c r="A276" s="333" t="s">
        <v>1388</v>
      </c>
      <c r="B276" s="333" t="s">
        <v>3496</v>
      </c>
      <c r="C276" s="334">
        <v>6</v>
      </c>
    </row>
    <row r="277" spans="1:3" ht="15.5" x14ac:dyDescent="0.35">
      <c r="A277" s="333" t="s">
        <v>3497</v>
      </c>
      <c r="B277" s="333" t="s">
        <v>3498</v>
      </c>
      <c r="C277" s="334">
        <v>6</v>
      </c>
    </row>
    <row r="278" spans="1:3" ht="15.5" x14ac:dyDescent="0.35">
      <c r="A278" s="333" t="s">
        <v>3499</v>
      </c>
      <c r="B278" s="333" t="s">
        <v>3500</v>
      </c>
      <c r="C278" s="334">
        <v>4</v>
      </c>
    </row>
    <row r="279" spans="1:3" ht="15.5" x14ac:dyDescent="0.35">
      <c r="A279" s="333" t="s">
        <v>3501</v>
      </c>
      <c r="B279" s="333" t="s">
        <v>3024</v>
      </c>
      <c r="C279" s="334">
        <v>2</v>
      </c>
    </row>
    <row r="280" spans="1:3" ht="15.5" x14ac:dyDescent="0.35">
      <c r="A280" s="333" t="s">
        <v>3502</v>
      </c>
      <c r="B280" s="333" t="s">
        <v>3503</v>
      </c>
      <c r="C280" s="334">
        <v>2</v>
      </c>
    </row>
    <row r="281" spans="1:3" ht="15.5" x14ac:dyDescent="0.35">
      <c r="A281" s="333" t="s">
        <v>3504</v>
      </c>
      <c r="B281" s="333" t="s">
        <v>3505</v>
      </c>
      <c r="C281" s="334">
        <v>5</v>
      </c>
    </row>
    <row r="282" spans="1:3" ht="15.5" x14ac:dyDescent="0.35">
      <c r="A282" s="333" t="s">
        <v>3506</v>
      </c>
      <c r="B282" s="333" t="s">
        <v>3507</v>
      </c>
      <c r="C282" s="334">
        <v>5</v>
      </c>
    </row>
    <row r="283" spans="1:3" ht="15.5" x14ac:dyDescent="0.35">
      <c r="A283" s="333" t="s">
        <v>3508</v>
      </c>
      <c r="B283" s="333" t="s">
        <v>3509</v>
      </c>
      <c r="C283" s="334">
        <v>4</v>
      </c>
    </row>
    <row r="284" spans="1:3" ht="15.5" x14ac:dyDescent="0.35">
      <c r="A284" s="333" t="s">
        <v>3510</v>
      </c>
      <c r="B284" s="333" t="s">
        <v>3511</v>
      </c>
      <c r="C284" s="334">
        <v>4</v>
      </c>
    </row>
    <row r="285" spans="1:3" ht="15.5" x14ac:dyDescent="0.35">
      <c r="A285" s="333" t="s">
        <v>3512</v>
      </c>
      <c r="B285" s="333" t="s">
        <v>3513</v>
      </c>
      <c r="C285" s="334">
        <v>8</v>
      </c>
    </row>
    <row r="286" spans="1:3" ht="31" x14ac:dyDescent="0.35">
      <c r="A286" s="333" t="s">
        <v>3514</v>
      </c>
      <c r="B286" s="333" t="s">
        <v>3515</v>
      </c>
      <c r="C286" s="334">
        <v>7</v>
      </c>
    </row>
    <row r="287" spans="1:3" ht="31" x14ac:dyDescent="0.35">
      <c r="A287" s="333" t="s">
        <v>3516</v>
      </c>
      <c r="B287" s="333" t="s">
        <v>3517</v>
      </c>
      <c r="C287" s="334">
        <v>6</v>
      </c>
    </row>
    <row r="288" spans="1:3" ht="31" x14ac:dyDescent="0.35">
      <c r="A288" s="333" t="s">
        <v>3518</v>
      </c>
      <c r="B288" s="333" t="s">
        <v>3519</v>
      </c>
      <c r="C288" s="334">
        <v>8</v>
      </c>
    </row>
    <row r="289" spans="1:3" ht="31" x14ac:dyDescent="0.35">
      <c r="A289" s="333" t="s">
        <v>3520</v>
      </c>
      <c r="B289" s="333" t="s">
        <v>3521</v>
      </c>
      <c r="C289" s="334">
        <v>7</v>
      </c>
    </row>
    <row r="290" spans="1:3" ht="15.5" x14ac:dyDescent="0.35">
      <c r="A290" s="333" t="s">
        <v>3522</v>
      </c>
      <c r="B290" s="333" t="s">
        <v>3523</v>
      </c>
      <c r="C290" s="334">
        <v>6</v>
      </c>
    </row>
    <row r="291" spans="1:3" ht="15.5" x14ac:dyDescent="0.35">
      <c r="A291" s="333" t="s">
        <v>3524</v>
      </c>
      <c r="B291" s="333" t="s">
        <v>3525</v>
      </c>
      <c r="C291" s="334">
        <v>4</v>
      </c>
    </row>
    <row r="292" spans="1:3" ht="15.5" x14ac:dyDescent="0.35">
      <c r="A292" s="333" t="s">
        <v>3526</v>
      </c>
      <c r="B292" s="333" t="s">
        <v>3527</v>
      </c>
      <c r="C292" s="334">
        <v>4</v>
      </c>
    </row>
    <row r="293" spans="1:3" ht="15.5" x14ac:dyDescent="0.35">
      <c r="A293" s="333" t="s">
        <v>3528</v>
      </c>
      <c r="B293" s="333" t="s">
        <v>3529</v>
      </c>
      <c r="C293" s="334">
        <v>5</v>
      </c>
    </row>
    <row r="294" spans="1:3" ht="15.5" x14ac:dyDescent="0.35">
      <c r="A294" s="333" t="s">
        <v>3530</v>
      </c>
      <c r="B294" s="333" t="s">
        <v>3531</v>
      </c>
      <c r="C294" s="334">
        <v>1</v>
      </c>
    </row>
    <row r="295" spans="1:3" ht="15.5" x14ac:dyDescent="0.35">
      <c r="A295" s="333" t="s">
        <v>3532</v>
      </c>
      <c r="B295" s="333" t="s">
        <v>3533</v>
      </c>
      <c r="C295" s="334">
        <v>4</v>
      </c>
    </row>
    <row r="296" spans="1:3" ht="15.5" x14ac:dyDescent="0.35">
      <c r="A296" s="333" t="s">
        <v>3534</v>
      </c>
      <c r="B296" s="333" t="s">
        <v>3535</v>
      </c>
      <c r="C296" s="334">
        <v>7</v>
      </c>
    </row>
    <row r="297" spans="1:3" ht="15.5" x14ac:dyDescent="0.35">
      <c r="A297" s="333" t="s">
        <v>3536</v>
      </c>
      <c r="B297" s="333" t="s">
        <v>3537</v>
      </c>
      <c r="C297" s="334">
        <v>6</v>
      </c>
    </row>
    <row r="298" spans="1:3" ht="15.5" x14ac:dyDescent="0.35">
      <c r="A298" s="333" t="s">
        <v>1653</v>
      </c>
      <c r="B298" s="333" t="s">
        <v>3538</v>
      </c>
      <c r="C298" s="334">
        <v>5</v>
      </c>
    </row>
    <row r="299" spans="1:3" ht="15.5" x14ac:dyDescent="0.35">
      <c r="A299" s="333" t="s">
        <v>3539</v>
      </c>
      <c r="B299" s="333" t="s">
        <v>3540</v>
      </c>
      <c r="C299" s="334">
        <v>5</v>
      </c>
    </row>
    <row r="300" spans="1:3" ht="15.5" x14ac:dyDescent="0.35">
      <c r="A300" s="333" t="s">
        <v>3541</v>
      </c>
      <c r="B300" s="333" t="s">
        <v>3542</v>
      </c>
      <c r="C300" s="334">
        <v>3</v>
      </c>
    </row>
    <row r="301" spans="1:3" ht="15.5" x14ac:dyDescent="0.35">
      <c r="A301" s="333" t="s">
        <v>3543</v>
      </c>
      <c r="B301" s="333" t="s">
        <v>3544</v>
      </c>
      <c r="C301" s="334">
        <v>6</v>
      </c>
    </row>
    <row r="302" spans="1:3" ht="15.5" x14ac:dyDescent="0.35">
      <c r="A302" s="333" t="s">
        <v>3545</v>
      </c>
      <c r="B302" s="333" t="s">
        <v>3546</v>
      </c>
      <c r="C302" s="334">
        <v>5</v>
      </c>
    </row>
    <row r="303" spans="1:3" ht="15.5" x14ac:dyDescent="0.35">
      <c r="A303" s="333" t="s">
        <v>3547</v>
      </c>
      <c r="B303" s="333" t="s">
        <v>3548</v>
      </c>
      <c r="C303" s="334">
        <v>5</v>
      </c>
    </row>
    <row r="304" spans="1:3" ht="15.5" x14ac:dyDescent="0.35">
      <c r="A304" s="333" t="s">
        <v>3549</v>
      </c>
      <c r="B304" s="333" t="s">
        <v>3550</v>
      </c>
      <c r="C304" s="334">
        <v>6</v>
      </c>
    </row>
    <row r="305" spans="1:3" ht="15.5" x14ac:dyDescent="0.35">
      <c r="A305" s="333" t="s">
        <v>3551</v>
      </c>
      <c r="B305" s="333" t="s">
        <v>3552</v>
      </c>
      <c r="C305" s="334">
        <v>5</v>
      </c>
    </row>
    <row r="306" spans="1:3" ht="15.5" x14ac:dyDescent="0.35">
      <c r="A306" s="333" t="s">
        <v>3553</v>
      </c>
      <c r="B306" s="333" t="s">
        <v>3554</v>
      </c>
      <c r="C306" s="334">
        <v>5</v>
      </c>
    </row>
    <row r="307" spans="1:3" ht="15.5" x14ac:dyDescent="0.35">
      <c r="A307" s="333" t="s">
        <v>3555</v>
      </c>
      <c r="B307" s="333" t="s">
        <v>3024</v>
      </c>
      <c r="C307" s="334">
        <v>2</v>
      </c>
    </row>
    <row r="308" spans="1:3" ht="15.5" x14ac:dyDescent="0.35">
      <c r="A308" s="333" t="s">
        <v>3556</v>
      </c>
      <c r="B308" s="333" t="s">
        <v>3557</v>
      </c>
      <c r="C308" s="334">
        <v>1</v>
      </c>
    </row>
    <row r="309" spans="1:3" ht="15.5" x14ac:dyDescent="0.35">
      <c r="A309" s="333" t="s">
        <v>3558</v>
      </c>
      <c r="B309" s="333" t="s">
        <v>3559</v>
      </c>
      <c r="C309" s="334">
        <v>4</v>
      </c>
    </row>
    <row r="310" spans="1:3" ht="15.5" x14ac:dyDescent="0.35">
      <c r="A310" s="333" t="s">
        <v>3560</v>
      </c>
      <c r="B310" s="333" t="s">
        <v>3561</v>
      </c>
      <c r="C310" s="334">
        <v>5</v>
      </c>
    </row>
    <row r="311" spans="1:3" ht="15.5" x14ac:dyDescent="0.35">
      <c r="A311" s="333" t="s">
        <v>3562</v>
      </c>
      <c r="B311" s="333" t="s">
        <v>3563</v>
      </c>
      <c r="C311" s="334">
        <v>3</v>
      </c>
    </row>
    <row r="312" spans="1:3" ht="15.5" x14ac:dyDescent="0.35">
      <c r="A312" s="333" t="s">
        <v>1525</v>
      </c>
      <c r="B312" s="333" t="s">
        <v>3564</v>
      </c>
      <c r="C312" s="334">
        <v>6</v>
      </c>
    </row>
    <row r="313" spans="1:3" ht="15.5" x14ac:dyDescent="0.35">
      <c r="A313" s="333" t="s">
        <v>3565</v>
      </c>
      <c r="B313" s="333" t="s">
        <v>3566</v>
      </c>
      <c r="C313" s="334">
        <v>4</v>
      </c>
    </row>
    <row r="314" spans="1:3" ht="15.5" x14ac:dyDescent="0.35">
      <c r="A314" s="333" t="s">
        <v>3567</v>
      </c>
      <c r="B314" s="333" t="s">
        <v>3568</v>
      </c>
      <c r="C314" s="334">
        <v>5</v>
      </c>
    </row>
    <row r="315" spans="1:3" ht="15.5" x14ac:dyDescent="0.35">
      <c r="A315" s="333" t="s">
        <v>3569</v>
      </c>
      <c r="B315" s="333" t="s">
        <v>3570</v>
      </c>
      <c r="C315" s="334">
        <v>4</v>
      </c>
    </row>
    <row r="316" spans="1:3" ht="15.5" x14ac:dyDescent="0.35">
      <c r="A316" s="333" t="s">
        <v>3571</v>
      </c>
      <c r="B316" s="333" t="s">
        <v>3572</v>
      </c>
      <c r="C316" s="334">
        <v>6</v>
      </c>
    </row>
    <row r="317" spans="1:3" ht="15.5" x14ac:dyDescent="0.35">
      <c r="A317" s="333" t="s">
        <v>3573</v>
      </c>
      <c r="B317" s="333" t="s">
        <v>3574</v>
      </c>
      <c r="C317" s="334">
        <v>6</v>
      </c>
    </row>
    <row r="318" spans="1:3" ht="15.5" x14ac:dyDescent="0.35">
      <c r="A318" s="333" t="s">
        <v>2829</v>
      </c>
      <c r="B318" s="333" t="s">
        <v>3575</v>
      </c>
      <c r="C318" s="334">
        <v>4</v>
      </c>
    </row>
    <row r="319" spans="1:3" ht="15.5" x14ac:dyDescent="0.35">
      <c r="A319" s="333" t="s">
        <v>3576</v>
      </c>
      <c r="B319" s="333" t="s">
        <v>3577</v>
      </c>
      <c r="C319" s="334">
        <v>6</v>
      </c>
    </row>
    <row r="320" spans="1:3" ht="15.5" x14ac:dyDescent="0.35">
      <c r="A320" s="333" t="s">
        <v>3578</v>
      </c>
      <c r="B320" s="333" t="s">
        <v>3579</v>
      </c>
      <c r="C320" s="334">
        <v>3</v>
      </c>
    </row>
    <row r="321" spans="1:3" ht="15.5" x14ac:dyDescent="0.35">
      <c r="A321" s="333" t="s">
        <v>3580</v>
      </c>
      <c r="B321" s="333" t="s">
        <v>3581</v>
      </c>
      <c r="C321" s="334">
        <v>5</v>
      </c>
    </row>
    <row r="322" spans="1:3" ht="15.5" x14ac:dyDescent="0.35">
      <c r="A322" s="333" t="s">
        <v>3582</v>
      </c>
      <c r="B322" s="333" t="s">
        <v>3583</v>
      </c>
      <c r="C322" s="334">
        <v>4</v>
      </c>
    </row>
    <row r="323" spans="1:3" ht="15.5" x14ac:dyDescent="0.35">
      <c r="A323" s="333" t="s">
        <v>3584</v>
      </c>
      <c r="B323" s="333" t="s">
        <v>3585</v>
      </c>
      <c r="C323" s="334">
        <v>3</v>
      </c>
    </row>
    <row r="324" spans="1:3" ht="15.5" x14ac:dyDescent="0.35">
      <c r="A324" s="333" t="s">
        <v>3586</v>
      </c>
      <c r="B324" s="333" t="s">
        <v>3587</v>
      </c>
      <c r="C324" s="334">
        <v>4</v>
      </c>
    </row>
    <row r="325" spans="1:3" ht="15.5" x14ac:dyDescent="0.35">
      <c r="A325" s="333" t="s">
        <v>3588</v>
      </c>
      <c r="B325" s="333" t="s">
        <v>3589</v>
      </c>
      <c r="C325" s="334">
        <v>5</v>
      </c>
    </row>
    <row r="326" spans="1:3" ht="15.5" x14ac:dyDescent="0.35">
      <c r="A326" s="333" t="s">
        <v>3590</v>
      </c>
      <c r="B326" s="333" t="s">
        <v>3591</v>
      </c>
      <c r="C326" s="334">
        <v>4</v>
      </c>
    </row>
    <row r="327" spans="1:3" ht="15.5" x14ac:dyDescent="0.35">
      <c r="A327" s="333" t="s">
        <v>3592</v>
      </c>
      <c r="B327" s="333" t="s">
        <v>3593</v>
      </c>
      <c r="C327" s="334">
        <v>5</v>
      </c>
    </row>
    <row r="328" spans="1:3" ht="15.5" x14ac:dyDescent="0.35">
      <c r="A328" s="333" t="s">
        <v>3594</v>
      </c>
      <c r="B328" s="333" t="s">
        <v>3595</v>
      </c>
      <c r="C328" s="334">
        <v>4</v>
      </c>
    </row>
    <row r="329" spans="1:3" ht="15.5" x14ac:dyDescent="0.35">
      <c r="A329" s="333" t="s">
        <v>3596</v>
      </c>
      <c r="B329" s="333" t="s">
        <v>3597</v>
      </c>
      <c r="C329" s="334">
        <v>4</v>
      </c>
    </row>
    <row r="330" spans="1:3" ht="15.5" x14ac:dyDescent="0.35">
      <c r="A330" s="333" t="s">
        <v>3598</v>
      </c>
      <c r="B330" s="333" t="s">
        <v>3599</v>
      </c>
      <c r="C330" s="334">
        <v>5</v>
      </c>
    </row>
    <row r="331" spans="1:3" ht="15.5" x14ac:dyDescent="0.35">
      <c r="A331" s="333" t="s">
        <v>3600</v>
      </c>
      <c r="B331" s="333" t="s">
        <v>3601</v>
      </c>
      <c r="C331" s="334">
        <v>6</v>
      </c>
    </row>
    <row r="332" spans="1:3" ht="15.5" x14ac:dyDescent="0.35">
      <c r="A332" s="333" t="s">
        <v>3602</v>
      </c>
      <c r="B332" s="333" t="s">
        <v>3603</v>
      </c>
      <c r="C332" s="334">
        <v>5</v>
      </c>
    </row>
    <row r="333" spans="1:3" ht="15.5" x14ac:dyDescent="0.35">
      <c r="A333" s="333" t="s">
        <v>3604</v>
      </c>
      <c r="B333" s="333" t="s">
        <v>3605</v>
      </c>
      <c r="C333" s="334">
        <v>5</v>
      </c>
    </row>
    <row r="334" spans="1:3" ht="15.5" x14ac:dyDescent="0.35">
      <c r="A334" s="333" t="s">
        <v>3606</v>
      </c>
      <c r="B334" s="333" t="s">
        <v>3607</v>
      </c>
      <c r="C334" s="334">
        <v>6</v>
      </c>
    </row>
    <row r="335" spans="1:3" ht="15.5" x14ac:dyDescent="0.35">
      <c r="A335" s="333" t="s">
        <v>3608</v>
      </c>
      <c r="B335" s="333" t="s">
        <v>3609</v>
      </c>
      <c r="C335" s="334">
        <v>5</v>
      </c>
    </row>
    <row r="336" spans="1:3" ht="15.5" x14ac:dyDescent="0.35">
      <c r="A336" s="333" t="s">
        <v>3610</v>
      </c>
      <c r="B336" s="333" t="s">
        <v>3611</v>
      </c>
      <c r="C336" s="334">
        <v>5</v>
      </c>
    </row>
    <row r="337" spans="1:3" ht="15.5" x14ac:dyDescent="0.35">
      <c r="A337" s="333" t="s">
        <v>4106</v>
      </c>
      <c r="B337" s="333" t="s">
        <v>4107</v>
      </c>
      <c r="C337" s="334">
        <v>6</v>
      </c>
    </row>
    <row r="338" spans="1:3" ht="15.5" x14ac:dyDescent="0.35">
      <c r="A338" s="333" t="s">
        <v>4108</v>
      </c>
      <c r="B338" s="333" t="s">
        <v>4109</v>
      </c>
      <c r="C338" s="334">
        <v>6</v>
      </c>
    </row>
    <row r="339" spans="1:3" ht="15.5" x14ac:dyDescent="0.35">
      <c r="A339" s="333" t="s">
        <v>4095</v>
      </c>
      <c r="B339" s="333" t="s">
        <v>4110</v>
      </c>
      <c r="C339" s="334">
        <v>6</v>
      </c>
    </row>
    <row r="340" spans="1:3" ht="15.5" x14ac:dyDescent="0.35">
      <c r="A340" s="333" t="s">
        <v>4111</v>
      </c>
      <c r="B340" s="333" t="s">
        <v>4112</v>
      </c>
      <c r="C340" s="334">
        <v>6</v>
      </c>
    </row>
    <row r="341" spans="1:3" ht="15.5" x14ac:dyDescent="0.35">
      <c r="A341" s="333" t="s">
        <v>4135</v>
      </c>
      <c r="B341" s="333" t="s">
        <v>4136</v>
      </c>
      <c r="C341" s="334">
        <v>5</v>
      </c>
    </row>
    <row r="342" spans="1:3" ht="15.5" x14ac:dyDescent="0.35">
      <c r="A342" s="333" t="s">
        <v>4137</v>
      </c>
      <c r="B342" s="333" t="s">
        <v>4138</v>
      </c>
      <c r="C342" s="334">
        <v>4</v>
      </c>
    </row>
    <row r="343" spans="1:3" ht="15.5" x14ac:dyDescent="0.35">
      <c r="A343" s="333" t="s">
        <v>3612</v>
      </c>
      <c r="B343" s="333" t="s">
        <v>3613</v>
      </c>
      <c r="C343" s="334">
        <v>6</v>
      </c>
    </row>
    <row r="344" spans="1:3" ht="15.5" x14ac:dyDescent="0.35">
      <c r="A344" s="333" t="s">
        <v>429</v>
      </c>
      <c r="B344" s="333" t="s">
        <v>3614</v>
      </c>
      <c r="C344" s="334">
        <v>5</v>
      </c>
    </row>
    <row r="345" spans="1:3" ht="15.5" x14ac:dyDescent="0.35">
      <c r="A345" s="333" t="s">
        <v>3615</v>
      </c>
      <c r="B345" s="333" t="s">
        <v>3616</v>
      </c>
      <c r="C345" s="334">
        <v>6</v>
      </c>
    </row>
    <row r="346" spans="1:3" ht="15.5" x14ac:dyDescent="0.35">
      <c r="A346" s="333" t="s">
        <v>3617</v>
      </c>
      <c r="B346" s="333" t="s">
        <v>3618</v>
      </c>
      <c r="C346" s="334">
        <v>6</v>
      </c>
    </row>
    <row r="347" spans="1:3" ht="15.5" x14ac:dyDescent="0.35">
      <c r="A347" s="333" t="s">
        <v>445</v>
      </c>
      <c r="B347" s="333" t="s">
        <v>3619</v>
      </c>
      <c r="C347" s="334">
        <v>4</v>
      </c>
    </row>
    <row r="348" spans="1:3" ht="15.5" x14ac:dyDescent="0.35">
      <c r="A348" s="333" t="s">
        <v>3620</v>
      </c>
      <c r="B348" s="333" t="s">
        <v>3621</v>
      </c>
      <c r="C348" s="334">
        <v>5</v>
      </c>
    </row>
    <row r="349" spans="1:3" ht="15.5" x14ac:dyDescent="0.35">
      <c r="A349" s="333" t="s">
        <v>3622</v>
      </c>
      <c r="B349" s="333" t="s">
        <v>3623</v>
      </c>
      <c r="C349" s="334">
        <v>4</v>
      </c>
    </row>
    <row r="350" spans="1:3" ht="15.5" x14ac:dyDescent="0.35">
      <c r="A350" s="333" t="s">
        <v>3624</v>
      </c>
      <c r="B350" s="333" t="s">
        <v>3625</v>
      </c>
      <c r="C350" s="334">
        <v>3</v>
      </c>
    </row>
    <row r="351" spans="1:3" ht="15.5" x14ac:dyDescent="0.35">
      <c r="A351" s="333" t="s">
        <v>3626</v>
      </c>
      <c r="B351" s="333" t="s">
        <v>3627</v>
      </c>
      <c r="C351" s="334">
        <v>2</v>
      </c>
    </row>
    <row r="352" spans="1:3" ht="15.5" x14ac:dyDescent="0.35">
      <c r="A352" s="333" t="s">
        <v>3628</v>
      </c>
      <c r="B352" s="333" t="s">
        <v>3629</v>
      </c>
      <c r="C352" s="334">
        <v>3</v>
      </c>
    </row>
    <row r="353" spans="1:3" ht="15.5" x14ac:dyDescent="0.35">
      <c r="A353" s="333" t="s">
        <v>3630</v>
      </c>
      <c r="B353" s="333" t="s">
        <v>3024</v>
      </c>
      <c r="C353" s="334">
        <v>2</v>
      </c>
    </row>
    <row r="354" spans="1:3" ht="15.5" x14ac:dyDescent="0.35">
      <c r="A354" s="333" t="s">
        <v>3631</v>
      </c>
      <c r="B354" s="333" t="s">
        <v>3632</v>
      </c>
      <c r="C354" s="334">
        <v>7</v>
      </c>
    </row>
    <row r="355" spans="1:3" ht="15.5" x14ac:dyDescent="0.35">
      <c r="A355" s="333" t="s">
        <v>3633</v>
      </c>
      <c r="B355" s="333" t="s">
        <v>3634</v>
      </c>
      <c r="C355" s="334">
        <v>6</v>
      </c>
    </row>
    <row r="356" spans="1:3" ht="15.5" x14ac:dyDescent="0.35">
      <c r="A356" s="333" t="s">
        <v>3635</v>
      </c>
      <c r="B356" s="333" t="s">
        <v>3636</v>
      </c>
      <c r="C356" s="334">
        <v>7</v>
      </c>
    </row>
    <row r="357" spans="1:3" ht="15.5" x14ac:dyDescent="0.35">
      <c r="A357" s="333" t="s">
        <v>3637</v>
      </c>
      <c r="B357" s="333" t="s">
        <v>3638</v>
      </c>
      <c r="C357" s="334">
        <v>5</v>
      </c>
    </row>
    <row r="358" spans="1:3" ht="15.5" x14ac:dyDescent="0.35">
      <c r="A358" s="333" t="s">
        <v>3639</v>
      </c>
      <c r="B358" s="333" t="s">
        <v>3640</v>
      </c>
      <c r="C358" s="334">
        <v>5</v>
      </c>
    </row>
    <row r="359" spans="1:3" ht="15.5" x14ac:dyDescent="0.35">
      <c r="A359" s="333" t="s">
        <v>3641</v>
      </c>
      <c r="B359" s="333" t="s">
        <v>3642</v>
      </c>
      <c r="C359" s="334">
        <v>6</v>
      </c>
    </row>
    <row r="360" spans="1:3" ht="15.5" x14ac:dyDescent="0.35">
      <c r="A360" s="333" t="s">
        <v>3643</v>
      </c>
      <c r="B360" s="333" t="s">
        <v>3644</v>
      </c>
      <c r="C360" s="334">
        <v>5</v>
      </c>
    </row>
    <row r="361" spans="1:3" ht="15.5" x14ac:dyDescent="0.35">
      <c r="A361" s="333" t="s">
        <v>3645</v>
      </c>
      <c r="B361" s="333" t="s">
        <v>3646</v>
      </c>
      <c r="C361" s="334">
        <v>4</v>
      </c>
    </row>
    <row r="362" spans="1:3" ht="15.5" x14ac:dyDescent="0.35">
      <c r="A362" s="333" t="s">
        <v>3647</v>
      </c>
      <c r="B362" s="333" t="s">
        <v>3648</v>
      </c>
      <c r="C362" s="334">
        <v>2</v>
      </c>
    </row>
    <row r="363" spans="1:3" ht="15.5" x14ac:dyDescent="0.35">
      <c r="A363" s="333" t="s">
        <v>3649</v>
      </c>
      <c r="B363" s="333" t="s">
        <v>3650</v>
      </c>
      <c r="C363" s="334">
        <v>4</v>
      </c>
    </row>
    <row r="364" spans="1:3" ht="15.5" x14ac:dyDescent="0.35">
      <c r="A364" s="333" t="s">
        <v>3651</v>
      </c>
      <c r="B364" s="333" t="s">
        <v>3652</v>
      </c>
      <c r="C364" s="334">
        <v>4</v>
      </c>
    </row>
    <row r="365" spans="1:3" ht="15.5" x14ac:dyDescent="0.35">
      <c r="A365" s="333" t="s">
        <v>3653</v>
      </c>
      <c r="B365" s="333" t="s">
        <v>3654</v>
      </c>
      <c r="C365" s="334">
        <v>5</v>
      </c>
    </row>
    <row r="366" spans="1:3" ht="15.5" x14ac:dyDescent="0.35">
      <c r="A366" s="333" t="s">
        <v>3655</v>
      </c>
      <c r="B366" s="333" t="s">
        <v>3656</v>
      </c>
      <c r="C366" s="334">
        <v>2</v>
      </c>
    </row>
    <row r="367" spans="1:3" ht="15.5" x14ac:dyDescent="0.35">
      <c r="A367" s="333" t="s">
        <v>3657</v>
      </c>
      <c r="B367" s="333" t="s">
        <v>3658</v>
      </c>
      <c r="C367" s="334">
        <v>4</v>
      </c>
    </row>
    <row r="368" spans="1:3" ht="15.5" x14ac:dyDescent="0.35">
      <c r="A368" s="333" t="s">
        <v>3659</v>
      </c>
      <c r="B368" s="333" t="s">
        <v>3660</v>
      </c>
      <c r="C368" s="334">
        <v>4</v>
      </c>
    </row>
    <row r="369" spans="1:3" ht="15.5" x14ac:dyDescent="0.35">
      <c r="A369" s="333" t="s">
        <v>3661</v>
      </c>
      <c r="B369" s="333" t="s">
        <v>3662</v>
      </c>
      <c r="C369" s="334">
        <v>5</v>
      </c>
    </row>
    <row r="370" spans="1:3" ht="15.5" x14ac:dyDescent="0.35">
      <c r="A370" s="333" t="s">
        <v>3663</v>
      </c>
      <c r="B370" s="333" t="s">
        <v>3664</v>
      </c>
      <c r="C370" s="334">
        <v>8</v>
      </c>
    </row>
    <row r="371" spans="1:3" ht="15.5" x14ac:dyDescent="0.35">
      <c r="A371" s="333" t="s">
        <v>3665</v>
      </c>
      <c r="B371" s="333" t="s">
        <v>3666</v>
      </c>
      <c r="C371" s="334">
        <v>3</v>
      </c>
    </row>
    <row r="372" spans="1:3" ht="15.5" x14ac:dyDescent="0.35">
      <c r="A372" s="333" t="s">
        <v>3667</v>
      </c>
      <c r="B372" s="333" t="s">
        <v>3668</v>
      </c>
      <c r="C372" s="334">
        <v>4</v>
      </c>
    </row>
    <row r="373" spans="1:3" ht="15.5" x14ac:dyDescent="0.35">
      <c r="A373" s="333" t="s">
        <v>3669</v>
      </c>
      <c r="B373" s="333" t="s">
        <v>3670</v>
      </c>
      <c r="C373" s="334">
        <v>4</v>
      </c>
    </row>
    <row r="374" spans="1:3" ht="31" x14ac:dyDescent="0.35">
      <c r="A374" s="333" t="s">
        <v>3671</v>
      </c>
      <c r="B374" s="333" t="s">
        <v>3672</v>
      </c>
      <c r="C374" s="334">
        <v>4</v>
      </c>
    </row>
    <row r="375" spans="1:3" ht="15.5" x14ac:dyDescent="0.35">
      <c r="A375" s="333" t="s">
        <v>3673</v>
      </c>
      <c r="B375" s="333" t="s">
        <v>3674</v>
      </c>
      <c r="C375" s="334">
        <v>5</v>
      </c>
    </row>
    <row r="376" spans="1:3" ht="15.5" x14ac:dyDescent="0.35">
      <c r="A376" s="333" t="s">
        <v>3675</v>
      </c>
      <c r="B376" s="333" t="s">
        <v>3676</v>
      </c>
      <c r="C376" s="334">
        <v>5</v>
      </c>
    </row>
    <row r="377" spans="1:3" ht="15.5" x14ac:dyDescent="0.35">
      <c r="A377" s="333" t="s">
        <v>458</v>
      </c>
      <c r="B377" s="333" t="s">
        <v>3677</v>
      </c>
      <c r="C377" s="334">
        <v>5</v>
      </c>
    </row>
    <row r="378" spans="1:3" ht="15.5" x14ac:dyDescent="0.35">
      <c r="A378" s="333" t="s">
        <v>3678</v>
      </c>
      <c r="B378" s="333" t="s">
        <v>3679</v>
      </c>
      <c r="C378" s="334">
        <v>4</v>
      </c>
    </row>
    <row r="379" spans="1:3" ht="15.5" x14ac:dyDescent="0.35">
      <c r="A379" s="333" t="s">
        <v>3680</v>
      </c>
      <c r="B379" s="333" t="s">
        <v>3681</v>
      </c>
      <c r="C379" s="334">
        <v>6</v>
      </c>
    </row>
    <row r="380" spans="1:3" ht="15.5" x14ac:dyDescent="0.35">
      <c r="A380" s="333" t="s">
        <v>3682</v>
      </c>
      <c r="B380" s="333" t="s">
        <v>3683</v>
      </c>
      <c r="C380" s="334">
        <v>4</v>
      </c>
    </row>
    <row r="381" spans="1:3" ht="15.5" x14ac:dyDescent="0.35">
      <c r="A381" s="333" t="s">
        <v>3684</v>
      </c>
      <c r="B381" s="333" t="s">
        <v>3024</v>
      </c>
      <c r="C381" s="334">
        <v>2</v>
      </c>
    </row>
    <row r="382" spans="1:3" ht="15.5" x14ac:dyDescent="0.35">
      <c r="A382" s="333" t="s">
        <v>3685</v>
      </c>
      <c r="B382" s="333" t="s">
        <v>3686</v>
      </c>
      <c r="C382" s="334">
        <v>4</v>
      </c>
    </row>
    <row r="383" spans="1:3" ht="15.5" x14ac:dyDescent="0.35">
      <c r="A383" s="333" t="s">
        <v>3687</v>
      </c>
      <c r="B383" s="333" t="s">
        <v>3688</v>
      </c>
      <c r="C383" s="334">
        <v>1</v>
      </c>
    </row>
    <row r="384" spans="1:3" ht="15.5" x14ac:dyDescent="0.35">
      <c r="A384" s="333" t="s">
        <v>3689</v>
      </c>
      <c r="B384" s="333" t="s">
        <v>3690</v>
      </c>
      <c r="C384" s="334">
        <v>4</v>
      </c>
    </row>
    <row r="385" spans="1:3" ht="15.5" x14ac:dyDescent="0.35">
      <c r="A385" s="333" t="s">
        <v>3691</v>
      </c>
      <c r="B385" s="333" t="s">
        <v>3692</v>
      </c>
      <c r="C385" s="334">
        <v>3</v>
      </c>
    </row>
    <row r="386" spans="1:3" ht="15.5" x14ac:dyDescent="0.35">
      <c r="A386" s="333" t="s">
        <v>3693</v>
      </c>
      <c r="B386" s="333" t="s">
        <v>3694</v>
      </c>
      <c r="C386" s="334">
        <v>5</v>
      </c>
    </row>
    <row r="387" spans="1:3" ht="15.5" x14ac:dyDescent="0.35">
      <c r="A387" s="333" t="s">
        <v>3695</v>
      </c>
      <c r="B387" s="333" t="s">
        <v>3696</v>
      </c>
      <c r="C387" s="334">
        <v>4</v>
      </c>
    </row>
    <row r="388" spans="1:3" ht="15.5" x14ac:dyDescent="0.35">
      <c r="A388" s="333" t="s">
        <v>3697</v>
      </c>
      <c r="B388" s="333" t="s">
        <v>3698</v>
      </c>
      <c r="C388" s="334">
        <v>4</v>
      </c>
    </row>
    <row r="389" spans="1:3" ht="15.5" x14ac:dyDescent="0.35">
      <c r="A389" s="333" t="s">
        <v>3699</v>
      </c>
      <c r="B389" s="333" t="s">
        <v>3700</v>
      </c>
      <c r="C389" s="334">
        <v>5</v>
      </c>
    </row>
    <row r="390" spans="1:3" ht="15.5" x14ac:dyDescent="0.35">
      <c r="A390" s="333" t="s">
        <v>3701</v>
      </c>
      <c r="B390" s="333" t="s">
        <v>3702</v>
      </c>
      <c r="C390" s="334">
        <v>1</v>
      </c>
    </row>
    <row r="391" spans="1:3" ht="15.5" x14ac:dyDescent="0.35">
      <c r="A391" s="333" t="s">
        <v>3703</v>
      </c>
      <c r="B391" s="333" t="s">
        <v>3704</v>
      </c>
      <c r="C391" s="334">
        <v>1</v>
      </c>
    </row>
    <row r="392" spans="1:3" ht="15.5" x14ac:dyDescent="0.35">
      <c r="A392" s="333" t="s">
        <v>3705</v>
      </c>
      <c r="B392" s="333" t="s">
        <v>3024</v>
      </c>
      <c r="C392" s="334">
        <v>2</v>
      </c>
    </row>
    <row r="393" spans="1:3" ht="15.5" x14ac:dyDescent="0.35">
      <c r="A393" s="333" t="s">
        <v>3706</v>
      </c>
      <c r="B393" s="333" t="s">
        <v>3707</v>
      </c>
      <c r="C393" s="334">
        <v>1</v>
      </c>
    </row>
    <row r="394" spans="1:3" ht="15.5" x14ac:dyDescent="0.35">
      <c r="A394" s="333" t="s">
        <v>3708</v>
      </c>
      <c r="B394" s="333" t="s">
        <v>3709</v>
      </c>
      <c r="C394" s="334">
        <v>1</v>
      </c>
    </row>
    <row r="395" spans="1:3" ht="15.5" x14ac:dyDescent="0.35">
      <c r="A395" s="333" t="s">
        <v>3710</v>
      </c>
      <c r="B395" s="333" t="s">
        <v>3711</v>
      </c>
      <c r="C395" s="334">
        <v>1</v>
      </c>
    </row>
    <row r="396" spans="1:3" ht="15.5" x14ac:dyDescent="0.35">
      <c r="A396" s="333" t="s">
        <v>3712</v>
      </c>
      <c r="B396" s="333" t="s">
        <v>3713</v>
      </c>
      <c r="C396" s="334">
        <v>1</v>
      </c>
    </row>
    <row r="397" spans="1:3" ht="15.5" x14ac:dyDescent="0.35">
      <c r="A397" s="333" t="s">
        <v>3714</v>
      </c>
      <c r="B397" s="333" t="s">
        <v>3715</v>
      </c>
      <c r="C397" s="334">
        <v>1</v>
      </c>
    </row>
    <row r="398" spans="1:3" ht="15.5" x14ac:dyDescent="0.35">
      <c r="A398" s="333" t="s">
        <v>3716</v>
      </c>
      <c r="B398" s="333" t="s">
        <v>3717</v>
      </c>
      <c r="C398" s="334">
        <v>1</v>
      </c>
    </row>
    <row r="399" spans="1:3" ht="15.5" x14ac:dyDescent="0.35">
      <c r="A399" s="333" t="s">
        <v>3718</v>
      </c>
      <c r="B399" s="333" t="s">
        <v>3719</v>
      </c>
      <c r="C399" s="334">
        <v>1</v>
      </c>
    </row>
    <row r="400" spans="1:3" ht="15.5" x14ac:dyDescent="0.35">
      <c r="A400" s="333" t="s">
        <v>3720</v>
      </c>
      <c r="B400" s="333" t="s">
        <v>3721</v>
      </c>
      <c r="C400" s="334">
        <v>1</v>
      </c>
    </row>
    <row r="401" spans="1:3" ht="15.5" x14ac:dyDescent="0.35">
      <c r="A401" s="333" t="s">
        <v>3722</v>
      </c>
      <c r="B401" s="333" t="s">
        <v>3723</v>
      </c>
      <c r="C401" s="334">
        <v>1</v>
      </c>
    </row>
    <row r="402" spans="1:3" ht="15.5" x14ac:dyDescent="0.35">
      <c r="A402" s="333" t="s">
        <v>3724</v>
      </c>
      <c r="B402" s="333" t="s">
        <v>3725</v>
      </c>
      <c r="C402" s="334">
        <v>1</v>
      </c>
    </row>
    <row r="403" spans="1:3" ht="15.5" x14ac:dyDescent="0.35">
      <c r="A403" s="333" t="s">
        <v>3726</v>
      </c>
      <c r="B403" s="333" t="s">
        <v>3727</v>
      </c>
      <c r="C403" s="334">
        <v>1</v>
      </c>
    </row>
    <row r="404" spans="1:3" ht="15.5" x14ac:dyDescent="0.35">
      <c r="A404" s="333" t="s">
        <v>3728</v>
      </c>
      <c r="B404" s="333" t="s">
        <v>3729</v>
      </c>
      <c r="C404" s="334">
        <v>1</v>
      </c>
    </row>
    <row r="405" spans="1:3" ht="15.5" x14ac:dyDescent="0.35">
      <c r="A405" s="333" t="s">
        <v>3730</v>
      </c>
      <c r="B405" s="333" t="s">
        <v>3731</v>
      </c>
      <c r="C405" s="334">
        <v>1</v>
      </c>
    </row>
    <row r="406" spans="1:3" ht="15.5" x14ac:dyDescent="0.35">
      <c r="A406" s="333" t="s">
        <v>3732</v>
      </c>
      <c r="B406" s="333" t="s">
        <v>3733</v>
      </c>
      <c r="C406" s="334">
        <v>1</v>
      </c>
    </row>
    <row r="407" spans="1:3" ht="15.5" x14ac:dyDescent="0.35">
      <c r="A407" s="333" t="s">
        <v>3734</v>
      </c>
      <c r="B407" s="333" t="s">
        <v>3735</v>
      </c>
      <c r="C407" s="334">
        <v>1</v>
      </c>
    </row>
    <row r="408" spans="1:3" ht="15.5" x14ac:dyDescent="0.35">
      <c r="A408" s="333" t="s">
        <v>3736</v>
      </c>
      <c r="B408" s="333" t="s">
        <v>3737</v>
      </c>
      <c r="C408" s="334">
        <v>1</v>
      </c>
    </row>
    <row r="409" spans="1:3" ht="15.5" x14ac:dyDescent="0.35">
      <c r="A409" s="333" t="s">
        <v>3738</v>
      </c>
      <c r="B409" s="333" t="s">
        <v>3739</v>
      </c>
      <c r="C409" s="334">
        <v>1</v>
      </c>
    </row>
    <row r="410" spans="1:3" ht="15.5" x14ac:dyDescent="0.35">
      <c r="A410" s="333" t="s">
        <v>3740</v>
      </c>
      <c r="B410" s="333" t="s">
        <v>3741</v>
      </c>
      <c r="C410" s="334">
        <v>1</v>
      </c>
    </row>
    <row r="411" spans="1:3" ht="15.5" x14ac:dyDescent="0.35">
      <c r="A411" s="333" t="s">
        <v>3742</v>
      </c>
      <c r="B411" s="333" t="s">
        <v>3743</v>
      </c>
      <c r="C411" s="334">
        <v>1</v>
      </c>
    </row>
    <row r="412" spans="1:3" ht="15.5" x14ac:dyDescent="0.35">
      <c r="A412" s="333" t="s">
        <v>3744</v>
      </c>
      <c r="B412" s="333" t="s">
        <v>3745</v>
      </c>
      <c r="C412" s="334">
        <v>1</v>
      </c>
    </row>
    <row r="413" spans="1:3" ht="15.5" x14ac:dyDescent="0.35">
      <c r="A413" s="333" t="s">
        <v>3746</v>
      </c>
      <c r="B413" s="333" t="s">
        <v>3747</v>
      </c>
      <c r="C413" s="334">
        <v>1</v>
      </c>
    </row>
    <row r="414" spans="1:3" ht="15.5" x14ac:dyDescent="0.35">
      <c r="A414" s="333" t="s">
        <v>3748</v>
      </c>
      <c r="B414" s="333" t="s">
        <v>3749</v>
      </c>
      <c r="C414" s="334">
        <v>1</v>
      </c>
    </row>
    <row r="415" spans="1:3" ht="15.5" x14ac:dyDescent="0.35">
      <c r="A415" s="333" t="s">
        <v>3750</v>
      </c>
      <c r="B415" s="333" t="s">
        <v>3751</v>
      </c>
      <c r="C415" s="334">
        <v>1</v>
      </c>
    </row>
    <row r="416" spans="1:3" ht="15.5" x14ac:dyDescent="0.35">
      <c r="A416" s="333" t="s">
        <v>3752</v>
      </c>
      <c r="B416" s="333" t="s">
        <v>3753</v>
      </c>
      <c r="C416" s="334">
        <v>1</v>
      </c>
    </row>
    <row r="417" spans="1:3" ht="15.5" x14ac:dyDescent="0.35">
      <c r="A417" s="333" t="s">
        <v>3754</v>
      </c>
      <c r="B417" s="333" t="s">
        <v>3755</v>
      </c>
      <c r="C417" s="334">
        <v>1</v>
      </c>
    </row>
    <row r="418" spans="1:3" ht="15.5" x14ac:dyDescent="0.35">
      <c r="A418" s="333" t="s">
        <v>3756</v>
      </c>
      <c r="B418" s="333" t="s">
        <v>3757</v>
      </c>
      <c r="C418" s="334">
        <v>1</v>
      </c>
    </row>
    <row r="419" spans="1:3" ht="15.5" x14ac:dyDescent="0.35">
      <c r="A419" s="333" t="s">
        <v>3758</v>
      </c>
      <c r="B419" s="333" t="s">
        <v>3759</v>
      </c>
      <c r="C419" s="334">
        <v>1</v>
      </c>
    </row>
    <row r="420" spans="1:3" ht="15.5" x14ac:dyDescent="0.35">
      <c r="A420" s="333" t="s">
        <v>3760</v>
      </c>
      <c r="B420" s="333" t="s">
        <v>3761</v>
      </c>
      <c r="C420" s="334">
        <v>1</v>
      </c>
    </row>
    <row r="421" spans="1:3" ht="15.5" x14ac:dyDescent="0.35">
      <c r="A421" s="333" t="s">
        <v>3762</v>
      </c>
      <c r="B421" s="333" t="s">
        <v>3763</v>
      </c>
      <c r="C421" s="334">
        <v>1</v>
      </c>
    </row>
    <row r="422" spans="1:3" ht="15.5" x14ac:dyDescent="0.35">
      <c r="A422" s="333" t="s">
        <v>3764</v>
      </c>
      <c r="B422" s="333" t="s">
        <v>3765</v>
      </c>
      <c r="C422" s="334">
        <v>1</v>
      </c>
    </row>
    <row r="423" spans="1:3" ht="15.5" x14ac:dyDescent="0.35">
      <c r="A423" s="333" t="s">
        <v>4073</v>
      </c>
      <c r="B423" s="333" t="s">
        <v>4074</v>
      </c>
      <c r="C423" s="334">
        <v>1</v>
      </c>
    </row>
    <row r="424" spans="1:3" ht="15.5" x14ac:dyDescent="0.35">
      <c r="A424" s="333" t="s">
        <v>3766</v>
      </c>
      <c r="B424" s="333" t="s">
        <v>3767</v>
      </c>
      <c r="C424" s="334">
        <v>1</v>
      </c>
    </row>
    <row r="425" spans="1:3" ht="15.5" x14ac:dyDescent="0.35">
      <c r="A425" s="333" t="s">
        <v>4075</v>
      </c>
      <c r="B425" s="333" t="s">
        <v>4076</v>
      </c>
      <c r="C425" s="334">
        <v>1</v>
      </c>
    </row>
    <row r="426" spans="1:3" ht="15.5" x14ac:dyDescent="0.35">
      <c r="A426" s="333" t="s">
        <v>4077</v>
      </c>
      <c r="B426" s="333" t="s">
        <v>4078</v>
      </c>
      <c r="C426" s="334">
        <v>1</v>
      </c>
    </row>
    <row r="427" spans="1:3" ht="15.5" x14ac:dyDescent="0.35">
      <c r="A427" s="333" t="s">
        <v>4079</v>
      </c>
      <c r="B427" s="333" t="s">
        <v>4080</v>
      </c>
      <c r="C427" s="334">
        <v>1</v>
      </c>
    </row>
    <row r="428" spans="1:3" ht="15.5" x14ac:dyDescent="0.35">
      <c r="A428" s="333" t="s">
        <v>4081</v>
      </c>
      <c r="B428" s="333" t="s">
        <v>4082</v>
      </c>
      <c r="C428" s="334">
        <v>1</v>
      </c>
    </row>
    <row r="429" spans="1:3" ht="15.5" x14ac:dyDescent="0.35">
      <c r="A429" s="333" t="s">
        <v>4083</v>
      </c>
      <c r="B429" s="333" t="s">
        <v>3765</v>
      </c>
      <c r="C429" s="334">
        <v>1</v>
      </c>
    </row>
    <row r="430" spans="1:3" ht="15.5" x14ac:dyDescent="0.35">
      <c r="A430" s="333" t="s">
        <v>4084</v>
      </c>
      <c r="B430" s="333" t="s">
        <v>4085</v>
      </c>
      <c r="C430" s="334">
        <v>1</v>
      </c>
    </row>
    <row r="431" spans="1:3" ht="15.5" x14ac:dyDescent="0.35">
      <c r="A431" s="333" t="s">
        <v>4086</v>
      </c>
      <c r="B431" s="333" t="s">
        <v>4087</v>
      </c>
      <c r="C431" s="334">
        <v>1</v>
      </c>
    </row>
    <row r="432" spans="1:3" ht="15.5" x14ac:dyDescent="0.35">
      <c r="A432" s="333" t="s">
        <v>4088</v>
      </c>
      <c r="B432" s="333" t="s">
        <v>4089</v>
      </c>
      <c r="C432" s="334">
        <v>1</v>
      </c>
    </row>
    <row r="433" spans="1:3" ht="15.5" x14ac:dyDescent="0.35">
      <c r="A433" s="333" t="s">
        <v>4090</v>
      </c>
      <c r="B433" s="333" t="s">
        <v>4091</v>
      </c>
      <c r="C433" s="334">
        <v>1</v>
      </c>
    </row>
    <row r="434" spans="1:3" ht="15.5" x14ac:dyDescent="0.35">
      <c r="A434" s="333" t="s">
        <v>4092</v>
      </c>
      <c r="B434" s="333" t="s">
        <v>4093</v>
      </c>
      <c r="C434" s="334">
        <v>1</v>
      </c>
    </row>
    <row r="435" spans="1:3" ht="15.5" x14ac:dyDescent="0.35">
      <c r="A435" s="333" t="s">
        <v>3768</v>
      </c>
      <c r="B435" s="333" t="s">
        <v>3769</v>
      </c>
      <c r="C435" s="334">
        <v>1</v>
      </c>
    </row>
    <row r="436" spans="1:3" ht="15.5" x14ac:dyDescent="0.35">
      <c r="A436" s="333" t="s">
        <v>3770</v>
      </c>
      <c r="B436" s="333" t="s">
        <v>3771</v>
      </c>
      <c r="C436" s="334">
        <v>1</v>
      </c>
    </row>
    <row r="437" spans="1:3" ht="15.5" x14ac:dyDescent="0.35">
      <c r="A437" s="333" t="s">
        <v>3772</v>
      </c>
      <c r="B437" s="333" t="s">
        <v>3773</v>
      </c>
      <c r="C437" s="334">
        <v>1</v>
      </c>
    </row>
    <row r="438" spans="1:3" ht="15.5" x14ac:dyDescent="0.35">
      <c r="A438" s="333" t="s">
        <v>3774</v>
      </c>
      <c r="B438" s="333" t="s">
        <v>3775</v>
      </c>
      <c r="C438" s="334">
        <v>1</v>
      </c>
    </row>
    <row r="439" spans="1:3" ht="15.5" x14ac:dyDescent="0.35">
      <c r="A439" s="333" t="s">
        <v>3776</v>
      </c>
      <c r="B439" s="333" t="s">
        <v>3777</v>
      </c>
      <c r="C439" s="334">
        <v>1</v>
      </c>
    </row>
    <row r="440" spans="1:3" ht="15.5" x14ac:dyDescent="0.35">
      <c r="A440" s="333" t="s">
        <v>3778</v>
      </c>
      <c r="B440" s="333" t="s">
        <v>3779</v>
      </c>
      <c r="C440" s="334">
        <v>1</v>
      </c>
    </row>
    <row r="441" spans="1:3" ht="15.5" x14ac:dyDescent="0.35">
      <c r="A441" s="333" t="s">
        <v>3780</v>
      </c>
      <c r="B441" s="333" t="s">
        <v>3781</v>
      </c>
      <c r="C441" s="334">
        <v>1</v>
      </c>
    </row>
    <row r="442" spans="1:3" ht="15.5" x14ac:dyDescent="0.35">
      <c r="A442" s="333" t="s">
        <v>3782</v>
      </c>
      <c r="B442" s="333" t="s">
        <v>3783</v>
      </c>
      <c r="C442" s="334">
        <v>1</v>
      </c>
    </row>
    <row r="443" spans="1:3" ht="15.5" x14ac:dyDescent="0.35">
      <c r="A443" s="333" t="s">
        <v>3784</v>
      </c>
      <c r="B443" s="333" t="s">
        <v>3785</v>
      </c>
      <c r="C443" s="334">
        <v>1</v>
      </c>
    </row>
    <row r="444" spans="1:3" ht="15.5" x14ac:dyDescent="0.35">
      <c r="A444" s="333" t="s">
        <v>3786</v>
      </c>
      <c r="B444" s="333" t="s">
        <v>3787</v>
      </c>
      <c r="C444" s="334">
        <v>1</v>
      </c>
    </row>
    <row r="445" spans="1:3" ht="15.5" x14ac:dyDescent="0.35">
      <c r="A445" s="333" t="s">
        <v>3788</v>
      </c>
      <c r="B445" s="333" t="s">
        <v>3789</v>
      </c>
      <c r="C445" s="334">
        <v>1</v>
      </c>
    </row>
    <row r="446" spans="1:3" ht="15.5" x14ac:dyDescent="0.35">
      <c r="A446" s="333" t="s">
        <v>3790</v>
      </c>
      <c r="B446" s="333" t="s">
        <v>3791</v>
      </c>
      <c r="C446" s="334">
        <v>1</v>
      </c>
    </row>
    <row r="447" spans="1:3" ht="15.5" x14ac:dyDescent="0.35">
      <c r="A447" s="333" t="s">
        <v>3792</v>
      </c>
      <c r="B447" s="333" t="s">
        <v>3793</v>
      </c>
      <c r="C447" s="334">
        <v>1</v>
      </c>
    </row>
    <row r="448" spans="1:3" ht="15.5" x14ac:dyDescent="0.35">
      <c r="A448" s="333" t="s">
        <v>3794</v>
      </c>
      <c r="B448" s="333" t="s">
        <v>3795</v>
      </c>
      <c r="C448" s="334">
        <v>1</v>
      </c>
    </row>
    <row r="449" spans="1:3" ht="15.5" x14ac:dyDescent="0.35">
      <c r="A449" s="333" t="s">
        <v>3796</v>
      </c>
      <c r="B449" s="333" t="s">
        <v>3797</v>
      </c>
      <c r="C449" s="334">
        <v>1</v>
      </c>
    </row>
    <row r="450" spans="1:3" ht="15.5" x14ac:dyDescent="0.35">
      <c r="A450" s="333" t="s">
        <v>3798</v>
      </c>
      <c r="B450" s="333" t="s">
        <v>3799</v>
      </c>
      <c r="C450" s="334">
        <v>1</v>
      </c>
    </row>
    <row r="451" spans="1:3" ht="15.5" x14ac:dyDescent="0.35">
      <c r="A451" s="333" t="s">
        <v>3800</v>
      </c>
      <c r="B451" s="333" t="s">
        <v>3801</v>
      </c>
      <c r="C451" s="334">
        <v>1</v>
      </c>
    </row>
    <row r="452" spans="1:3" ht="15.5" x14ac:dyDescent="0.35">
      <c r="A452" s="333" t="s">
        <v>3802</v>
      </c>
      <c r="B452" s="333" t="s">
        <v>3803</v>
      </c>
      <c r="C452" s="334">
        <v>1</v>
      </c>
    </row>
    <row r="453" spans="1:3" ht="15.5" x14ac:dyDescent="0.35">
      <c r="A453" s="333" t="s">
        <v>3804</v>
      </c>
      <c r="B453" s="333" t="s">
        <v>3805</v>
      </c>
      <c r="C453" s="334">
        <v>1</v>
      </c>
    </row>
    <row r="454" spans="1:3" ht="15.5" x14ac:dyDescent="0.35">
      <c r="A454" s="333" t="s">
        <v>3806</v>
      </c>
      <c r="B454" s="333" t="s">
        <v>3807</v>
      </c>
      <c r="C454" s="334">
        <v>1</v>
      </c>
    </row>
    <row r="455" spans="1:3" ht="15.5" x14ac:dyDescent="0.35">
      <c r="A455" s="333" t="s">
        <v>3808</v>
      </c>
      <c r="B455" s="333" t="s">
        <v>3809</v>
      </c>
      <c r="C455" s="334">
        <v>1</v>
      </c>
    </row>
    <row r="456" spans="1:3" ht="15.5" x14ac:dyDescent="0.35">
      <c r="A456" s="333" t="s">
        <v>3810</v>
      </c>
      <c r="B456" s="333" t="s">
        <v>3811</v>
      </c>
      <c r="C456" s="334">
        <v>1</v>
      </c>
    </row>
    <row r="457" spans="1:3" ht="15.5" x14ac:dyDescent="0.35">
      <c r="A457" s="333" t="s">
        <v>3812</v>
      </c>
      <c r="B457" s="333" t="s">
        <v>3813</v>
      </c>
      <c r="C457" s="334">
        <v>1</v>
      </c>
    </row>
    <row r="458" spans="1:3" ht="15.5" x14ac:dyDescent="0.35">
      <c r="A458" s="333" t="s">
        <v>3814</v>
      </c>
      <c r="B458" s="333" t="s">
        <v>3815</v>
      </c>
      <c r="C458" s="334">
        <v>1</v>
      </c>
    </row>
    <row r="459" spans="1:3" ht="15.5" x14ac:dyDescent="0.35">
      <c r="A459" s="333" t="s">
        <v>3816</v>
      </c>
      <c r="B459" s="333" t="s">
        <v>3817</v>
      </c>
      <c r="C459" s="334">
        <v>1</v>
      </c>
    </row>
    <row r="460" spans="1:3" ht="15.5" x14ac:dyDescent="0.35">
      <c r="A460" s="333" t="s">
        <v>3818</v>
      </c>
      <c r="B460" s="333" t="s">
        <v>3819</v>
      </c>
      <c r="C460" s="334">
        <v>1</v>
      </c>
    </row>
    <row r="461" spans="1:3" ht="15.5" x14ac:dyDescent="0.35">
      <c r="A461" s="333" t="s">
        <v>3820</v>
      </c>
      <c r="B461" s="333" t="s">
        <v>3821</v>
      </c>
      <c r="C461" s="334">
        <v>1</v>
      </c>
    </row>
    <row r="462" spans="1:3" ht="15.5" x14ac:dyDescent="0.35">
      <c r="A462" s="333" t="s">
        <v>3822</v>
      </c>
      <c r="B462" s="333" t="s">
        <v>3823</v>
      </c>
      <c r="C462" s="334">
        <v>1</v>
      </c>
    </row>
    <row r="463" spans="1:3" ht="15.5" x14ac:dyDescent="0.35">
      <c r="A463" s="333" t="s">
        <v>3824</v>
      </c>
      <c r="B463" s="333" t="s">
        <v>3825</v>
      </c>
      <c r="C463" s="334">
        <v>1</v>
      </c>
    </row>
    <row r="464" spans="1:3" ht="15.5" x14ac:dyDescent="0.35">
      <c r="A464" s="333" t="s">
        <v>3826</v>
      </c>
      <c r="B464" s="333" t="s">
        <v>3827</v>
      </c>
      <c r="C464" s="334">
        <v>1</v>
      </c>
    </row>
    <row r="465" spans="1:3" ht="15.5" x14ac:dyDescent="0.35">
      <c r="A465" s="333" t="s">
        <v>3828</v>
      </c>
      <c r="B465" s="333" t="s">
        <v>3829</v>
      </c>
      <c r="C465" s="334">
        <v>1</v>
      </c>
    </row>
    <row r="466" spans="1:3" ht="15.5" x14ac:dyDescent="0.35">
      <c r="A466" s="333" t="s">
        <v>3830</v>
      </c>
      <c r="B466" s="333" t="s">
        <v>3831</v>
      </c>
      <c r="C466" s="334">
        <v>1</v>
      </c>
    </row>
    <row r="467" spans="1:3" ht="15.5" x14ac:dyDescent="0.35">
      <c r="A467" s="333" t="s">
        <v>3832</v>
      </c>
      <c r="B467" s="333" t="s">
        <v>3833</v>
      </c>
      <c r="C467" s="334">
        <v>1</v>
      </c>
    </row>
    <row r="468" spans="1:3" ht="15.5" x14ac:dyDescent="0.35">
      <c r="A468" s="333" t="s">
        <v>3834</v>
      </c>
      <c r="B468" s="333" t="s">
        <v>3835</v>
      </c>
      <c r="C468" s="334">
        <v>1</v>
      </c>
    </row>
    <row r="469" spans="1:3" ht="15.5" x14ac:dyDescent="0.35">
      <c r="A469" s="333" t="s">
        <v>3836</v>
      </c>
      <c r="B469" s="333" t="s">
        <v>3837</v>
      </c>
      <c r="C469" s="334">
        <v>1</v>
      </c>
    </row>
    <row r="470" spans="1:3" ht="15.5" x14ac:dyDescent="0.35">
      <c r="A470" s="333" t="s">
        <v>3838</v>
      </c>
      <c r="B470" s="333" t="s">
        <v>3839</v>
      </c>
      <c r="C470" s="334">
        <v>1</v>
      </c>
    </row>
    <row r="471" spans="1:3" ht="15.5" x14ac:dyDescent="0.35">
      <c r="A471" s="333" t="s">
        <v>3840</v>
      </c>
      <c r="B471" s="333" t="s">
        <v>3841</v>
      </c>
      <c r="C471" s="334">
        <v>1</v>
      </c>
    </row>
    <row r="472" spans="1:3" ht="15.5" x14ac:dyDescent="0.35">
      <c r="A472" s="333" t="s">
        <v>3842</v>
      </c>
      <c r="B472" s="333" t="s">
        <v>3843</v>
      </c>
      <c r="C472" s="334">
        <v>1</v>
      </c>
    </row>
    <row r="473" spans="1:3" ht="15.5" x14ac:dyDescent="0.35">
      <c r="A473" s="333" t="s">
        <v>3844</v>
      </c>
      <c r="B473" s="333" t="s">
        <v>3845</v>
      </c>
      <c r="C473" s="334">
        <v>1</v>
      </c>
    </row>
    <row r="474" spans="1:3" ht="15.5" x14ac:dyDescent="0.35">
      <c r="A474" s="333" t="s">
        <v>3846</v>
      </c>
      <c r="B474" s="333" t="s">
        <v>3847</v>
      </c>
      <c r="C474" s="334">
        <v>1</v>
      </c>
    </row>
    <row r="475" spans="1:3" ht="15.5" x14ac:dyDescent="0.35">
      <c r="A475" s="333" t="s">
        <v>3848</v>
      </c>
      <c r="B475" s="333" t="s">
        <v>3849</v>
      </c>
      <c r="C475" s="334">
        <v>5</v>
      </c>
    </row>
    <row r="476" spans="1:3" ht="15.5" x14ac:dyDescent="0.35">
      <c r="A476" s="333" t="s">
        <v>3850</v>
      </c>
      <c r="B476" s="333" t="s">
        <v>3851</v>
      </c>
      <c r="C476" s="334">
        <v>4</v>
      </c>
    </row>
    <row r="477" spans="1:3" ht="15.5" x14ac:dyDescent="0.35">
      <c r="A477" s="333" t="s">
        <v>3852</v>
      </c>
      <c r="B477" s="333" t="s">
        <v>3853</v>
      </c>
      <c r="C477" s="334">
        <v>1</v>
      </c>
    </row>
    <row r="478" spans="1:3" ht="15.5" x14ac:dyDescent="0.35">
      <c r="A478" s="333" t="s">
        <v>3854</v>
      </c>
      <c r="B478" s="333" t="s">
        <v>3855</v>
      </c>
      <c r="C478" s="334">
        <v>1</v>
      </c>
    </row>
    <row r="479" spans="1:3" ht="15.5" x14ac:dyDescent="0.35">
      <c r="A479" s="333" t="s">
        <v>3856</v>
      </c>
      <c r="B479" s="333" t="s">
        <v>3857</v>
      </c>
      <c r="C479" s="334">
        <v>1</v>
      </c>
    </row>
    <row r="480" spans="1:3" ht="15.5" x14ac:dyDescent="0.35">
      <c r="A480" s="333" t="s">
        <v>3858</v>
      </c>
      <c r="B480" s="333" t="s">
        <v>3859</v>
      </c>
      <c r="C480" s="334">
        <v>1</v>
      </c>
    </row>
    <row r="481" spans="1:3" ht="15.5" x14ac:dyDescent="0.35">
      <c r="A481" s="333" t="s">
        <v>3860</v>
      </c>
      <c r="B481" s="333" t="s">
        <v>3861</v>
      </c>
      <c r="C481" s="334">
        <v>1</v>
      </c>
    </row>
    <row r="482" spans="1:3" ht="15.5" x14ac:dyDescent="0.35">
      <c r="A482" s="333" t="s">
        <v>3862</v>
      </c>
      <c r="B482" s="333" t="s">
        <v>3863</v>
      </c>
      <c r="C482" s="334">
        <v>1</v>
      </c>
    </row>
    <row r="483" spans="1:3" ht="15.5" x14ac:dyDescent="0.35">
      <c r="A483" s="333" t="s">
        <v>3864</v>
      </c>
      <c r="B483" s="333" t="s">
        <v>3865</v>
      </c>
      <c r="C483" s="334">
        <v>1</v>
      </c>
    </row>
    <row r="484" spans="1:3" ht="15.5" x14ac:dyDescent="0.35">
      <c r="A484" s="333" t="s">
        <v>3866</v>
      </c>
      <c r="B484" s="333" t="s">
        <v>3867</v>
      </c>
      <c r="C484" s="334">
        <v>1</v>
      </c>
    </row>
    <row r="485" spans="1:3" ht="15.5" x14ac:dyDescent="0.35">
      <c r="A485" s="333" t="s">
        <v>3868</v>
      </c>
      <c r="B485" s="333" t="s">
        <v>3869</v>
      </c>
      <c r="C485" s="334">
        <v>1</v>
      </c>
    </row>
    <row r="486" spans="1:3" ht="15.5" x14ac:dyDescent="0.35">
      <c r="A486" s="333" t="s">
        <v>3870</v>
      </c>
      <c r="B486" s="333" t="s">
        <v>3871</v>
      </c>
      <c r="C486" s="334">
        <v>1</v>
      </c>
    </row>
    <row r="487" spans="1:3" ht="15.5" x14ac:dyDescent="0.35">
      <c r="A487" s="333" t="s">
        <v>3872</v>
      </c>
      <c r="B487" s="333" t="s">
        <v>3873</v>
      </c>
      <c r="C487" s="334">
        <v>1</v>
      </c>
    </row>
    <row r="488" spans="1:3" ht="15.5" x14ac:dyDescent="0.35">
      <c r="A488" s="333" t="s">
        <v>3874</v>
      </c>
      <c r="B488" s="333" t="s">
        <v>3875</v>
      </c>
      <c r="C488" s="334">
        <v>1</v>
      </c>
    </row>
    <row r="489" spans="1:3" ht="15.5" x14ac:dyDescent="0.35">
      <c r="A489" s="333" t="s">
        <v>3876</v>
      </c>
      <c r="B489" s="333" t="s">
        <v>3877</v>
      </c>
      <c r="C489" s="334">
        <v>1</v>
      </c>
    </row>
    <row r="490" spans="1:3" ht="15.5" x14ac:dyDescent="0.35">
      <c r="A490" s="333" t="s">
        <v>3878</v>
      </c>
      <c r="B490" s="333" t="s">
        <v>3879</v>
      </c>
      <c r="C490" s="334">
        <v>8</v>
      </c>
    </row>
    <row r="491" spans="1:3" ht="15.5" x14ac:dyDescent="0.35">
      <c r="A491" s="333" t="s">
        <v>3880</v>
      </c>
      <c r="B491" s="333" t="s">
        <v>3881</v>
      </c>
      <c r="C491" s="334">
        <v>1</v>
      </c>
    </row>
    <row r="492" spans="1:3" ht="15.5" x14ac:dyDescent="0.35">
      <c r="A492" s="333" t="s">
        <v>3882</v>
      </c>
      <c r="B492" s="333" t="s">
        <v>3883</v>
      </c>
      <c r="C492" s="334">
        <v>1</v>
      </c>
    </row>
    <row r="493" spans="1:3" ht="15.5" x14ac:dyDescent="0.35">
      <c r="A493" s="333" t="s">
        <v>3884</v>
      </c>
      <c r="B493" s="333" t="s">
        <v>3885</v>
      </c>
      <c r="C493" s="334">
        <v>1</v>
      </c>
    </row>
    <row r="494" spans="1:3" ht="15.5" x14ac:dyDescent="0.35">
      <c r="A494" s="333" t="s">
        <v>3886</v>
      </c>
      <c r="B494" s="333" t="s">
        <v>3887</v>
      </c>
      <c r="C494" s="334">
        <v>1</v>
      </c>
    </row>
    <row r="495" spans="1:3" ht="15.5" x14ac:dyDescent="0.35">
      <c r="A495" s="333" t="s">
        <v>3888</v>
      </c>
      <c r="B495" s="333" t="s">
        <v>3889</v>
      </c>
      <c r="C495" s="334">
        <v>1</v>
      </c>
    </row>
    <row r="496" spans="1:3" ht="15.5" x14ac:dyDescent="0.35">
      <c r="A496" s="333" t="s">
        <v>3890</v>
      </c>
      <c r="B496" s="333" t="s">
        <v>3891</v>
      </c>
      <c r="C496" s="334">
        <v>1</v>
      </c>
    </row>
    <row r="497" spans="1:3" ht="15.5" x14ac:dyDescent="0.35">
      <c r="A497" s="333" t="s">
        <v>3892</v>
      </c>
      <c r="B497" s="333" t="s">
        <v>3893</v>
      </c>
      <c r="C497" s="334">
        <v>1</v>
      </c>
    </row>
    <row r="498" spans="1:3" ht="15.5" x14ac:dyDescent="0.35">
      <c r="A498" s="333" t="s">
        <v>3894</v>
      </c>
      <c r="B498" s="333" t="s">
        <v>3895</v>
      </c>
      <c r="C498" s="334">
        <v>1</v>
      </c>
    </row>
    <row r="499" spans="1:3" ht="15.5" x14ac:dyDescent="0.35">
      <c r="A499" s="333" t="s">
        <v>3896</v>
      </c>
      <c r="B499" s="333" t="s">
        <v>3897</v>
      </c>
      <c r="C499" s="334">
        <v>1</v>
      </c>
    </row>
    <row r="500" spans="1:3" ht="15.5" x14ac:dyDescent="0.35">
      <c r="A500" s="333" t="s">
        <v>3898</v>
      </c>
      <c r="B500" s="333" t="s">
        <v>3899</v>
      </c>
      <c r="C500" s="334">
        <v>1</v>
      </c>
    </row>
    <row r="501" spans="1:3" ht="15.5" x14ac:dyDescent="0.35">
      <c r="A501" s="333" t="s">
        <v>3900</v>
      </c>
      <c r="B501" s="333" t="s">
        <v>3901</v>
      </c>
      <c r="C501" s="334">
        <v>1</v>
      </c>
    </row>
    <row r="502" spans="1:3" ht="15.5" x14ac:dyDescent="0.35">
      <c r="A502" s="333" t="s">
        <v>3902</v>
      </c>
      <c r="B502" s="333" t="s">
        <v>3903</v>
      </c>
      <c r="C502" s="334">
        <v>1</v>
      </c>
    </row>
    <row r="503" spans="1:3" ht="15.5" x14ac:dyDescent="0.35">
      <c r="A503" s="333" t="s">
        <v>3904</v>
      </c>
      <c r="B503" s="333" t="s">
        <v>3905</v>
      </c>
      <c r="C503" s="334">
        <v>1</v>
      </c>
    </row>
    <row r="504" spans="1:3" ht="15.5" x14ac:dyDescent="0.35">
      <c r="A504" s="333" t="s">
        <v>3906</v>
      </c>
      <c r="B504" s="333" t="s">
        <v>3907</v>
      </c>
      <c r="C504" s="334">
        <v>1</v>
      </c>
    </row>
    <row r="505" spans="1:3" ht="15.5" x14ac:dyDescent="0.35">
      <c r="A505" s="333" t="s">
        <v>3908</v>
      </c>
      <c r="B505" s="333" t="s">
        <v>3909</v>
      </c>
      <c r="C505" s="334">
        <v>1</v>
      </c>
    </row>
    <row r="506" spans="1:3" ht="15.5" x14ac:dyDescent="0.35">
      <c r="A506" s="333" t="s">
        <v>3910</v>
      </c>
      <c r="B506" s="333" t="s">
        <v>3911</v>
      </c>
      <c r="C506" s="334">
        <v>1</v>
      </c>
    </row>
    <row r="507" spans="1:3" ht="15.5" x14ac:dyDescent="0.35">
      <c r="A507" s="333" t="s">
        <v>3912</v>
      </c>
      <c r="B507" s="333" t="s">
        <v>3913</v>
      </c>
      <c r="C507" s="334">
        <v>1</v>
      </c>
    </row>
    <row r="508" spans="1:3" ht="15.5" x14ac:dyDescent="0.35">
      <c r="A508" s="333" t="s">
        <v>3914</v>
      </c>
      <c r="B508" s="333" t="s">
        <v>3915</v>
      </c>
      <c r="C508" s="334">
        <v>1</v>
      </c>
    </row>
    <row r="509" spans="1:3" ht="15.5" x14ac:dyDescent="0.35">
      <c r="A509" s="333" t="s">
        <v>3916</v>
      </c>
      <c r="B509" s="333" t="s">
        <v>3917</v>
      </c>
      <c r="C509" s="334">
        <v>1</v>
      </c>
    </row>
    <row r="510" spans="1:3" ht="15.5" x14ac:dyDescent="0.35">
      <c r="A510" s="333" t="s">
        <v>3918</v>
      </c>
      <c r="B510" s="333" t="s">
        <v>3919</v>
      </c>
      <c r="C510" s="334">
        <v>1</v>
      </c>
    </row>
    <row r="511" spans="1:3" ht="15.5" x14ac:dyDescent="0.35">
      <c r="A511" s="333" t="s">
        <v>3920</v>
      </c>
      <c r="B511" s="333" t="s">
        <v>3921</v>
      </c>
      <c r="C511" s="334">
        <v>1</v>
      </c>
    </row>
    <row r="512" spans="1:3" ht="15.5" x14ac:dyDescent="0.35">
      <c r="A512" s="333" t="s">
        <v>3922</v>
      </c>
      <c r="B512" s="333" t="s">
        <v>3923</v>
      </c>
      <c r="C512" s="334">
        <v>1</v>
      </c>
    </row>
    <row r="513" spans="1:3" ht="15.5" x14ac:dyDescent="0.35">
      <c r="A513" s="333" t="s">
        <v>3924</v>
      </c>
      <c r="B513" s="333" t="s">
        <v>3925</v>
      </c>
      <c r="C513" s="334">
        <v>1</v>
      </c>
    </row>
    <row r="514" spans="1:3" ht="15.5" x14ac:dyDescent="0.35">
      <c r="A514" s="333" t="s">
        <v>3926</v>
      </c>
      <c r="B514" s="333" t="s">
        <v>3927</v>
      </c>
      <c r="C514" s="334">
        <v>1</v>
      </c>
    </row>
    <row r="515" spans="1:3" ht="15.5" x14ac:dyDescent="0.35">
      <c r="A515" s="333" t="s">
        <v>3928</v>
      </c>
      <c r="B515" s="333" t="s">
        <v>3929</v>
      </c>
      <c r="C515" s="334">
        <v>1</v>
      </c>
    </row>
    <row r="516" spans="1:3" ht="15.5" x14ac:dyDescent="0.35">
      <c r="A516" s="333" t="s">
        <v>3930</v>
      </c>
      <c r="B516" s="333" t="s">
        <v>3931</v>
      </c>
      <c r="C516" s="334">
        <v>1</v>
      </c>
    </row>
    <row r="517" spans="1:3" ht="15.5" x14ac:dyDescent="0.35">
      <c r="A517" s="333" t="s">
        <v>3932</v>
      </c>
      <c r="B517" s="333" t="s">
        <v>3933</v>
      </c>
      <c r="C517" s="334">
        <v>1</v>
      </c>
    </row>
    <row r="518" spans="1:3" ht="15.5" x14ac:dyDescent="0.35">
      <c r="A518" s="333" t="s">
        <v>3934</v>
      </c>
      <c r="B518" s="333" t="s">
        <v>3935</v>
      </c>
      <c r="C518" s="334">
        <v>1</v>
      </c>
    </row>
    <row r="519" spans="1:3" ht="15.5" x14ac:dyDescent="0.35">
      <c r="A519" s="333" t="s">
        <v>3936</v>
      </c>
      <c r="B519" s="333" t="s">
        <v>3937</v>
      </c>
      <c r="C519" s="334">
        <v>1</v>
      </c>
    </row>
    <row r="520" spans="1:3" ht="15.5" x14ac:dyDescent="0.35">
      <c r="A520" s="333" t="s">
        <v>3938</v>
      </c>
      <c r="B520" s="333" t="s">
        <v>3939</v>
      </c>
      <c r="C520" s="334">
        <v>1</v>
      </c>
    </row>
    <row r="521" spans="1:3" ht="15.5" x14ac:dyDescent="0.35">
      <c r="A521" s="333" t="s">
        <v>3940</v>
      </c>
      <c r="B521" s="333" t="s">
        <v>3941</v>
      </c>
      <c r="C521" s="334">
        <v>1</v>
      </c>
    </row>
    <row r="522" spans="1:3" ht="15.5" x14ac:dyDescent="0.35">
      <c r="A522" s="333" t="s">
        <v>3942</v>
      </c>
      <c r="B522" s="333" t="s">
        <v>3943</v>
      </c>
      <c r="C522" s="334">
        <v>1</v>
      </c>
    </row>
    <row r="523" spans="1:3" ht="15.5" x14ac:dyDescent="0.35">
      <c r="A523" s="333" t="s">
        <v>3944</v>
      </c>
      <c r="B523" s="333" t="s">
        <v>3945</v>
      </c>
      <c r="C523" s="334">
        <v>1</v>
      </c>
    </row>
    <row r="524" spans="1:3" ht="15.5" x14ac:dyDescent="0.35">
      <c r="A524" s="333" t="s">
        <v>3946</v>
      </c>
      <c r="B524" s="333" t="s">
        <v>3947</v>
      </c>
      <c r="C524" s="334">
        <v>1</v>
      </c>
    </row>
    <row r="525" spans="1:3" ht="15.5" x14ac:dyDescent="0.35">
      <c r="A525" s="333" t="s">
        <v>3948</v>
      </c>
      <c r="B525" s="333" t="s">
        <v>3949</v>
      </c>
      <c r="C525" s="334">
        <v>1</v>
      </c>
    </row>
    <row r="526" spans="1:3" ht="15.5" x14ac:dyDescent="0.35">
      <c r="A526" s="333" t="s">
        <v>3950</v>
      </c>
      <c r="B526" s="333" t="s">
        <v>3951</v>
      </c>
      <c r="C526" s="334">
        <v>1</v>
      </c>
    </row>
    <row r="527" spans="1:3" ht="15.5" x14ac:dyDescent="0.35">
      <c r="A527" s="333" t="s">
        <v>3952</v>
      </c>
      <c r="B527" s="333" t="s">
        <v>3953</v>
      </c>
      <c r="C527" s="334">
        <v>1</v>
      </c>
    </row>
  </sheetData>
  <autoFilter ref="A1:D495" xr:uid="{73A2B4D5-7F32-407B-BF3D-3BF96173406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442392-5B81-446E-A708-13D1C2C2E09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838E02-7881-4E5D-BC72-2CB19C1A41C2}">
  <ds:schemaRefs>
    <ds:schemaRef ds:uri="http://schemas.microsoft.com/sharepoint/v3/contenttype/forms"/>
  </ds:schemaRefs>
</ds:datastoreItem>
</file>

<file path=customXml/itemProps3.xml><?xml version="1.0" encoding="utf-8"?>
<ds:datastoreItem xmlns:ds="http://schemas.openxmlformats.org/officeDocument/2006/customXml" ds:itemID="{6780A02E-2697-4489-B030-7170EC3EA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Results</vt:lpstr>
      <vt:lpstr>Instructions</vt:lpstr>
      <vt:lpstr>Gen Test Cases</vt:lpstr>
      <vt:lpstr>Debian 9</vt:lpstr>
      <vt:lpstr>Debian 10</vt:lpstr>
      <vt:lpstr>Change Log</vt:lpstr>
      <vt:lpstr>Appendix</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Taylor Jared V</cp:lastModifiedBy>
  <cp:revision/>
  <dcterms:created xsi:type="dcterms:W3CDTF">2014-11-17T05:09:03Z</dcterms:created>
  <dcterms:modified xsi:type="dcterms:W3CDTF">2022-09-19T21:08:48Z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