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28B3285E-FAF3-4CE6-AE94-C1A5889977BC}"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Appendix" sheetId="10" r:id="rId5"/>
    <sheet name="Change Log" sheetId="11" r:id="rId6"/>
    <sheet name="Issue Code Table" sheetId="12" r:id="rId7"/>
  </sheets>
  <definedNames>
    <definedName name="_xlnm._FilterDatabase" localSheetId="3" hidden="1">'Test Cases'!$A$2:$AB$271</definedName>
    <definedName name="_xlnm.Print_Area" localSheetId="4">Appendix!$A$1:$N$27</definedName>
    <definedName name="_xlnm.Print_Area" localSheetId="5">'Change Log'!$A$1:$D$14</definedName>
    <definedName name="_xlnm.Print_Area" localSheetId="0">Dashboard!$A$1:$C$45</definedName>
    <definedName name="_xlnm.Print_Area" localSheetId="2">Instructions!$A$1:$N$38</definedName>
    <definedName name="_xlnm.Print_Area" localSheetId="1">Results!$A$1:$N$23</definedName>
    <definedName name="_xlnm.Print_Area" localSheetId="3">'Test Cases'!$A$1:$K$270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D16" i="8" s="1"/>
  <c r="I16" i="8" s="1"/>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221" i="4"/>
  <c r="AA222" i="4"/>
  <c r="AA223" i="4"/>
  <c r="AA224" i="4"/>
  <c r="AA225" i="4"/>
  <c r="AA226" i="4"/>
  <c r="AA227" i="4"/>
  <c r="AA228" i="4"/>
  <c r="AA229" i="4"/>
  <c r="AA230" i="4"/>
  <c r="AA231" i="4"/>
  <c r="AA232" i="4"/>
  <c r="AA233" i="4"/>
  <c r="AA234" i="4"/>
  <c r="AA235" i="4"/>
  <c r="AA236" i="4"/>
  <c r="AA237" i="4"/>
  <c r="AA238" i="4"/>
  <c r="AA239" i="4"/>
  <c r="AA240" i="4"/>
  <c r="AA241" i="4"/>
  <c r="AA242" i="4"/>
  <c r="AA243" i="4"/>
  <c r="AA244" i="4"/>
  <c r="AA245" i="4"/>
  <c r="AA246" i="4"/>
  <c r="AA247" i="4"/>
  <c r="AA248" i="4"/>
  <c r="AA249" i="4"/>
  <c r="AA250" i="4"/>
  <c r="AA251" i="4"/>
  <c r="AA252" i="4"/>
  <c r="AA253" i="4"/>
  <c r="AA254" i="4"/>
  <c r="AA255" i="4"/>
  <c r="AA256" i="4"/>
  <c r="AA257" i="4"/>
  <c r="AA258" i="4"/>
  <c r="AA259" i="4"/>
  <c r="AA260" i="4"/>
  <c r="AA261" i="4"/>
  <c r="AA262" i="4"/>
  <c r="AA263" i="4"/>
  <c r="AA264" i="4"/>
  <c r="AA265" i="4"/>
  <c r="AA266" i="4"/>
  <c r="AA267" i="4"/>
  <c r="AA268" i="4"/>
  <c r="AA269" i="4"/>
  <c r="AA270" i="4"/>
  <c r="B29" i="8"/>
  <c r="B27" i="8"/>
  <c r="AA3" i="4"/>
  <c r="A29" i="8" s="1"/>
  <c r="O12" i="8"/>
  <c r="M12" i="8"/>
  <c r="N12" i="8" s="1"/>
  <c r="E12" i="8"/>
  <c r="D12" i="8"/>
  <c r="C12" i="8"/>
  <c r="B12" i="8"/>
  <c r="F12" i="8"/>
  <c r="A27" i="8"/>
  <c r="C18" i="8" l="1"/>
  <c r="D19" i="8"/>
  <c r="I19" i="8" s="1"/>
  <c r="D20" i="8"/>
  <c r="I20" i="8" s="1"/>
  <c r="E18" i="8"/>
  <c r="E23" i="8"/>
  <c r="F20" i="8"/>
  <c r="D17" i="8"/>
  <c r="I17" i="8" s="1"/>
  <c r="D18" i="8"/>
  <c r="I18" i="8" s="1"/>
  <c r="F18" i="8"/>
  <c r="E17" i="8"/>
  <c r="F16" i="8"/>
  <c r="E20" i="8"/>
  <c r="D22" i="8"/>
  <c r="I22" i="8" s="1"/>
  <c r="C21" i="8"/>
  <c r="F17" i="8"/>
  <c r="F21" i="8"/>
  <c r="H21" i="8" s="1"/>
  <c r="E19" i="8"/>
  <c r="E21" i="8"/>
  <c r="C16" i="8"/>
  <c r="H16" i="8" s="1"/>
  <c r="E16" i="8"/>
  <c r="E22" i="8"/>
  <c r="F19" i="8"/>
  <c r="D23" i="8"/>
  <c r="I23" i="8" s="1"/>
  <c r="F23" i="8"/>
  <c r="F22" i="8"/>
  <c r="C22" i="8"/>
  <c r="C23" i="8"/>
  <c r="D21" i="8"/>
  <c r="I21" i="8" s="1"/>
  <c r="C20" i="8"/>
  <c r="H20" i="8" s="1"/>
  <c r="C19" i="8"/>
  <c r="H19" i="8" s="1"/>
  <c r="C17" i="8"/>
  <c r="H17" i="8" s="1"/>
  <c r="H23" i="8" l="1"/>
  <c r="H22" i="8"/>
  <c r="H18" i="8"/>
  <c r="D24" i="8" s="1"/>
  <c r="G12" i="8" s="1"/>
</calcChain>
</file>

<file path=xl/sharedStrings.xml><?xml version="1.0" encoding="utf-8"?>
<sst xmlns="http://schemas.openxmlformats.org/spreadsheetml/2006/main" count="4228" uniqueCount="2434">
  <si>
    <t>Internal Revenue Service</t>
  </si>
  <si>
    <t>Office of Safeguards</t>
  </si>
  <si>
    <t xml:space="preserve"> ▪ SCSEM Subject: Unix/Linux</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</si>
  <si>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</si>
  <si>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</si>
  <si>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</si>
  <si>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</si>
  <si>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</si>
  <si>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</si>
  <si>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</si>
  <si>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</si>
  <si>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</si>
  <si>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</si>
  <si>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</si>
  <si>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</si>
  <si>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</si>
  <si>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</si>
  <si>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</si>
  <si>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</si>
  <si>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</si>
  <si>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</si>
  <si>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</si>
  <si>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</si>
  <si>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</si>
  <si>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</si>
  <si>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</si>
  <si>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</si>
  <si>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</si>
  <si>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</si>
  <si>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</si>
  <si>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</si>
  <si>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</si>
  <si>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</si>
  <si>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</si>
  <si>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</si>
  <si>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</si>
  <si>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</si>
  <si>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</si>
  <si>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</si>
  <si>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</si>
  <si>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</si>
  <si>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</si>
  <si>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</si>
  <si>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</si>
  <si>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</si>
  <si>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</si>
  <si>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</si>
  <si>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</si>
  <si>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</si>
  <si>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</si>
  <si>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</si>
  <si>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</si>
  <si>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</si>
  <si>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</si>
  <si>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</si>
  <si>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</si>
  <si>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</si>
  <si>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</si>
  <si>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</si>
  <si>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</si>
  <si>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</si>
  <si>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</si>
  <si>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</si>
  <si>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</si>
  <si>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</si>
  <si>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common </t>
  </si>
  <si>
    <t xml:space="preserve">UNIX and Linux operating systems (Solaris, HP-UX, AIX, Red Hat Linux, SuSE Linux) for systems that receive, store or process or transmit Federal </t>
  </si>
  <si>
    <t xml:space="preserve">Tax Information (FTI). The SCSEM contains a set of test procedures applicable to all of the operating system flavors, and subsets of test cases </t>
  </si>
  <si>
    <t>applicable to specific operating system flavors.</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</si>
  <si>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</si>
  <si>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</si>
  <si>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</si>
  <si>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</si>
  <si>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</si>
  <si>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</si>
  <si>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</si>
  <si>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</si>
  <si>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</si>
  <si>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</si>
  <si>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</si>
  <si>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</si>
  <si>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</si>
  <si>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</si>
  <si>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</si>
  <si>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</si>
  <si>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</si>
  <si>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</si>
  <si>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</si>
  <si>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</si>
  <si>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</si>
  <si>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</si>
  <si>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</si>
  <si>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</si>
  <si>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</si>
  <si>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</si>
  <si>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</si>
  <si>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</si>
  <si>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</si>
  <si>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</si>
  <si>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</si>
  <si>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</si>
  <si>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</si>
  <si>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</si>
  <si>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</si>
  <si>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</si>
  <si>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</si>
  <si>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</si>
  <si>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</si>
  <si>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</si>
  <si>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</si>
  <si>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</si>
  <si>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</si>
  <si>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</si>
  <si>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</si>
  <si>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</si>
  <si>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</si>
  <si>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</si>
  <si>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</si>
  <si>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Objective</t>
  </si>
  <si>
    <t>Test Procedures</t>
  </si>
  <si>
    <t>Expected Results</t>
  </si>
  <si>
    <t>Actual Results</t>
  </si>
  <si>
    <t>Status</t>
  </si>
  <si>
    <t>Notes/Evidence</t>
  </si>
  <si>
    <t>Reference</t>
  </si>
  <si>
    <t>Criticality</t>
  </si>
  <si>
    <t>Issue Code Mapping</t>
  </si>
  <si>
    <r>
      <t xml:space="preserve">Issue Code Description (Select </t>
    </r>
    <r>
      <rPr>
        <b/>
        <u/>
        <sz val="10"/>
        <rFont val="Arial"/>
        <family val="2"/>
      </rPr>
      <t>one</t>
    </r>
    <r>
      <rPr>
        <b/>
        <sz val="10"/>
        <rFont val="Arial"/>
        <family val="2"/>
      </rPr>
      <t xml:space="preserve"> to enter in column N)</t>
    </r>
  </si>
  <si>
    <t>Risk Rating (Do Not Edit)</t>
  </si>
  <si>
    <t>UNIX-01</t>
  </si>
  <si>
    <t>SA-22</t>
  </si>
  <si>
    <t>Unsupported System Components</t>
  </si>
  <si>
    <t>Examine</t>
  </si>
  <si>
    <t>ALL (Generic Check)</t>
  </si>
  <si>
    <t>Checks to ensure the operating system version in use is a supported version by the vendor.</t>
  </si>
  <si>
    <t xml:space="preserve">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
Check the release of the OS:
− Solaris
# uname -a
− HP-UX
# uname -a
− AIX
# uname -a
− Linux
# uname -R
If the operating system is not a supported release, then this is a finding.
</t>
  </si>
  <si>
    <t>The operating system is a supported release.</t>
  </si>
  <si>
    <t>Critical</t>
  </si>
  <si>
    <t>HCM3</t>
  </si>
  <si>
    <t>HCM3: Operating system does not have vendor support</t>
  </si>
  <si>
    <t>UNIX-02</t>
  </si>
  <si>
    <t>SI-2</t>
  </si>
  <si>
    <t>Flaw Remediation</t>
  </si>
  <si>
    <t>Checks to ensure the  system is current with vendor released security patches.</t>
  </si>
  <si>
    <t>Vendor recommended and security patches are installed and are not out-of-date.</t>
  </si>
  <si>
    <t>Significant</t>
  </si>
  <si>
    <t>HSI2</t>
  </si>
  <si>
    <t>HSI2: System patch level is insufficient</t>
  </si>
  <si>
    <t>UNIX-03</t>
  </si>
  <si>
    <t>IA-2</t>
  </si>
  <si>
    <t>Identification and Authentication (Organizational Users)</t>
  </si>
  <si>
    <t>Ensure multi-factor authentication mechanisms is employed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</si>
  <si>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</si>
  <si>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Multi-factor authentication is not required for internal privileged and non-privileged access
HAC65: Multi-factor authentication is not required for internal privileged access
HAC66: Multi-factor authentication is not required for internal non-privileged access</t>
  </si>
  <si>
    <t>UNIX-04</t>
  </si>
  <si>
    <t>SC-28</t>
  </si>
  <si>
    <t>Protection of Information at Rest</t>
  </si>
  <si>
    <t xml:space="preserve">Implemented cryptographic mechanisms to prevent unauthorized disclosure and modification of FTI at rest </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</si>
  <si>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</si>
  <si>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</si>
  <si>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</si>
  <si>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</si>
  <si>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UNIX-05</t>
  </si>
  <si>
    <t>AC-11</t>
  </si>
  <si>
    <t>Device Lock</t>
  </si>
  <si>
    <t>Checks to determine if automatic session termination applies to local and remote sessions.</t>
  </si>
  <si>
    <t>The SA will configure systems to log out interactive processes (i.e., terminal sessions, ssh sessions, etc.,) after 15 minutes of inactivity
or ensure a password protected screen lock mechanism is used and is set to lock the screen
after 15 minutes of inactivity.</t>
  </si>
  <si>
    <t>Systems are configured to log out of interactive processes (i.e., terminal sessions, ssh sessions, etc.,) after 15 minutes of inactivity
or ensure a password protected screen lock mechanism is used and is set to lock the screen
after 15 minutes of inactivity.</t>
  </si>
  <si>
    <t>Moderate</t>
  </si>
  <si>
    <t>HAC2</t>
  </si>
  <si>
    <t>HAC2: User sessions do not lock after the Publication 1075 required timeframe</t>
  </si>
  <si>
    <t>UNIX-06</t>
  </si>
  <si>
    <t>AC-12</t>
  </si>
  <si>
    <t>Session Termination</t>
  </si>
  <si>
    <t>Interview
Examine</t>
  </si>
  <si>
    <t>Checks to see if the information system automatically terminates a remote session after 15 minutes of inactivity.</t>
  </si>
  <si>
    <t>HAC2
HRM5</t>
  </si>
  <si>
    <t>UNIX-07</t>
  </si>
  <si>
    <t>AC-14</t>
  </si>
  <si>
    <t>Permitted Actions without Identification or Authentication</t>
  </si>
  <si>
    <t>Checks to see if  services that allow interaction without authentication or via anonymous authentication are documented, justified to the ISSO,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</si>
  <si>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</si>
  <si>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ISSO, and are properly secured and segregated from other systems that contain services that explicitly require authentication and identity verification.</t>
  </si>
  <si>
    <t>HAC29</t>
  </si>
  <si>
    <t>UNIX-08</t>
  </si>
  <si>
    <t>AC-17</t>
  </si>
  <si>
    <t>Remote Access</t>
  </si>
  <si>
    <t>Examine
Test</t>
  </si>
  <si>
    <t>Remote access should be managed through a limited number of managed network access control points</t>
  </si>
  <si>
    <t xml:space="preserve">Remote connections are managed with these controls. </t>
  </si>
  <si>
    <t>HRM7</t>
  </si>
  <si>
    <t>HRM7: The agency does not adequately control remote access to its systems</t>
  </si>
  <si>
    <t>UNIX-09</t>
  </si>
  <si>
    <t>Checks for the existence of remote consoles.</t>
  </si>
  <si>
    <t xml:space="preserve">There are no remote consoles defined.
Note: Remote access is defined as any access to an agency information system by a user communicating through an external network, for example: the Internet.   </t>
  </si>
  <si>
    <t>UNIX-10</t>
  </si>
  <si>
    <t>Test
Examine</t>
  </si>
  <si>
    <t>Check to see if the root password is passed over a network in clear text form.</t>
  </si>
  <si>
    <t xml:space="preserve">Perform the following to determine if root has logged in over an unencrypted network connection.  The first command determines if root has logged in over a network.  The second will check to see if ssh is installed.
− Solaris
# last  | grep "^root " | egrep -v "reboot|console" | more
# ps -ef |grep sshd
− HP-UX
# last -R  | grep "^root " | egrep -v "reboot|console" | more
# ps -ef |grep sshd
− AIX
# last  | grep "^root " | egrep -v "reboot|console"  | more
# ps -ef |grep sshd
− Linux
# last | grep "^root " | egrep -v "reboot|console" | more
# ps -ef |grep sshd
If the output from the 'last' command shows root has logged in over the network and sshd is not running, then this is a finding.
</t>
  </si>
  <si>
    <t>The root password is not passed over a network in clear text form.</t>
  </si>
  <si>
    <t>HPW11</t>
  </si>
  <si>
    <t>HPW11: Password transmission does not use strong cryptography</t>
  </si>
  <si>
    <t>UNIX-11</t>
  </si>
  <si>
    <t>Check to see if an encrypted remote access program such as ssh is configured to disable the capability to log on directly as root.</t>
  </si>
  <si>
    <t xml:space="preserve">Perform the following to determine if ssh disables root logins:
 # find / -name sshd_config -print
 # grep -I &lt;sshd_config path&gt;  permitrootlogin
RHEL 4-5, SLES 9
The permitrootlogins value should be uncommented and set to no. 
Note: Speak with the administrator regarding alternative ways of restricting direct root ssh logins with PAM if they suggest that root logins via ssh are disabled and the above check suggests otherwise.
</t>
  </si>
  <si>
    <t>An encrypted remote access program, such as ssh, disables the capability to log directly on as root.</t>
  </si>
  <si>
    <t>HRM8</t>
  </si>
  <si>
    <t>HRM8: Direct root access is enabled on the system</t>
  </si>
  <si>
    <t>UNIX-12</t>
  </si>
  <si>
    <t>Checks to see if a host using Xwindows host writes .Xauthority files or equivalent.</t>
  </si>
  <si>
    <t xml:space="preserve">To check for .Xauthority files being utilized, change directory to a user's home directory and perform:
 # ls -la .Xauthority
If the file does not exist, ask the SA if the user is using Xwindows.  If the user is utilizing Xwindows and the .Xauthority file does not exist and host based access control is not being used, then this is a finding.
</t>
  </si>
  <si>
    <t>An X Windows host writes .Xauthority files (or equivalent).</t>
  </si>
  <si>
    <t>UNIX-13</t>
  </si>
  <si>
    <t>AC-3</t>
  </si>
  <si>
    <t>Access Enforcement</t>
  </si>
  <si>
    <t>Checks to see if the xwindows system connections are required  If not required, checks to see if they are disabled.</t>
  </si>
  <si>
    <t xml:space="preserve">Determine if the X window system is running by:
 # ps -ef |grep X
Ask the SA if the X window system is an operational requirement.  If it is not, then this is a finding.
</t>
  </si>
  <si>
    <t>If the Xwindows system connections have been disabled or uninstalled if it is not required for production.</t>
  </si>
  <si>
    <t>UNIX-14</t>
  </si>
  <si>
    <t>Checks to see if authorized X clients are listed in the X*.hosts file if the .xauthority utility is not used.</t>
  </si>
  <si>
    <t xml:space="preserve">Perform the following to determine if the X server is running:
 # ps -ef |grep X
Determine if xauth is being used by:
 # xauth
 xauth&gt; list
If the above command sequence does not show any host other than the localhost, then xauth is not being used.  Search the system for an X*.hosts files, where * is a display number that may be used to limit X window connections.  If none are found and user based access control is not being used, then this is a finding. 
</t>
  </si>
  <si>
    <t>Authorized X clients are listed in the X*.hosts (or equivalent) file(s) if the .Xauthority utility is not used.</t>
  </si>
  <si>
    <t>HAC11</t>
  </si>
  <si>
    <t>HAC11: User access was not established with concept of least privilege</t>
  </si>
  <si>
    <t>UNIX-15</t>
  </si>
  <si>
    <t>Checks to see if access to the xterminal host is limited to authorized clients.</t>
  </si>
  <si>
    <t xml:space="preserve">Perform the following to determine if access to the X window system is limited to authorized clients:
 # xauth
 xauth&gt; list
Ask the SA if the clients listed are authorized.  If they are not, then this is a finding.
</t>
  </si>
  <si>
    <t>Access to the X-terminal host is limited to authorized X clients.</t>
  </si>
  <si>
    <t>UNIX-16</t>
  </si>
  <si>
    <t>AC-2</t>
  </si>
  <si>
    <t>Account Management</t>
  </si>
  <si>
    <t xml:space="preserve">− Solaris
# logins -d
− HP-UX 
# pwck -s
− AIX 
# usrck -n ALL
If duplicates are found, perform the following to display full listing.
# grep "&lt;account_name&gt;" /etc/passwd
− Linux 
# pwck -r
If accounts have the same account name, then this is a finding.
</t>
  </si>
  <si>
    <t>Accounts do not have the same user or account name.</t>
  </si>
  <si>
    <t>HAC20</t>
  </si>
  <si>
    <t>HAC20: Agency duplicates usernames</t>
  </si>
  <si>
    <t>UNIX-17</t>
  </si>
  <si>
    <t>Checks to ensure groups listed in the passwd file are in /etc/group.</t>
  </si>
  <si>
    <t>▪ Solaris
# logins -d
▪ HP-UX 
# pwck -s
▪ AIX 
# grpck
Compare with:
# more /etc/group
Confirm each gid referenced in the /etc/passwd file is listed in the /etc/group file.
▪ Linux 
# pwck -r
If a group referenced in the /etc/passwd file is not in the /etc/group file, then this is a finding.</t>
  </si>
  <si>
    <t>A group referenced in the /etc/passwd file is in the /etc/group file.</t>
  </si>
  <si>
    <t>UNIX-18</t>
  </si>
  <si>
    <t>Check to see if accounts are locked after 120 days of inactivity.</t>
  </si>
  <si>
    <t>Indications of inactive accounts are those that have no entries in the last log.  Check the date in the last log to verify it is within the last 120 days. If an inactive account is not disabled via an entry in the password field in the /etc/passwd or /etc/shadow (or TCB equivalent), check the /etc/passwd file to check if the account has a valid shell.  If not, then this is a finding.  Non-interactive application accounts may be documented.</t>
  </si>
  <si>
    <t>Accounts are locked after 120 days of inactivity</t>
  </si>
  <si>
    <t>HAC10</t>
  </si>
  <si>
    <t>UNIX-19</t>
  </si>
  <si>
    <t>Check to see if unused default accounts have been disabled.</t>
  </si>
  <si>
    <t>Unused default accounts have been disabled.</t>
  </si>
  <si>
    <t>UNIX-20</t>
  </si>
  <si>
    <t>Checks to see if an access control program is being used.</t>
  </si>
  <si>
    <t>To determine if tcp wrappers is installed perform the following:
Solaris, HP-UX , and AIX
 # grep tcpd /etc/inetd.conf
Solaris 10
      # svcprop -p defaults inetd | grep tcp_wrappers
This should return a line with the following:
 defaults/tcp_wrappers boolean true
If the above line contains the word false, then this is a finding on Solaris 10.
Solaris 8 or 9
 # grep -i enable_tcpwrappers /etc/default/inetd
If the value returned is not set to yes and /etc/inetd.conf does not contain tcpd, then this is a finding.
Linux
 # rpm -qa |grep tcpd
     or
Check the services in the /etc/xinetd.d directory that are not disabled for an entry containing noaccess or only_from.
Ensure an entry returns specifically for tcpd,  not tcpdump.
NOTE: Tcpwrappers can also be configured through /etc/host.allow and /etc/hosts.deny. Checks these files for additional access control configuration.</t>
  </si>
  <si>
    <t>An access control program is being used.</t>
  </si>
  <si>
    <t>HAC100</t>
  </si>
  <si>
    <t>HAC100: Other</t>
  </si>
  <si>
    <t>UNIX-21</t>
  </si>
  <si>
    <t>Checks to see if the access control program is configured to grant and deny system access to specific hosts.</t>
  </si>
  <si>
    <t xml:space="preserve">Check for the existence of /etc/hosts.allow and /etc/hosts.deny:
 # ls -la /etc/hosts.allow
 #  ls -la /etc/hosts.deny
 # grep "ALL: ALL" /etc/hosts.deny
If the 'ALL: ALL' is in the /etc/hosts.deny file, then any tcp service from a host or network not listed in the /etc/hosts.allow file will not be allowed access.  If the entry is not in /etc/hosts.deny or if either of the two files do not exist, then this is a finding.
</t>
  </si>
  <si>
    <t>The access control program is configured to grant and deny system access to specific hosts.</t>
  </si>
  <si>
    <t>UNIX-22</t>
  </si>
  <si>
    <t>Checks to see if the snmp community strings have been changed from the default.</t>
  </si>
  <si>
    <t>SNMP community strings have been changed from the default.</t>
  </si>
  <si>
    <t>HAC27
HAC100</t>
  </si>
  <si>
    <t xml:space="preserve">HAC27: Default accounts have not been disabled or renamed
HAC100: Other </t>
  </si>
  <si>
    <t>UNIX-23</t>
  </si>
  <si>
    <t>Checks to see if the snmpd.conf file is not owned by root and group owned by sys or the application.</t>
  </si>
  <si>
    <t xml:space="preserve">Perform:
 # find / -name snmpd.conf
 # ls -lL &lt;snmpd.conf&gt;
  # find / -name *.mib
If the snmpd.conf file is not owned by root and group owned by sys or the application, then this is a finding.
</t>
  </si>
  <si>
    <t>The snmpd.conf  and .mib files are owned by root and group owned by sys or the application.</t>
  </si>
  <si>
    <t>UNIX-24</t>
  </si>
  <si>
    <t>AC-6</t>
  </si>
  <si>
    <t>Least Privilege</t>
  </si>
  <si>
    <t>Checks to see if the Snmpd.conf file permission is securely configured.</t>
  </si>
  <si>
    <t xml:space="preserve">Perform:
# find / -name snmpd.conf
# ls -lL &lt;snmpd.conf&gt;
If the snmpd.conf file is more permissive than 700, then this is a finding.
</t>
  </si>
  <si>
    <t>The snmpd.conf file is not more permissive than 700.</t>
  </si>
  <si>
    <t>UNIX-25</t>
  </si>
  <si>
    <t>Checks to ensure secure operation of application sessions.</t>
  </si>
  <si>
    <t xml:space="preserve">If there is an application running on the system that is continuously in use (such as a network monitoring application), ask the SA what the name of the application is.  
# ps -ef | more
If the logon session for an application requiring a continuous display does not ensure:
- The logon session is not a root session.
- The inactivity exemption is justified and documented with the ISSO.
- The display station (e.g., keyboard, CRT) is located in a controlled access area.
Then this is a finding.
</t>
  </si>
  <si>
    <t xml:space="preserve">The logon session for an application requiring a continuous display ensures:
- The logon session is not a root session.
- The inactivity exemption is justified and documented with the ISSO.
- The display station (e.g., keyboard, CRT) is located in a controlled access area.
</t>
  </si>
  <si>
    <t>UNIX-26</t>
  </si>
  <si>
    <t>Checks to see if the root account has world writeable directories in its search path.</t>
  </si>
  <si>
    <t>As the root user perform the following to check the search path:
 # echo $PATH
 #  ls -ld &lt;each directory in path variable&gt;
If any of the directories in the PATH variable are world writeable, then this is a finding.</t>
  </si>
  <si>
    <t>The root account does not have world writable directories in its search path.</t>
  </si>
  <si>
    <t>UNIX-27</t>
  </si>
  <si>
    <t>Checks to see if the information system enforces assigned authorizations for controlling access to the system in accordance with applicable policy.</t>
  </si>
  <si>
    <t>Ask the administrator to demonstrate how user and group access is assigned. Find out if roles are assigned for a particular set of users and then that role/group are given only the rights that are required to perform that duty.
The sudo utility could be used for this control objective.</t>
  </si>
  <si>
    <t>UNIX-28</t>
  </si>
  <si>
    <t>Check to see if the root account can be directly logged into from other than the system console.</t>
  </si>
  <si>
    <t xml:space="preserve">▪ Solaris 
Confirm CONSOLE is set to /dev/console.
# grep CONSOLE=/dev/console /etc/default/login
▪ HP-UX 
Confirm /etc/securetty exists and is empty or contains only the word console or /dev/null.
# more /etc/securetty
▪ AIX 
# /user/sbin/lsuser -a rlogin root
▪ Linux 
Confirm /etc/securetty exists and is empty or contains only the word console or a single tty device.
# more /etc/securetty
</t>
  </si>
  <si>
    <t>The root account cannot be directly logged into from somewhere other than the system console.</t>
  </si>
  <si>
    <t>UNIX-29</t>
  </si>
  <si>
    <t>Test</t>
  </si>
  <si>
    <t>Check to see if the root account is logged onto directly.</t>
  </si>
  <si>
    <t>Perform the following to check if root is logging in directly:
 # last root |grep -v reboot
If any entries exist for root other than the console, then this is a finding.</t>
  </si>
  <si>
    <t>The root account is not logged onto directly.</t>
  </si>
  <si>
    <t>UNIX-30</t>
  </si>
  <si>
    <t>Check to see if there are unowned files.</t>
  </si>
  <si>
    <t xml:space="preserve">Perform:
 #  find /  -nouser  -print &gt; nousers  
and 
 # find / -nogroup -print &gt; nogroup
If there are any files listed either in the nousers or nogroup files created from the above commands, then this is a finding.
</t>
  </si>
  <si>
    <t>There are no unowned files.</t>
  </si>
  <si>
    <t>UNIX-31</t>
  </si>
  <si>
    <t>Check to see if network services daemon file permissions are more permissive than 755.</t>
  </si>
  <si>
    <t xml:space="preserve">Perform the following to check the permissions:
− Solaris
# ls -la /usr/bin or /usr/sbin
− HP-UX
# ls -la /usr/lbin
− AIX
# ls -la /usr/sbin
− Linux
# ls -la /usr/sbin
If any of the files that are used to start network daemons in the above directories have permissions greater than 755, then this is a finding.
Note: Network daemons that may not reside in these directories (such as httpd or sshd) must also be checked for the correct permissions.
</t>
  </si>
  <si>
    <t>Network services daemon file is not more permissive than 755.</t>
  </si>
  <si>
    <t>UNIX-32</t>
  </si>
  <si>
    <t>Check to see if there are files or directories with uneven access permissions.</t>
  </si>
  <si>
    <t xml:space="preserve">Perform:
 #  ls -lL &lt;system directory&gt;
&lt;system files directories are listed below&gt;
 to check the permissions for files in /etc, /bin, /usr/bin, /usr/lbin, /usr/usb, /sbin, and /usr/sbin.  Uneven file permission exist if the file owner has less privileges than the group or world users and when the file is owned by a privileged user or group (such as root or bin)..  If any of the files in the above listed directories contain uneven file permissions, then this is a finding.
</t>
  </si>
  <si>
    <t>There are no files or directories with uneven access permissions.</t>
  </si>
  <si>
    <t>UNIX-33</t>
  </si>
  <si>
    <t xml:space="preserve">Perform:
 #  ls -lL &lt;system directory&gt;
&lt;system files directories are listed below&gt;
 to check the permissions for files in /etc, /bin, /usr/bin, /usr/lbin, /usr/usb, /sbin, and /usr/sbin.  If the file permissions are greater than 755, and the files are system commands, then this is a finding.
Note:  Elevate to Criticality Code of HIGH if world writable.
</t>
  </si>
  <si>
    <t>System command is not more permissive than 755.</t>
  </si>
  <si>
    <t>UNIX-34</t>
  </si>
  <si>
    <t>Check to see if system files, programs, and directories are not owned by a system account.</t>
  </si>
  <si>
    <t xml:space="preserve">Perform:
 #  ls -lL &lt;system directory&gt;
&lt;system files directories are listed below&gt;
 to check the owner for files in /etc, /bin, /usr/bin, /usr/lbin, /usr/usb, /sbin, and /usr/sbin.  If the files are not owned by a system account or application, then this is a finding.
Note:  oratab and emtab will be owned by oracle.
</t>
  </si>
  <si>
    <t>System files, programs, and directories are owned by a system account.</t>
  </si>
  <si>
    <t>UNIX-35</t>
  </si>
  <si>
    <t>Check to see if the group owner of system files, programs, or directories is not a system group.</t>
  </si>
  <si>
    <t xml:space="preserve">Perform:
 #  ls -lL &lt;system directory&gt;
&lt;system files directories are listed below&gt;
 to check the group owner for files in /etc, /bin, /usr/bin, /usr/lbin, /usr/usb, /sbin, and /usr/sbin.  If the files are not owned by a system group or application group, then this is a finding.
</t>
  </si>
  <si>
    <t>System files, programs, and directories are owned by a system group.</t>
  </si>
  <si>
    <t>UNIX-36</t>
  </si>
  <si>
    <t>Check to see if system log file permissions are more permissive than 640.</t>
  </si>
  <si>
    <t xml:space="preserve">Most syslog messages are logged to /var/log, /var/log/syslog, or /var/adm directories.  Check the permissions by performing the following:
 # ls -lL &lt;syslog directory&gt;
If any of the log files permissions are greater than 640, then this is a finding.
</t>
  </si>
  <si>
    <t>System log file is not more permissive than 640.</t>
  </si>
  <si>
    <t>UNIX-37</t>
  </si>
  <si>
    <t>Check to see if manual page file permissions are more permissive than 644.</t>
  </si>
  <si>
    <t xml:space="preserve">Check the man pages permissions by performing the following:
 # ls -lL /usr/share/man
 # ls -lL /usr/share/info
 # ls -lL /usr/share/infopage
If any files in the above directories have permissions greater than 644, then this is a finding.
</t>
  </si>
  <si>
    <t>Manual page file is not more permissive than 644.</t>
  </si>
  <si>
    <t>UNIX-38</t>
  </si>
  <si>
    <t xml:space="preserve">Checks to ensure library file permissions are securely set. </t>
  </si>
  <si>
    <t>Check the library permissions by performing the following:
 # ls -lL /usr/lib/*  -or
 # ls -lL /usr/lib/*  | grep -v lr | grep -v dr
If any of the file permissions are greater than 755, then this is a finding.</t>
  </si>
  <si>
    <t>Library file is not more permissive than 755.</t>
  </si>
  <si>
    <t>UNIX-39</t>
  </si>
  <si>
    <t>CM-7</t>
  </si>
  <si>
    <t>Least Functionality</t>
  </si>
  <si>
    <t>Checks to see if the NIS protocol is in use and authorized.</t>
  </si>
  <si>
    <t xml:space="preserve">Perform the following to determine if NIS is active one the system:
 # ps -ef |grep ypbind
If NIS is found active on the system, ask the SA if it's use is documented with the ISSO.  If NIS use is not documented, this is a finding.
</t>
  </si>
  <si>
    <t>The NIS protocol is in use and justified and documented with the ISSO.</t>
  </si>
  <si>
    <t>HCM9</t>
  </si>
  <si>
    <t>HCM9: Systems are not deployed using the concept of least privilege</t>
  </si>
  <si>
    <t>UNIX-40</t>
  </si>
  <si>
    <t>Checks to see if NIS is implemented under udp.</t>
  </si>
  <si>
    <t xml:space="preserve"># rpcinfo -p | grep yp | grep udp
If NIS/NIS+ is implemented under UDP, then this is a finding.
</t>
  </si>
  <si>
    <t>NIS/NIS+ is not implemented under UDP.</t>
  </si>
  <si>
    <t>UNIX-41</t>
  </si>
  <si>
    <t>Checks to ensure ownership of NIS/NIS+/yp files is securely configured.</t>
  </si>
  <si>
    <t xml:space="preserve">Perform the following to check NIS file ownership:
− Solaris
# ls -la /usr/lib/netsvc/yp
− HP-UX
# ls -la /var/yp/&lt;nis domainname&gt;
− AIX
# ls -la /usr/lib/netsvc/yp or /usr/lib/nis
− Linux
# ls -la /var/yp/&lt;nis domainname&gt;
If the file ownership is not root, sys, bin, then this is a finding.
</t>
  </si>
  <si>
    <t>NIS/NIS+/yp files are owned by root, sys or bin.</t>
  </si>
  <si>
    <t>UNIX-42</t>
  </si>
  <si>
    <t>Checks to see if group ownership of NIS/NIS+ files is securely configured.</t>
  </si>
  <si>
    <t xml:space="preserve">Perform the following to check NIS file group ownership:
− Solaris
# ls -la /usr/lib/netsvc/yp
− HP-UX
# ls -la /var/yp/&lt;nis domainname&gt;
− AIX
# ls -la /usr/lib/netsvc/yp or /usr/lib/nis
− Linux
# ls -la /var/yp/&lt;nis domainname&gt;
If the file group ownership is not root, sys, bin or other, then this is a finding.
</t>
  </si>
  <si>
    <t>NIS/NIS+/yp files are group owned root, sys, bin, or other.</t>
  </si>
  <si>
    <t>UNIX-43</t>
  </si>
  <si>
    <t>Checks to ensure NIS/NIS+ command file permissions are securely configured.</t>
  </si>
  <si>
    <t xml:space="preserve">Perform the following to check NIS file permissions:
− Solaris
# ls -la /usr/lib/netsvc/yp
− HP-UX
# ls -la /var/yp/&lt;nis domainname&gt;
− AIX
# ls -la /usr/lib/netsvc/yp or /usr/lib/nis
− Linux
# ls -la /var/yp/&lt;nis domainname&gt;
If any of the file permissions are greater than 755, then this is a finding.
</t>
  </si>
  <si>
    <t>NIS/NIS+/yp command file is not more permissive than 755.</t>
  </si>
  <si>
    <t>UNIX-44</t>
  </si>
  <si>
    <t>Checks to see if the /etc/passwd file protection is more permissive than 644.</t>
  </si>
  <si>
    <t xml:space="preserve">Check /etc/passwd permissions:
# ls -lL /etc/passwd
If /etc/passwd is more permissive than 644, then this is a finding.
</t>
  </si>
  <si>
    <t>The /etc/passwd file is not more permissive than 644.</t>
  </si>
  <si>
    <t>UNIX-45</t>
  </si>
  <si>
    <t>Checks to make sure that the /etc/passwd file is owned by root.</t>
  </si>
  <si>
    <t xml:space="preserve">Check /etc/passwd ownership:
# ls -lL /etc/passwd
Check /etc/shadow and equivalent file(s) ownership:
− HP-UX
The TCB structure of HP-UX and other flavors of UNIX is radically different from the /etc/shadow structure found in Solaris.  The file permissions and uids/gids should be as follows, and are a finding if they deviate from this configuration.
/tcb     d555 root sys
/tcb/files   d771 root sys
/tcb/files/auth  d771 root sys
/tcb/files/auth/[a-z]/* 664 root root
− AIX.
# ls -lL /etc/security/passwd
− All Other Platforms
# ls -lL /etc/shadow
If the /etc/passwd and /etc/shadow (or equivalent) file is not owned by root, then this is a finding.  If HP-UX /tcb directories and files ownerships are not configured as detailed above, then this is a finding.
</t>
  </si>
  <si>
    <t>The /etc/passwd and /etc/shadow (or equivalent) file is owned by root</t>
  </si>
  <si>
    <t>UNIX-46</t>
  </si>
  <si>
    <t>Checks to see if the shadow file permissions are more permissive than 400.</t>
  </si>
  <si>
    <t xml:space="preserve">Check /etc/shadow and equivalent file(s) permissions: 
− HP-UX
The TCB structure of HP-UX and other flavors of UNIX is radically different from the /etc/shadow structure found in Solaris.  The file permissions and uids/gids should be as follows, and are a finding if they deviate from this configuration.
/tcb     d555 root sys
/tcb/files   d771 root sys
/tcb/files/auth  d771 root sys
/tcb/files/auth/[a-z]/* 664 root root
− AIX.
# ls -lL /etc/security/passwd
− All Other Platforms
# ls -lL /etc/shadow
If the /etc/shadow (or equivalent) file is more permissive than 400, then this is a finding.  If HP-UX /tcb directories and files permissions are not configured as detailed above, then this is a finding.
</t>
  </si>
  <si>
    <t>The /etc/shadow (or equivalent) file is not more permissive than 400.</t>
  </si>
  <si>
    <t>UNIX-47</t>
  </si>
  <si>
    <t>Checks to see if home directories have permissions greater than 750.</t>
  </si>
  <si>
    <t xml:space="preserve">Issue this command for each user in the /etc/passwd file to display user home directory permissions:
# ls -lLd /&lt;usershomedirectory&gt;
If a user's home directories are more permissive the 750, then this is a finding.  Home directories with permissions greater than 750 must be justified and documented with the ISSO.
</t>
  </si>
  <si>
    <t>User home directories are not more permissive than 750.</t>
  </si>
  <si>
    <t>UNIX-48</t>
  </si>
  <si>
    <t>Checks to see if users do own their home directory.</t>
  </si>
  <si>
    <t xml:space="preserve">Issue this command for each user in the /etc/passwd file to display user home directory ownership:
# ls -lLd /&lt;usershomedirectory&gt;
If a user's home directory(s) are not owned by the assigned user, then this is a finding.  Home directories not owned by the assigned user must be justified and documented with the ISSO.
</t>
  </si>
  <si>
    <t>Users own their home directory.</t>
  </si>
  <si>
    <t>UNIX-49</t>
  </si>
  <si>
    <t xml:space="preserve">Issue this command for each user in the /etc/passwd file to display user home directory group ownership:
# ls -lLd /&lt;usershomedirecotory&gt;
# grep &lt;user&gt; /etc/group
If user home directories are not group owned by the assigned user's primary group, then this is a finding.  Home directories with a group owner other than the assigned owner must be justified and documented with the ISSO.
</t>
  </si>
  <si>
    <t>Home directories are group owned by the home directory owner's primary group.  Exceptions may exist for application directories, which will be documented with the ISSO.</t>
  </si>
  <si>
    <t>UNIX-50</t>
  </si>
  <si>
    <t>Checks to see if system start-up files are more permissive than 755.</t>
  </si>
  <si>
    <t xml:space="preserve">Check run control scripts permissions:
− Solaris
# cd /etc
# ls -lL rc*
# cd /etc/init.d
# ls -l
− HP-UX 
# cd /sbin
# ls -lL rc*
# cd /sbin/init.d
# ls -l
# /etc/rc.config.d
# ls -l
− AIX  
# cd /etc
# ls -lL rc*
− Linux 
# cd /etc  (may vary)
# ls -lL rc*
# cd /etc/init.d
# ls -l
If run control scripts are more permissive than 755, then this is a finding.
</t>
  </si>
  <si>
    <t>Run control scripts are not more permissive than 755.</t>
  </si>
  <si>
    <t>UNIX-51</t>
  </si>
  <si>
    <t>Checks to see if run control scripts have the sgid or suid bit set.</t>
  </si>
  <si>
    <t xml:space="preserve">Check run control scripts for sgid and suid:
− Solaris
# cd /etc
# ls -lL rc*
# cd /etc/init.d
# ls -l
− HP-UX 
# cd /sbin
# ls -lL rc*
# cd /sbin/init.d
# ls -l
# /etc/rc.config.d
# ls -l
− AIX  
# cd /etc
# ls -lL rc*
− Linux 
# cd /etc  (may vary)
# ls -lL rc*
# cd /etc/init.d
# ls -l
If run control scripts have the sgid or suid bit set, then this is a finding.
</t>
  </si>
  <si>
    <t>Run control scripts do not have the sgid or the suid bit set.</t>
  </si>
  <si>
    <t>UNIX-52</t>
  </si>
  <si>
    <t>Checks to see if run control scripts execute world writeable programs or scripts.</t>
  </si>
  <si>
    <t xml:space="preserve">Perform more command to look in the system startup files to check for files or scripts being executed.  Check the permissions on the files or scripts to check if they are world writable.  Alternatively, the command 
 # find / -perm -0002 -type f &gt; wwlist
Will give a list of world writable files that can be checked against the executed files or scripts.  If world writeable files are found to be executed from systems startup scripts, then this is a finding.
</t>
  </si>
  <si>
    <t>Run control scripts execute world writable programs or scripts.</t>
  </si>
  <si>
    <t>UNIX-53</t>
  </si>
  <si>
    <t>Checks to see if run control scripts are not owned by root or bin.</t>
  </si>
  <si>
    <t xml:space="preserve">Check run control scripts ownership:
− Solaris
# cd /etc
# ls -lL rc*
# cd /etc/init.d
# ls -l
− HP-UX 
# cd /sbin
# ls -lL rc*
# cd /sbin/init.d
# ls -l
# /etc/rc.config.d
# ls -l
− AIX  
# cd /etc
# ls -lL rc*
− Linux 
# cd /etc  (may vary)
# ls -lL rc*
# cd /etc/init.d
# ls -l
If run control scripts are not owned by root or bin, then this is a finding.
</t>
  </si>
  <si>
    <t>Run control scripts are owned by root or bin.</t>
  </si>
  <si>
    <t>UNIX-54</t>
  </si>
  <si>
    <t>Checks to see if run control scripts are not group owned by root, sys, bin, other or the system default.</t>
  </si>
  <si>
    <t xml:space="preserve">Check run control scripts group ownership:
− Solaris
# cd /etc
# ls -lL rc*
# cd /etc/init.d
# ls -lL
− HP-UX 
# cd /sbin
# ls -lL rc*
# cd /sbin/init.d
# ls -lL
− AIX  
# cd /etc
# ls -lL rc*
− Linux 
# cd /etc (may vary)
# ls -lL rc*
# cd /etc/init.d
# ls -lL rc*
If run control scripts are not group owned by root, sys, bin, other or the system default, then this is a finding.
</t>
  </si>
  <si>
    <t>Run control scripts are group owned by root, sys, bin, other, or the system default.</t>
  </si>
  <si>
    <t>UNIX-55</t>
  </si>
  <si>
    <t>Checks to see if global initialization files are  group owned by root, sys,bin, other or the system default.</t>
  </si>
  <si>
    <t xml:space="preserve">Check global initialization files group ownership:
# ls -l /etc/.login
# ls -l /etc/profile
# ls -l /etc/bashrc
# ls -l /etc/environment
# ls -l /etc/security/environ
If global initialization files are not group owned by root, sys, bin, other, or the system default, then this is a finding.
Note:  check /etc/profile for HP-UX.
</t>
  </si>
  <si>
    <t>Global initialization files are group owned by root, sys, bin, other, or the system default.</t>
  </si>
  <si>
    <t>UNIX-56</t>
  </si>
  <si>
    <t>Checks to see if global initialization files are more permissive than 644.</t>
  </si>
  <si>
    <t xml:space="preserve">Check global initialization files permissions:
# ls -l /etc/.login
# ls -l /etc/profile
# ls -l /etc/bashrc
# ls -l /etc/environment
# ls -l /etc/security/environ
If global initialization files are more permissive than 644, then this is a finding.
Note:  check /etc/profile for HP-UX.
</t>
  </si>
  <si>
    <t>Global initialization files are not more permissive than 644.</t>
  </si>
  <si>
    <t>UNIX-57</t>
  </si>
  <si>
    <t xml:space="preserve">With the help of the SA, review the Administrator group and verify whether or not the person has a valid reason to be in the group.  </t>
  </si>
  <si>
    <t>Based on the capabilities required of the administrator group, the group members are limited only to the number of individuals needed to perform administrative duties.</t>
  </si>
  <si>
    <t>UNIX-58</t>
  </si>
  <si>
    <t>Check to see if the root accounts home directory (other than /) is more permissive than 700.</t>
  </si>
  <si>
    <t xml:space="preserve">Perform the following as root:
 # grep "^root" /etc/passwd | awk -F":" '{print $6}'
 # ls -ld &lt;root home directory&gt;
If the permissions of the root home directory are greater than 700, then this is a finding.  If the home directory is /, this check should be marked Not Applicable.
</t>
  </si>
  <si>
    <t>The root account home directory (other than '/') is not more permissive than 700.</t>
  </si>
  <si>
    <t>UNIX-59</t>
  </si>
  <si>
    <t>Checks to see if default skeleton dot files are  owned by root or bin.</t>
  </si>
  <si>
    <t xml:space="preserve">Check skeleton files ownership:
− AIX.
# ls -l /etc/security/.profile
− All Other Platforms
# ls -alL /etc/skel
If skeleton dot files are not owned by root or bin, then this is a finding.
</t>
  </si>
  <si>
    <t>Default skeleton . files are owned by root or bin.</t>
  </si>
  <si>
    <t>UNIX-60</t>
  </si>
  <si>
    <t>Checks to see if the default skeleton dot file permissions are more permissive than 644.</t>
  </si>
  <si>
    <t xml:space="preserve">Check skeleton files permissions:
− AIX.
# ls -l /etc/security/.profile
− All Other Platforms
# ls -alL /etc/skel
If skeleton dot files are more permissive than 644, then this is a finding.
</t>
  </si>
  <si>
    <t>Default skeleton . files are not more permissive than 644.</t>
  </si>
  <si>
    <t>UNIX-61</t>
  </si>
  <si>
    <t>Checks to see if local initialization files are owned by the user or root.</t>
  </si>
  <si>
    <t xml:space="preserve"># ls -al /&lt;usershomedirectory&gt;/.login
# ls -al /&lt;usershomedirectory&gt;/.cschrc
# ls -al /&lt;usershomedirectory&gt;/.logout
# ls -al /&lt;usershomedirectory&gt;/.profile
# ls -al /&lt;usershomedirectory&gt;/.bash_profile
# ls -al /&lt;usershomedirectory&gt;/.bashrc
# ls -al /&lt;usershomedirectory&gt;/.bash_logout
# ls -al /&lt;usershomedirectory&gt;/.env
# ls -al /&lt;usershomedirectory&gt;/.dtprofile
# ls -al /&lt;usershomedirectory&gt;/.dispatch
# ls -al /&lt;usershomedirectory&gt;/.emacs
# ls -al /&lt;usershomedirectory&gt;/.exrc
Note:  Can use the following style syntax:
# ls -al /home/*/.login  (.cshrc, etc.)
If local initialization files are not owned the home directory user, then this is a finding.  Local initialization files not owned by the user must be justified and documented by the ISSO
</t>
  </si>
  <si>
    <t>Local initialization files are owned by the user or root.</t>
  </si>
  <si>
    <t>UNIX-62</t>
  </si>
  <si>
    <t>Checks to see if the local initialization files permissions are securely configured.</t>
  </si>
  <si>
    <t xml:space="preserve"># ls -al /&lt;usershomedirectory&gt;/.login
# ls -al /&lt;usershomedirectory&gt;/.cschrc
# ls -al /&lt;usershomedirectory&gt;/.logout
# ls -al /&lt;usershomedirectory&gt;/.profile
# ls -al /&lt;usershomedirectory&gt;/.bash_profile
# ls -al /&lt;usershomedirectory&gt;/.bashrc
# ls -al /&lt;usershomedirectory&gt;/.bash_logout
# ls -al /&lt;usershomedirectory&gt;/.env
# ls -al /&lt;usershomedirectory&gt;/.dtprofile    (permissions should be 755)
# ls -al /&lt;usershomedirectory&gt;/.dispatch
# ls -al /&lt;usershomedirectory&gt;/.emacs
# ls -al /&lt;usershomedirectory&gt;/.exrc
Note:  Can use the following style syntax:
# ls -al /home/*/.login  (.cshrc, etc.)
If local initialization files are more permissive than 740 or the .dtprofile file is more permissive than 755, then this is a finding.
</t>
  </si>
  <si>
    <t xml:space="preserve">Local initialization files are not more permissive than 740.
- .dt (a directory, this should have permissions of 755)
- .dtprofile  (a file, this should have permissions of 755)
</t>
  </si>
  <si>
    <t>UNIX-63</t>
  </si>
  <si>
    <t>Checks to see if local initialization files have the sgid or suid bit set.</t>
  </si>
  <si>
    <t xml:space="preserve"># ls -la /&lt;usershomedirectory&gt;/.*   
Note:  Can use the following style syntax:
# ls -al /home/*/.* | grep -i rws
If any of the above files have the suid or sgid bit set, then this is a finding.
</t>
  </si>
  <si>
    <t>Local initialization files do not have the suid or the sgid bit set.</t>
  </si>
  <si>
    <t>UNIX-64</t>
  </si>
  <si>
    <t>Checks the to see if the local initialization files execute world writeable programs or scripts.</t>
  </si>
  <si>
    <t>Local initialization files do not execute world writable programs or scripts.</t>
  </si>
  <si>
    <t>UNIX-65</t>
  </si>
  <si>
    <t>Checks to see if the. Netrc file exists.</t>
  </si>
  <si>
    <t xml:space="preserve"># find / -name .netrc  
If the .netrc file exists, then this is a finding.  The .netrc must be justified and documented with the ISSO.
</t>
  </si>
  <si>
    <t>A .netrc file does not exist.</t>
  </si>
  <si>
    <t>UNIX-66</t>
  </si>
  <si>
    <t>Checks to see if .rhosts, .shosts, or hosts.equiv files contain other than hosts-user pairs.</t>
  </si>
  <si>
    <t xml:space="preserve"># find / -name .rhosts
# more /&lt;directorylocation&gt;/.rhosts
# find / -name .shosts
# more /&lt;directorylocation&gt;/.shosts
# find / -name hosts.equiv
# more /&lt;directorylocation&gt;/hosts.equiv
# find / -name shosts.equiv
# more /&lt;directorylocation&gt;/shosts.equiv
If the .rhosts, .shosts, hosts.equiv, or shosts.equiv files contain other than hostname-user pairs and are not justified and documented with the ISSO, then this is a finding.
</t>
  </si>
  <si>
    <t>The .rhosts, .shosts, hosts.equiv, or shosts.equiv files do not contain other than host-user pairs and are not justified and documented with the ISSO.</t>
  </si>
  <si>
    <t>UNIX-67</t>
  </si>
  <si>
    <t xml:space="preserve">Checks to see if the .rhosts, .shosts, hosts.equiv or shosts.equiv are used. </t>
  </si>
  <si>
    <t xml:space="preserve"># find / -name .rhosts
# find / -name .shosts
# find / -name hosts.equiv
# find / -name shosts.equiv
If  .rhosts, .shosts, hosts.equiv, or shosts.equiv are found and not justified and documented with the ISSO, then this is a finding.
</t>
  </si>
  <si>
    <t>The .rhosts, .shosts, hosts.equiv, or shosts.equiv are not used or are justified and documented with the ISSO.</t>
  </si>
  <si>
    <t>UNIX-68</t>
  </si>
  <si>
    <t>Checks to see if shell files have the suid bit set.</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</si>
  <si>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rws 
If shell files have the suid bit set, then this is a finding.
Note:  The remsh command is sometimes linked to the rsh command and will have the suid bit set; in this case it is not a finding.  Determine if that is the case by using ls -li to determine if they share the same inode number.    The remsh command is the remote shell command and should not be considered a shell.  Solaris uses the /usr/bin/rsh and the /usr/ucb/rsh commands for remote shells, and they should also be ignored here. A restricted shell also exists for bash (rbash).
</t>
  </si>
  <si>
    <t>Shell files do not have the suid bit set.</t>
  </si>
  <si>
    <t>UNIX-69</t>
  </si>
  <si>
    <t>Checks to see if shell files have the sgid bit set.</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</si>
  <si>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rws 
Note:  This is required for oracle - it is how oracle log reports run. 
If shell files have the sgid bit set, then this is a finding.
</t>
  </si>
  <si>
    <t>Shell files do not have the sgid bit set.</t>
  </si>
  <si>
    <t>UNIX-70</t>
  </si>
  <si>
    <t>Checks to see if shell files exist that are not owned by root or bin.</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</si>
  <si>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Note:  This is required for oracle - it is how oracle log reports run.  
If shell files are not owned by root or bin, then this is a finding.
</t>
  </si>
  <si>
    <t>Shell files are owned by root or bin.</t>
  </si>
  <si>
    <t>UNIX-71</t>
  </si>
  <si>
    <t>Checks to see if shell files permissions are securely configured.</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</si>
  <si>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rwxrwx 
If shell files are more permissive than 755, then this is a finding.
</t>
  </si>
  <si>
    <t>Shell files are not more permissive than 755.</t>
  </si>
  <si>
    <t>UNIX-72</t>
  </si>
  <si>
    <t>Checks to see if an audio device is owned by root.</t>
  </si>
  <si>
    <t xml:space="preserve">- SOLARIS    
# ls -lL /dev/audio
- HP-UX    
# /usr/sbin/ioscan -f 
# ls -lL &lt;audio device file&gt;
- AIX    
# /usr/sbin/lsdev -C | grep -I audio 
#  ls -lL /dev/*aud0 
- IRIX
# ls -lL /dev/audio
- Linux
# ls -lL /dev/audio*
If the audio device is not owned by root, then this is a finding.
</t>
  </si>
  <si>
    <t>An audio device is  owned by root.</t>
  </si>
  <si>
    <t>UNIX-73</t>
  </si>
  <si>
    <t>Interview</t>
  </si>
  <si>
    <t>Checks to see if an audio device is not group owned by root, sys, or bin.</t>
  </si>
  <si>
    <t xml:space="preserve">- SOLARIS    
# ls -lL /dev/audio
- HP-UX    
# /usr/sbin/ioscan -f 
# ls -lL &lt;audio device file&gt;
- AIX    
# /usr/sbin/lsdev -C | grep -I audio 
#  ls -lL /dev/*aud0 
- IRIX
# ls -lL /dev/audio
- Linux
# ls -lL /dev/audio*
If the audio device group ownership is not root, sys, bin, or audio, then this is a finding.
</t>
  </si>
  <si>
    <t>An audio device is group owned by root, sys, or bin.</t>
  </si>
  <si>
    <t>UNIX-74</t>
  </si>
  <si>
    <t>Checks to see if an audio device file permissions are securely configured.</t>
  </si>
  <si>
    <t xml:space="preserve">- SOLARIS    
# ls -lL /dev/audio
- HP-UX    
# /usr/sbin/ioscan -f 
# ls -lL &lt;audio device file&gt;
- AIX    
# /usr/sbin/lsdev -C | grep -I audio 
#  ls -lL /dev/*aud0 
- IRIX
# ls -lL /dev/audio
- Linux
# ls -lL /dev/audio*
If the permissions are greater than 644, then this is a finding.
</t>
  </si>
  <si>
    <t>An audio device is not more permissive than 644.</t>
  </si>
  <si>
    <t>UNIX-75</t>
  </si>
  <si>
    <t>Checks for SUID files; checks to see if this  process is performed weekly against the baseline.</t>
  </si>
  <si>
    <t xml:space="preserve">find /  -perm 4000 |more
Ask the SA If the system is checked weekly against the system baseline for unauthorized suid files as well as unauthorized modification to authorized suid files, if not then this is a finding.
</t>
  </si>
  <si>
    <t>The system is checked weekly against the system baseline for unauthorized suid files as well as unauthorized modification to authorized suid files.</t>
  </si>
  <si>
    <t>HCM1</t>
  </si>
  <si>
    <t>HCM1: Information system baseline is insufficient</t>
  </si>
  <si>
    <t>UNIX-76</t>
  </si>
  <si>
    <t>Checks for the existence of SGID files; checks to see if they are checked weekly against the baseline.</t>
  </si>
  <si>
    <t xml:space="preserve">find /  -perm 2000 |more
If the system is not checked weekly against the system baseline for unauthorized sgid files as well as unauthorized modification to authorized sgid files, then this is a finding.
</t>
  </si>
  <si>
    <t>The system is  checked weekly against the system baseline for unauthorized sgid files as well as unauthorized modification to authorized sgid files.</t>
  </si>
  <si>
    <t>UNIX-77</t>
  </si>
  <si>
    <t>Checks to see if user file systems, removable media, or remote file systems are not mounted with the nosuid option invoked.</t>
  </si>
  <si>
    <t xml:space="preserve"> mount | grep -v nosuid
Confirm all NFS mounts, floppy &amp; CD drives, and user file systems (e.g., /export/home or /usr/home) are configured with the nosuid option.  
If user file systems, removable media, or remote file systems that do not require suid/sgid files are not mounted with the nosuid option invoked, then this is a finding.
</t>
  </si>
  <si>
    <t>User file systems, removable media, or remote file systems are mounted with the nosuid option invoked.</t>
  </si>
  <si>
    <t>HCM100</t>
  </si>
  <si>
    <t>HCM100: Other</t>
  </si>
  <si>
    <t>UNIX-78</t>
  </si>
  <si>
    <t>Checks to see if there are world writeable files or directories that have not been determined to be public directories.</t>
  </si>
  <si>
    <t xml:space="preserve"># find / -type f -perm -002 |more
If there are world writable files, then this is a finding.
# find / -type d -perm -002 |more
If there are world writable directories that are not public directories (e.g., /tmp), then this is a finding.
</t>
  </si>
  <si>
    <t>There are no world writable files or world writable directories other than those determined to be public files or directories.</t>
  </si>
  <si>
    <t>UNIX-79</t>
  </si>
  <si>
    <t>Checks ensure public directory ownership is properly configured.</t>
  </si>
  <si>
    <t xml:space="preserve">find / -type d \( -perm -002 -a -perm -1000 \) |more
If public directories are not owned by root or an application user, then this is a finding.
</t>
  </si>
  <si>
    <t>Public directories are owned by root or an application user.</t>
  </si>
  <si>
    <t>UNIX-80</t>
  </si>
  <si>
    <t>Checks to see if public directory group ownership is properly configured.</t>
  </si>
  <si>
    <t xml:space="preserve">ls -ld `find / -type d \( -perm -002 -a -perm -1000 \)` |more
If public directories are not group owned by root, sys, bin, other or an application group, then this is a finding.
</t>
  </si>
  <si>
    <t>Public directories are group owned by root, sys, bin, or an application group.</t>
  </si>
  <si>
    <t>UNIX-81</t>
  </si>
  <si>
    <t>Checks to see if the system and user default umask is securely configured.</t>
  </si>
  <si>
    <t xml:space="preserve">− AIX
# /usr/sbin/lsuser -a umask ALL | more 
− All other platforms
- Global Initialization Files
# grep umask /etc/*
Confirm the global initialization files set the umask to 027.
- Local Initialization Files
# grep umask /&lt;usershomedirectory&gt;/.*
Confirm the local initialization files do not exceed the default umask to 027.
Note:  If the default umask is 000 or allows for the creation of world writable files this becomes a Severity Code I finding.
If the system and user default umask is not 027, then this a finding.
</t>
  </si>
  <si>
    <t>The system and user default umask is 027.</t>
  </si>
  <si>
    <t>UNIX-82</t>
  </si>
  <si>
    <t>Checks to see if  access to the cron utility is controlled via the cron.allow and/or cron.deny files.</t>
  </si>
  <si>
    <t xml:space="preserve">Verify the cron.allow and cron.deny files exist:
− Solaris 
# ls -lL /etc/cron.d/cron.allow
# ls -lL /etc/cron.d/cron.deny
− HP-UX
# ls -lL /var/adm/cron/cron.allow
# ls -lL /var/adm/cron/cron.deny
− AIX
# ls -lL /var/adm/cron/cron.allow
# ls -lL /var/adm/cron/cron.deny
− Linux
Red Hat
# ls -lL /etc/cron.allow
# ls -lL /etc/cron.deny
Or
 SuSE
 # ls -lL /var/spool/cron/allow
# ls -lL /var/spool/cron/deny
If the cron.allow or cron.deny files do not exist, then this is a finding.
</t>
  </si>
  <si>
    <t>Access to the cron utility is controlled via the cron.allow and/or cron.deny file(s).</t>
  </si>
  <si>
    <t>UNIX-83</t>
  </si>
  <si>
    <t>Checks to see if the cron.allow file permissions are securely configured.</t>
  </si>
  <si>
    <t xml:space="preserve">− Solaris 
# ls -lL /etc/cron.d/cron.allow
− HP-UX
# ls -lL /var/adm/cron/cron.allow
− AIX
# ls -lL /var/adm/cron/cron.allow
− Linux
Red Hat
# ls -lL /etc/cron.allow
Or
 SuSE
 # ls -lL /var/spool/cron/allow
If the cron.allow file is more permissive than 600, then this is a finding.
</t>
  </si>
  <si>
    <t>The cron.allow file is not more permissive than 600.</t>
  </si>
  <si>
    <t>UNIX-84</t>
  </si>
  <si>
    <t>Checks to see if default system accounts with the exception of root are listed in the cron.allow file or excluded from the cron.deny file if cron.allow does not exist.</t>
  </si>
  <si>
    <t xml:space="preserve">Check for default system accounts in the following:
− Solaris 
# more /etc/cron.d/cron.allow
− HP-UX
# more /var/adm/cron/cron.allow
− AIX
# more /var/adm/cron/cron.allow
− Linux
Red Hat
# more /etc/cron.allow
Or
 SuSE
 # more /var/spool/cron/allow
Default accounts (such as bin, sys, adm, and others) will not be listed in the cron.allow  file or this will be a finding.  
</t>
  </si>
  <si>
    <t>Default system accounts (with the possible exception of root) are not listed in the cron.allow file or excluded from the cron.deny file if cron.allow does not exist.</t>
  </si>
  <si>
    <t>UNIX-85</t>
  </si>
  <si>
    <t>Checks to see if the cron or crontab directory permissions are securely configured.</t>
  </si>
  <si>
    <t>− Solaris
# ls -ld /var/spool/cron/crontabs
− HP-UX
# ls -ld /var/spool/cron/crontabs
− AIX
# ls -ld /var/spool/cron/crontabs
− Linux
# ls -ld /var/spool/cron 
# ls -ld /etc/cron.d
# ls -ld /etc/cron.daily
# ls -ld /etc/cron.hourly
# ls -ld /etc/cron.monthly
# ls -ld /etc/cron.weekly
If the cron or crontab directories are more permissive than 755, then this is a finding.</t>
  </si>
  <si>
    <t>The cron or crontab directories are not more permissive than 755.</t>
  </si>
  <si>
    <t>UNIX-86</t>
  </si>
  <si>
    <t>Checks to see if the cron or crontab directories are owned by root or bin.</t>
  </si>
  <si>
    <t>− Solaris
# ls -ld /var/spool/cron/crontabs
− HP-UX
# ls -ld /var/spool/cron/crontabs
− AIX
# ls -ld /var/spool/cron/crontabs
− Linux
# ls -ld /var/spool/cron 
# ls -ld /etc/cron.d
# ls -ld /etc/cron.daily
# ls -ld /etc/cron.hourly
# ls -ld /etc/cron.monthly
# ls -ld /etc/cron.weekly
If the cron or crontab directories are not owned by root or bin, then this is a finding.</t>
  </si>
  <si>
    <t>The cron or crontab directories are owned by root or bin.</t>
  </si>
  <si>
    <t>UNIX-87</t>
  </si>
  <si>
    <t>Checks to see if the cron or crontab directories are group owned by root, sys, or bin.</t>
  </si>
  <si>
    <t xml:space="preserve">− Solaris
# ls -ld /var/spool/cron/crontabs
− HP-UX
# ls -ld /var/spool/cron/crontabs
− AIX
# ls -ld /var/spool/cron/crontabs
− Linux
# ls -ld /var/spool/cron 
# ls -ld /etc/cron.d
# ls -ld /etc/cron.daily
# ls -ld /etc/cron.hourly
# ls -ld /etc/cron.monthly
# ls -ld /etc/cron.weekly
If the cron or crontab directories are not group owned by root, sys, or bin, then this is a finding.
</t>
  </si>
  <si>
    <t>The cron or crontab directories are group owned by root, sys, or bin.</t>
  </si>
  <si>
    <t>UNIX-88</t>
  </si>
  <si>
    <t>Checks to see if the cron.deny file permission is securely configured.</t>
  </si>
  <si>
    <t xml:space="preserve">− Solaris 
# ls -lL /etc/cron.d/cron.deny
− HP-UX
# ls -lL /var/adm/cron/cron.deny
− AIX
# ls -lL /var/adm/cron/cron.deny
− IRIX
# ls -lL /etc/cron.d/cron.deny
− Linux
Red Hat
# ls -lL /etc/cron.deny
Or
 SuSE
 # ls -lL /var/spool/cron/deny
If the cron.deny file is more permissive than 600, then this is a finding.
</t>
  </si>
  <si>
    <t>The cron.deny file is not more permissive than 600.</t>
  </si>
  <si>
    <t>UNIX-89</t>
  </si>
  <si>
    <t>Checks to see if the cron.allow file is owned and group owned by root.</t>
  </si>
  <si>
    <t xml:space="preserve">− Solaris 
# ls -lL /etc/cron.d/cron.allow
− HP-UX
# ls -lL /var/adm/cron/cron.allow
− AIX
# ls -lL /var/adm/cron/cron.allow
− Linux
Red Hat
# ls -lL /etc/cron.allow
Or
 SuSE
 # ls -lL /var/spool/cron/allow
If the cron.allow file is not owned and group owned by root, sys, or bin, then this is a finding.
</t>
  </si>
  <si>
    <t>The cron.allow file is owned and group owned by root, sys or bin.</t>
  </si>
  <si>
    <t>UNIX-90</t>
  </si>
  <si>
    <t>Checks to see if the cron.deny file is owned and group owned by root.</t>
  </si>
  <si>
    <t xml:space="preserve">− Solaris 
# ls -lL /etc/cron.d/cron.deny
− HP-UX
# ls -lL /var/adm/cron/cron.deny
− AIX
# ls -lL /var/adm/cron/cron.deny
− Linux
Red Hat
# ls -lL /etc/cron.deny
Or
 SuSE
 # ls -lL /var/spool/cron/deny
If the cron.deny file is not owned and group owned by root, sys, or bin,  then this is a finding.
</t>
  </si>
  <si>
    <t>The cron.deny file is owned and group owned by root, sys, or bin.</t>
  </si>
  <si>
    <t>UNIX-91</t>
  </si>
  <si>
    <t>Checks to see if the at.deny file exists and is empty.</t>
  </si>
  <si>
    <t>− Solaris 
# more /etc/cron.d/at.deny
− HP-UX
# more /var/adm/cron/at.deny
− AIX
# more /var/adm/cron/at.deny
− Linux
# more /etc/at.deny
If the at.deny file exists and is empty, then this is a finding.</t>
  </si>
  <si>
    <t>The at.deny file does not exist.
OR
The at.deny file exists and is not empty.</t>
  </si>
  <si>
    <t>UNIX-92</t>
  </si>
  <si>
    <t>Checks to see if default accounts are listed in the at.allow file.</t>
  </si>
  <si>
    <t>− Solaris 
# more /etc/cron.d/at.allow
− HP-UX
# more /var/adm/cron/at.allow
− AIX
# more /var/adm/cron/at.allow
− Linux
# more /etc/at.allow
Default accounts (such as bin, sys, adm, and others) will not be listed in the at.allow file or this will be a finding.</t>
  </si>
  <si>
    <t>Default system accounts (with the exception of root) are not listed in the at.allow file or not excluded from the at.deny file if at.allow does not exist.</t>
  </si>
  <si>
    <t>HAC27</t>
  </si>
  <si>
    <t>HAC27: Default accounts have not been disabled or renamed</t>
  </si>
  <si>
    <t>UNIX-93</t>
  </si>
  <si>
    <t>Checks to see if the at.allow or at.deny file is more permissive than 600.</t>
  </si>
  <si>
    <t xml:space="preserve">− Solaris 
# ls -lL /etc/cron.d/at.allow
# ls -lL /etc/cron.d/at.deny
− HP-UX
# ls -lL /var/adm/cron/at.allow
# ls -lL /var/adm/cron/at.deny
− AIX
# ls -lL /var/adm/cron/at.allow
# ls -lL /var/adm/cron/at.deny
− IRIX
# ls -lL /etc/cron.d/at.allow
# ls -lL /etc/cron.d/at.deny
− Linux
# ls -lL /etc/at.allow
# ls -lL /etc/at.deny
If the at.allow or at.deny file(s) is more permissive than 600, then this is a finding.
</t>
  </si>
  <si>
    <t>The at.allow or at.deny file(s) is not more permissive than 600.</t>
  </si>
  <si>
    <t>UNIX-94</t>
  </si>
  <si>
    <t>Checks to see if the at or equivalent directory is more permissive than 755.</t>
  </si>
  <si>
    <t xml:space="preserve">Check the permissions of the at directory by performing the following:
 # ls -ld /var/spool/cron/atjobs
Or
 # ls -ld /var/spool/atjobs
If the directory permissions are greater than 755, then this is a finding.
</t>
  </si>
  <si>
    <t>The at (or equivalent) directory is not more permissive than 755.</t>
  </si>
  <si>
    <t>UNIX-95</t>
  </si>
  <si>
    <t>Checks to see if the at directory is owned by root, bin, sys, or daemon.</t>
  </si>
  <si>
    <t xml:space="preserve">Check the ownership of the at directory by performing the following:
 # ls -ld /var/spool/cron/atjobs
Or
 # ls -ld /var/spool/atjobs
If the directory is not owned by root, sys, bin, or daemon, then this is a finding.
</t>
  </si>
  <si>
    <t>The at directory is owned by root, sys, bin, or daemon.</t>
  </si>
  <si>
    <t>UNIX-96</t>
  </si>
  <si>
    <t>Checks to ensure the AT program is securely configured.</t>
  </si>
  <si>
    <t xml:space="preserve">Perform the following to check for at jobs:
 # cd /var/spool/cron/atjobs
Or
 # cd /var/spool/atjobs
Determine if there are any at jobs by viewing a long listing of the directory.  If there are at jobs perform the following to check for any programs that may have a umask more permissive than 027:
 # grep umask ./*
If there are any, this is a finding unless the ISSO has justifying documentation.  If there are no 'at' jobs present, this vulnerability is Not Applicable.
</t>
  </si>
  <si>
    <t>At programs set the umask more permissive than 027 and these are justified and documented with the ISSO.</t>
  </si>
  <si>
    <t>UNIX-97</t>
  </si>
  <si>
    <t>Checks to see if the at.allow file is owned and group owned by root.</t>
  </si>
  <si>
    <t xml:space="preserve">− Solaris 
# ls -lL /etc/cron.d/at.allow
− HP-UX
# ls -lL /var/adm/cron/at.allow
− AIX
# ls -lL /var/adm/cron/at.allow
− Linux
# ls -lL /etc/at.allow
If the at.allow file is not owned and group owned by root, sys, or bin,  then this is a finding.
</t>
  </si>
  <si>
    <t>The at.allow file is owned and group owned by root, sys, or bin.</t>
  </si>
  <si>
    <t>UNIX-98</t>
  </si>
  <si>
    <t>Checks to see if the at.deny file is  owned and group owned by root, sys, or bin.</t>
  </si>
  <si>
    <t xml:space="preserve">− Solaris 
# ls -lL /etc/cron.d/at.deny
− HP-UX
# ls -lL /var/adm/cron/at.deny
− AIX
# ls -lL /var/adm/cron/at.deny
− Linux
# ls -lL /etc/at.deny
If the at.deny file is not owned and group owned by root, sys, or bin,  then this is a finding.
</t>
  </si>
  <si>
    <t>The at.deny file is owned and group owned by root, sys, or bin.</t>
  </si>
  <si>
    <t>UNIX-99</t>
  </si>
  <si>
    <t>Checks to see if the inetd.conf or xinetd.conf file is  owned by root or bin.</t>
  </si>
  <si>
    <t xml:space="preserve">Check the permissions of inetd.conf file by:
 # ls -lL /etc/inetd.conf
Or, for Linux systems
 # ls -lL /etc/xinetd.conf 
 # ls -lL /etc/xinetd.d
This is a finding if any of the above files or directories are not owned by root or bin.
</t>
  </si>
  <si>
    <t>The inetd.conf file (xinetd.conf file and the xinetd.d directory for Linux) is owned by root or bin.</t>
  </si>
  <si>
    <t>UNIX-100</t>
  </si>
  <si>
    <t>Checks to see if the inetd.conf file permissions are more permissive than 440.  The linux xinetd.d is more permissive than 755.</t>
  </si>
  <si>
    <t xml:space="preserve">Check the permissions of inetd.conf file by:
 # ls -lL /etc/inetd.conf
Or, for Linux systems
 # ls -lL /etc/xinetd.conf 
 # ls -lL /etc/xinetd.d
This is a finding if permissions for the inetd.conf files are greater than 440.  In addition, on Linux systems, the /etc/xinetd.d directory permissions should not be greater than 755.
</t>
  </si>
  <si>
    <t>The inetd.conf (xinetd.conf for Linux) file is not more permissive than 440.  The Linux xinetd.d. directory is not more permissive than 755.</t>
  </si>
  <si>
    <t>UNIX-101</t>
  </si>
  <si>
    <t>Checks to see if the services file is  owned by root or bin.</t>
  </si>
  <si>
    <t xml:space="preserve">ls -lL /etc/services
The services file is not owned by root or bin, then this is a finding
</t>
  </si>
  <si>
    <t>The services file is owned by root or bin.</t>
  </si>
  <si>
    <t>UNIX-102</t>
  </si>
  <si>
    <t>Checks to see if the services file is more permissive than 644.</t>
  </si>
  <si>
    <t xml:space="preserve">ls -lL /etc/services
If the services file is more permissive than 644, then this is a finding.
</t>
  </si>
  <si>
    <t>The services file is not more permissive than 644.</t>
  </si>
  <si>
    <t>UNIX-103</t>
  </si>
  <si>
    <t>Checks to see if remote login or remote shell is enabled.</t>
  </si>
  <si>
    <t xml:space="preserve">Solaris, HP-UX, AIX, IRIX
 # grep -v "^#" /etc/inetd.conf |grep rlogind
   # grep -v "^#" /etc/inetd.conf |grep rshd
Solaris 10
 # svcs rlogin
Linux
 # grep disable /etc/xinetd.d/rlogin
 #  grep disable /etc/xinetd.d/rsh
If either rlogin or rsh are found to be enabled, then this is a finding.
</t>
  </si>
  <si>
    <t>Remote login or remote shell is disabled</t>
  </si>
  <si>
    <t>UNIX-104</t>
  </si>
  <si>
    <t>Checks to see if the rexec service is enabled.</t>
  </si>
  <si>
    <t xml:space="preserve">Perform the following to determine if the rexec service is enabled:
Solaris, HP-UX, AIX, IRIX
 # grep -v "^#" /etc/inetd.conf |grep rexec
Solaris 10
 # svcs rexec |grep disabled
Linux
 # grep disable /etc/xinetd.d/rexec
If rexec is found to be enabled, then this is a finding.
</t>
  </si>
  <si>
    <t>The rexec service is disabled.</t>
  </si>
  <si>
    <t>UNIX-105</t>
  </si>
  <si>
    <t>Checks to see if network analysis tools are enabled.</t>
  </si>
  <si>
    <t xml:space="preserve">Perform the following to determine if any network analysis tools are enabled:
# find / -name ethereal
# find / -name tcpdump
# find / -name snoop 
(RHEL find / -name wireshark)
If the any of the above network analysis tools are found, then this is a finding.
</t>
  </si>
  <si>
    <t>Network Analysis tools are disabled.</t>
  </si>
  <si>
    <t>UNIX-106</t>
  </si>
  <si>
    <t>Checks to see if the hosts.lpd is owned by root, bin ,sys or lp.</t>
  </si>
  <si>
    <t xml:space="preserve">Look for the presence of a print service configuration file by using the command:
 # find /etc -name hosts.lpd -print
  If this file does not exist, use the command:
  # find /etc -name Systems -print  
If this file does not exist, use the command:
  # find /etc -name printers.conf
If neither of the files are found, then this check should be marked Not Applicable.  Otherwise perform:
 # ls -lL &lt;print service file&gt;
If the owner of the file is not root, sys, bin or lp, then this is a finding.
</t>
  </si>
  <si>
    <t>The hosts.lpd (or equivalent) file is owned by a root, sys, bin, or lp.</t>
  </si>
  <si>
    <t>UNIX-107</t>
  </si>
  <si>
    <t>Checks to see if the permissions on the hosts.lpd file are securely configured.</t>
  </si>
  <si>
    <t xml:space="preserve">Look for the presence of a print service configuration file by using the command:
 # find /etc -name hosts.lpd -print
  If this file does not exist, use the command:
  # find /etc -name Systems -print  
If this file does not exist, use the command:
  # find /etc -name printers.conf
If neither of the  files are found, then this check should be marked Not Applicable.  Otherwise perform:
 # ls -lL &lt;print service file&gt;
and verify the permissions are not greater than 664.  If the permissions are greater than 664, then this is a finding.
</t>
  </si>
  <si>
    <t>The hosts.lpd (or equivalent) file is not more permissive than 664.</t>
  </si>
  <si>
    <t>UNIX-108</t>
  </si>
  <si>
    <t>Checks to see if the traceroute command owner is root.</t>
  </si>
  <si>
    <t xml:space="preserve">− Solaris 
# ls -lL /usr/sbin/traceroute
− HP-UX
# ls -lL /usr/sbin/traceroute  -or-
# ls -lL /usr/control/bin/traceroute
− AIX
# ls -lL /usr/bin/traceroute
− Linux
# ls -lL /usr/sbin/traceroute
If the traceroute command is not owned by root, then this is a finding.
</t>
  </si>
  <si>
    <t>The traceroute command is owned by root.</t>
  </si>
  <si>
    <t>UNIX-109</t>
  </si>
  <si>
    <t>Checks to see if the traceroute command group owner is sys, bin, or root.</t>
  </si>
  <si>
    <t xml:space="preserve">− Solaris 
# ls -lL /usr/sbin/traceroute
− HP-UX
# ls -lL /usr/sbin/traceroute  -or-
# ls -lL /usr/control/bin/traceroute
− AIX
# ls -lL /usr/bin/traceroute
− Linux
# ls -lL /usr/sbin/traceroute
If the traceroute command is not group owned by root, sys, or bin,  then this is a finding.
</t>
  </si>
  <si>
    <t>The traceroute command is group owned by root, sys, or bin.</t>
  </si>
  <si>
    <t>UNIX-110</t>
  </si>
  <si>
    <t>Checks to see if the traceroute command permission is securely configured.</t>
  </si>
  <si>
    <t xml:space="preserve">− Solaris 
# ls -lL /usr/sbin/traceroute
− HP-UX
# ls -lL /usr/sbin/traceroute  -or-
# ls -lL /usr/control/bin/traceroute
− AIX
# ls -lL /usr/bin/traceroute
− Linux
# ls -lL /usr/sbin/traceroute
If the traceroute command is more permissive than 700, then this is a finding.
</t>
  </si>
  <si>
    <t>The traceroute command is not more permissive than 700.</t>
  </si>
  <si>
    <t>UNIX-111</t>
  </si>
  <si>
    <t>Checks to see if the browser/smart update feature is enabled.</t>
  </si>
  <si>
    <t>The browser SmartUpdate or software update feature is disabled.</t>
  </si>
  <si>
    <t>UNIX-112</t>
  </si>
  <si>
    <t>Checks to see if the browser has unencrypted secure content caching enabled.</t>
  </si>
  <si>
    <t>This check is mainly pertaining to passwords or sensitive data that can be stored by the browser cache.  Ensure the following setting is enabled:  Edit&gt;&gt;Preferences&gt;&gt;Privacy&amp;Security from the web browser toolbar.  Select the Passwords sub-category and verify 'Use encryption when storing sensitive data' under the Encrypting versus Obscuring is checked.  If it is not, then this is a finding. 
RHEL - FIREFOX -  either set a master password for storing sensitive information or un-tick the box that allows the information to be stored.</t>
  </si>
  <si>
    <t>The browser has unencrypted secure content caching disabled.</t>
  </si>
  <si>
    <t>UNIX-113</t>
  </si>
  <si>
    <t>Checks to see if the browser issues a warning when form data is redirected.</t>
  </si>
  <si>
    <t xml:space="preserve">To determine if a browser has browser data redirection warning enabled perform:
Select Edit&gt;&gt;Preferences&gt;Privacy and Security from the browser toolbar.  Select the Validation (RHEL-FIREFOX-VERIFICATION) tab.  Ensure that "Use OCSP to validate only certificates that specify an OCSP service URL" is selected under the OCSP heading.  If it is not selected, then this is a finding.
</t>
  </si>
  <si>
    <t>The browser issues a warning when form data is redirected.</t>
  </si>
  <si>
    <t>UNIX-114</t>
  </si>
  <si>
    <t>Checks to see if the browser homepage is configured for a blank page or a locally generated page.</t>
  </si>
  <si>
    <t>The browser home page is a blank page or a locally generated page.</t>
  </si>
  <si>
    <t>UNIX-115</t>
  </si>
  <si>
    <t>Checks to see if the root account uses the browser for reasons other than to control local applications.</t>
  </si>
  <si>
    <t>Look in the root account home directory for a .netscape  or a .mozilla directory.  If none exists, mark this check as Pass.  If there is one, verify with the root users and the ISSO what the intent of the browsing is.  Some evidence may be obtained by using the browser to view cached pages under the .netscape directory.</t>
  </si>
  <si>
    <t>The root account does not use the browser for reasons other than to control local applications.</t>
  </si>
  <si>
    <t>UNIX-116</t>
  </si>
  <si>
    <t>Checks to see if the alias file is owned by root.</t>
  </si>
  <si>
    <t xml:space="preserve">Find the aliases file on the system:
 # find / -name aliases -depth -print
 # ls -lL &lt;alias location&gt;
(NOTE: THE -depth OPTION may not be required. Tested on RHEL5)
If the file is not owned by root, then this is a finding.
</t>
  </si>
  <si>
    <t>The aliases file is owned by root.</t>
  </si>
  <si>
    <t>UNIX-117</t>
  </si>
  <si>
    <t>Checks to see if files executed through an alias are securely configured.</t>
  </si>
  <si>
    <t xml:space="preserve">Find the aliases file on the system:
 # find / -name aliases -depth -print
 # more &lt;aliases file location&gt;
(NOTE: THE -depth OPTION may not be required. Tested on RHEL5)
Examine the aliases file for any directories or paths that may be utilized.  Perform:
 # ls -lL &lt;path&gt;
to check the permissions are not greater than 755.
If files executed through an alias have permissions greater than 755, then this is a finding.
</t>
  </si>
  <si>
    <t>Files executed through an aliases file are not more permissive than 755.</t>
  </si>
  <si>
    <t>UNIX-118</t>
  </si>
  <si>
    <t>Checks to see if files executed through an alias file are owned by root and reside within a directory owned and writeable only by root.</t>
  </si>
  <si>
    <t xml:space="preserve">Find the aliases file on the system:
 # find / -name aliases -depth -print
 # more &lt;aliases file location&gt;
(NOTE: THE -depth OPTION may not be required. Tested on RHEL5)
Examine the aliases file for any directories or paths that may be utilized.  Perform:
 # ls -lL &lt;path&gt;
Ensure the file and parent directory are owned by root.  If it is not, then this  a finding.
</t>
  </si>
  <si>
    <t>Files executed through an aliases file are owned by root and reside within a directory owned and writable only by root.</t>
  </si>
  <si>
    <t>UNIX-119</t>
  </si>
  <si>
    <t>Checks for the existence of .Forward files.</t>
  </si>
  <si>
    <t xml:space="preserve">Search for any .forward files on the system by:
 # find -name .forward -print
This is considered a finding if any .forward files are found on the system.
</t>
  </si>
  <si>
    <t>.forward files were not found.</t>
  </si>
  <si>
    <t>UNIX-120</t>
  </si>
  <si>
    <t>Checks to ensure the ftpusers file permissions are securely configured.</t>
  </si>
  <si>
    <t xml:space="preserve">Perform the following on the ftpusers file associated with the applicable operating system:
 # ls -la &lt;file location&gt;
Locations of the ftpusers file:
Solaris 5.5.1 - 5.8 /etc/ftpusers
Solaris 5.9 -5.10 /etc/ftpd/ftpusers
HPUX 10  /etc/ftpusers
HPUX 11  /etc/ftpd/ftpusers
AIX   /etc/ftpusers
Linux (wu-ftp)  /etc/ftpusers
Linux (vsftpd)  /etc/vsftpd.ftpusers
If the file is not owned by root, then this is a finding.
</t>
  </si>
  <si>
    <t>The ftpusers file is not more permissive than 640.</t>
  </si>
  <si>
    <t>UNIX-121</t>
  </si>
  <si>
    <t>Checks the umask for the ftp user account.</t>
  </si>
  <si>
    <t xml:space="preserve">To determine the umask of the ftp user, perform the following:
 # su - ftp
 # umask
If the umask value does not return 077, then this is a finding.
</t>
  </si>
  <si>
    <t>An FTP user's umask is 077.</t>
  </si>
  <si>
    <t>UNIX-122</t>
  </si>
  <si>
    <t>Checks to see if the tftp daemon has the suid or sgid bit set.</t>
  </si>
  <si>
    <t xml:space="preserve">Perform :
 # find / -name "*tftpd" -print 
to locate the file.  Once the file is located, use the command:
 # ls -la &lt;file location&gt; 
to check for the suid or sgid bit being set. If either of the bits are set, then this is a finding
</t>
  </si>
  <si>
    <t>The TFTP daemon does not have the suid or sgid bit set.</t>
  </si>
  <si>
    <t>UNIX-123</t>
  </si>
  <si>
    <t>Checks to ensure TFTP is securely configured.</t>
  </si>
  <si>
    <t xml:space="preserve">Check the /etc/passwd file to determine if TFTP is configured properly:
 # grep tftp /etc/passwd
If a tftp user account does not exist and TFTP is active, then this is a finding.
Ensure the user shell is /bin/false or equivalent (/usr/bin/false).  If it is not, then this is a finding.
Ensure the TFTP user is assigned a home directory (/home/tftpdir).  If not, then this is a finding.
</t>
  </si>
  <si>
    <t xml:space="preserve">TFTP is configured to vendor specifications, including the following:
- A TFTP user will be created.
- The default shell will be set /bin/false, or equivalent.
- A home directory owned by the TFTP user will be created.
</t>
  </si>
  <si>
    <t>UNIX-124</t>
  </si>
  <si>
    <t>Checks to see if the system is exporting x displays to the world.</t>
  </si>
  <si>
    <t xml:space="preserve">Perform the following to determine if access to the X window system is limited to authorized clients:
 # xhost
If the above command returns:
"access control disabled, clients can connect from any host", then this is a finding.
</t>
  </si>
  <si>
    <t>The system is not exporting X displays to the world.</t>
  </si>
  <si>
    <t>UNIX-125</t>
  </si>
  <si>
    <t>Checks to see if the /etc/syslog.conf is  owned by root and file permissions are securely configured.</t>
  </si>
  <si>
    <t xml:space="preserve">Check /etc/syslog.conf ownership and permissions:
 # ls -lL /etc/syslog.conf
If /etc/syslog.conf is not owned by root or is more permissive than 640, then this is a finding.
</t>
  </si>
  <si>
    <t>The /etc/syslog.conf file is owned by root or is not more permissive than 640.</t>
  </si>
  <si>
    <t>UNIX-126</t>
  </si>
  <si>
    <t>Checks to see if the export configuration file is owned by root.</t>
  </si>
  <si>
    <t xml:space="preserve">− Solaris 
# ls -lL /etc/dfs/dfstab
− HP-UX
# ls -lL /etc/exports
− AIX
# ls -lL /etc/exports
− Linux
# ls -lL /etc/exports
If the export configuration file is not owned by root, then this is a finding.
</t>
  </si>
  <si>
    <t>The export configuration file is owned by root.</t>
  </si>
  <si>
    <t>UNIX-127</t>
  </si>
  <si>
    <t>Checks to see if the export configuration file permissions are securely configured.</t>
  </si>
  <si>
    <t xml:space="preserve">− Solaris 
# ls -lL /etc/dfs/dfstab
− HP-UX
# ls -lL /etc/exports
− AIX
# ls -lL /etc/exports
− Linux
# ls -lL /etc/exports
If the export configuration file is more permissive than 644, then this is a finding.
</t>
  </si>
  <si>
    <t>The export configuration file has permissions less than or equal to 644.</t>
  </si>
  <si>
    <t>UNIX-128</t>
  </si>
  <si>
    <t>Checks to see if NFS exported system files and directories are owned by root.</t>
  </si>
  <si>
    <t xml:space="preserve">Perform the following to check for NFS exported files systems:
 # exportfs -v
This will display all of the exported file systems.  For each file system displayed perform and check the ownership:
 # ls -lL &lt;filesystem&gt;
If the files and directories are not owned by root, then this is a finding.
</t>
  </si>
  <si>
    <t>NFS exported system files and system directories are owned by root.</t>
  </si>
  <si>
    <t>UNIX-129</t>
  </si>
  <si>
    <t>Checks to see if the NFS server is configured to deny client access request that do not include a User ID.</t>
  </si>
  <si>
    <t xml:space="preserve">Perform the following to determine if the 'anon' option is set correctly for exported file systems:
 # exportfs -v |grep anon
Each of the exported file systems should include an entry to check for the 'anon= 'option being set to -1 or an equivalent (60001, 65534, or 65535).  Linux systems use the 'anonuid' option instead of 'anon'.
</t>
  </si>
  <si>
    <t>The NFS server is configured to deny client access requests that do not include a userid.</t>
  </si>
  <si>
    <t>UNIX-130</t>
  </si>
  <si>
    <t>Checks to see if the root access option for NFS has been authorized and documented with the ISSO.</t>
  </si>
  <si>
    <t xml:space="preserve">Perform the following to determine if the NFS server is exporting with the root access option:
 # exportfs -v | grep "root="
If the option is found on an exported file system, ask the SA if the access is justified and documented with the ISSO.  If it is not, then this is a finding.
</t>
  </si>
  <si>
    <t>The root access option for NFS has been justified and documented with the ISSO.</t>
  </si>
  <si>
    <t>UNIX-131</t>
  </si>
  <si>
    <t>Checks to see if NFS file systems exported as writeable have been justified and documented by the ISSO.</t>
  </si>
  <si>
    <t xml:space="preserve">Perform the following to determine if NFS File Systems are writeable:
 # exportfs -v |grep rw
If any entries are returned, ask the SA if the file systems have been approved and documented with the ISSO for export as writable.
</t>
  </si>
  <si>
    <t>NFS file systems exported as writeable have been justified and documented by the ISSO.</t>
  </si>
  <si>
    <t>UNIX-132</t>
  </si>
  <si>
    <t>Checks to see if the NFS server is configured to restrict file system access to local hosts.</t>
  </si>
  <si>
    <t xml:space="preserve">Perform the following to check for access permissions:
 # exportfs -v
If the exported filesystems do not contain the 'rw' or 'ro' options, then this is a finding.
</t>
  </si>
  <si>
    <t>The NFS server is  configured to restrict filesystem access to local hosts.</t>
  </si>
  <si>
    <t>UNIX-133</t>
  </si>
  <si>
    <t>The nosuid and nosgid options are enabled on a NFS Client.</t>
  </si>
  <si>
    <t>UNIX-134</t>
  </si>
  <si>
    <t>Checks to see if the smb.conf file is  owned by root.</t>
  </si>
  <si>
    <t xml:space="preserve">Check /etc/samba/smb.conf ownership:
 # ls -lL /etc/samba/smb.conf
If /etc/samba/smb.conf is not owned by root, then this is a finding.
Note: Based on the specific system implementation the file path may be /etc/smb.conf
</t>
  </si>
  <si>
    <t>The smb.conf file is owned by root.</t>
  </si>
  <si>
    <t>UNIX-135</t>
  </si>
  <si>
    <t>Checks to see if the smb.conf file is  group owned by root.</t>
  </si>
  <si>
    <t>Check /etc/samba/smb.conf permissions:
 # ls -lL /etc/samba/smb.conf
If /etc/samba/smb.conf is not group owned by root, then this is a finding.
Note: Based on the specific system implementation the file path may be /etc/smb.conf</t>
  </si>
  <si>
    <t>The smb.conf file is  group owned by root.</t>
  </si>
  <si>
    <t>UNIX-136</t>
  </si>
  <si>
    <t>Checks to see if the smb.conf file permissions are securely configured.</t>
  </si>
  <si>
    <t xml:space="preserve">Check /etc/samba/smb.conf permissions:
 # ls -lL /etc/samba/smb.conf
If /etc/samba/smb.conf is more permissive than 644, then this is a finding.
Note: Based on the specific system implementation the file path may be /etc/smb.conf
</t>
  </si>
  <si>
    <t>The smb.conf file is equal to or less permissive than 644.</t>
  </si>
  <si>
    <t>UNIX-137</t>
  </si>
  <si>
    <t>Checks to see if the smb password file is owned by root.</t>
  </si>
  <si>
    <t xml:space="preserve">Check /etc/samba/smbpasswd ownership:
# ls -lL /etc/samba/smbpasswd
If /etc/samba/smbpasswd is not owned by root, then this is a finding.
</t>
  </si>
  <si>
    <t>The smbpasswd file is owned by root.</t>
  </si>
  <si>
    <t>UNIX-138</t>
  </si>
  <si>
    <t>Checks to see if the /etc/smbpasswd file is  group owned by root.</t>
  </si>
  <si>
    <t xml:space="preserve">Check /etc/samba/smbpasswd ownership:
# ls -lL /etc/samba/smbpasswd
If /etc/samba/smbpasswd is not group owned by root, then this is a finding.
</t>
  </si>
  <si>
    <t>The smbpasswd file is group owned by root.</t>
  </si>
  <si>
    <t>UNIX-139</t>
  </si>
  <si>
    <t>Checks to see if the /etc/smbpasswd file permission is securely configured.</t>
  </si>
  <si>
    <t xml:space="preserve">Check /etc/samba/smbpasswd permissions:
# ls -lL /etc/samba/smbpasswd
If /etc/samba/smbpasswd is more permissive than 600, then this is a finding.
</t>
  </si>
  <si>
    <t>The smbpasswd file is equal to or less permissive than 600.</t>
  </si>
  <si>
    <t>UNIX-140</t>
  </si>
  <si>
    <t>Checks to see if the /etc/news/nnrp.access file is more permissive than 600.</t>
  </si>
  <si>
    <t xml:space="preserve">Check /etc/news/nnrp.access permissions:
# ls -lL /etc/news/nnrp.access
If /etc/news/nnrp.access is more permissive than 600, then this is a finding.
</t>
  </si>
  <si>
    <t>UNIX-141</t>
  </si>
  <si>
    <t>Checks to see if the  files in /etc/news are  owned by root or news.</t>
  </si>
  <si>
    <t xml:space="preserve">Check /etc/news files ownership:
# ls -al /etc/news
If /etc/news files are not owned by root or news, then this is a finding.
</t>
  </si>
  <si>
    <t>The files contained in the /etc/news directory are owned by root or news.</t>
  </si>
  <si>
    <t>UNIX-142</t>
  </si>
  <si>
    <t>Checks to see if the /etc/news files group owner is root or news.</t>
  </si>
  <si>
    <t xml:space="preserve">Check /etc/news files group ownership:
# ls -al /etc/news
If /etc/news files are not group owned by root or news, then this is a finding.
</t>
  </si>
  <si>
    <t>The files contained in the /etc/news directory are group owned by root or news.</t>
  </si>
  <si>
    <t>UNIX-143</t>
  </si>
  <si>
    <t>Checks to see if the /etc/news/hosts.nntp file is more permissive than 600.</t>
  </si>
  <si>
    <t xml:space="preserve">Check /etc/news/hosts.nntp permissions:
# ls -lL /etc/news/hosts.nntp
If /etc/news/hosts.nntp is more permissive than 600, then this is a finding.
</t>
  </si>
  <si>
    <t>The /etc/news/hosts.nntp file is less permissive than 600.</t>
  </si>
  <si>
    <t>UNIX-144</t>
  </si>
  <si>
    <t>Checks to see if the /etc/news/nntp.nolimit file permission is securely configured.</t>
  </si>
  <si>
    <t xml:space="preserve">Check /etc/news/hosts.nntp.nolimit permissions:
# ls -lL /etc/news/hosts.nntp.nolimit
If /etc/news/hosts.nntp.nolimit is more permissive than 600, then this is a finding.
</t>
  </si>
  <si>
    <t>UNIX-145</t>
  </si>
  <si>
    <t>Checks to see if the /etc/news/passwd/nntp file permission is securely configured.</t>
  </si>
  <si>
    <t xml:space="preserve">Check /etc/news/passwd.nntp permissions:
# ls -lL /etc/news/passwd.nntp
If /etc/news/passwd.nntp is more permissive than 600, then this is a finding.
</t>
  </si>
  <si>
    <t>The /etc/news/passwd.nntp file has permissions that are less than or equal to 600..</t>
  </si>
  <si>
    <t>UNIX-146</t>
  </si>
  <si>
    <t>Checks to see if the grub.conf file is more permissive the 600.</t>
  </si>
  <si>
    <t xml:space="preserve">Note:  Applies to Solaris 10 and Linux only.
Check /etc/grub.conf permissions:
# ls -lL /etc/grub.conf
If /etc/grub.conf is more permissive than 600, then this is a finding
</t>
  </si>
  <si>
    <t>The grub.conf is less permissive than 600.</t>
  </si>
  <si>
    <t>UNIX-147</t>
  </si>
  <si>
    <t>AC-4</t>
  </si>
  <si>
    <t>Information Flow Enforcement</t>
  </si>
  <si>
    <t>Checks to see if the information system enforces assigned authorizations for controlling the flow of information within the system and between interconnected systems in accordance with applicable policy.</t>
  </si>
  <si>
    <t>Ask the administrator about the deployment of the UNIX environment. From this information, determine the if the environment encompasses several interconnected systems. These interconnected systems could be comprised of multiple UNIX servers running SSH, Apache, or other web based service deployments. Ask if TCPwrappers, UNIX firewalls, or other similar technologies are in place.</t>
  </si>
  <si>
    <t xml:space="preserve">If the UNIX deployment involves several interconnected systems, access controls are in place to prevent unauthorized information flow between systems. </t>
  </si>
  <si>
    <t>UNIX-148</t>
  </si>
  <si>
    <t>AC-5</t>
  </si>
  <si>
    <t>Separation of Duties</t>
  </si>
  <si>
    <t>Checks to see if the information system enforces separation of duties through assigned access authorizations.</t>
  </si>
  <si>
    <t>Ask the administrator if separate roles have been defined for specific tasks. This can be performed using additional groups in UNIX where each role has assigned members that are responsible for a specific task. The SUDO utility, properly configured, could meet this control objective.</t>
  </si>
  <si>
    <t>The UNIX deployment makes use of roles and user assignments to those roles to perform specific tasks.</t>
  </si>
  <si>
    <t>HAC9</t>
  </si>
  <si>
    <t>HAC9: Accounts have not been created using user roles</t>
  </si>
  <si>
    <t>UNIX-149</t>
  </si>
  <si>
    <t>Checks to ensure UID's 0-99 (0-499 Linux) are reserved for system accounts.</t>
  </si>
  <si>
    <t xml:space="preserve"># more /etc/passwd
# more /etc/passwd
Confirm all accounts with a uid of 99 and below (499 and below for Linux) are used by a system account.
Note:  200 and below for HP-UX.
If a uid reserved for system accounts, 0 - 99 (0 - 499 for Linux), is used by a non-system account without documentation,  then this is a finding.  A regular account within this range must be justified and documented with the ISSO.
</t>
  </si>
  <si>
    <t>UNIX-150</t>
  </si>
  <si>
    <t>Checks to ensure GID's 0-99 (0-499 Linux) are reserved for system accounts.</t>
  </si>
  <si>
    <t xml:space="preserve"># more /etc/passwd
Confirm all accounts with a gid of 99 and below (499 and below for Linux) are used by a system account.
If a gid reserved for system accounts, 0 - 99 (0 - 499 for Linux), is used by a non-system account without documentation, then this is a finding.  A regular account within this range must be justified and documented with the ISSO.
</t>
  </si>
  <si>
    <t>UNIX-151</t>
  </si>
  <si>
    <t>Check to see if an account other than root has a uid of zero.</t>
  </si>
  <si>
    <t xml:space="preserve">grep ":0:" /etc/passwd | awk -F":" '{print$1":"$3":"}' |
 grep ":0:"
If any accounts are shown in addition to root, then this is a finding.
</t>
  </si>
  <si>
    <t>Accounts other than root do not have a uid of 0.</t>
  </si>
  <si>
    <t>UNIX-152</t>
  </si>
  <si>
    <t>Checks to see if device file directories are writeable by users other than a system account or as configured by the vendor.</t>
  </si>
  <si>
    <t xml:space="preserve">#  ls -al /dev
#  ls -al /devices (Solaris)
Note:  Can use the following style syntax (may vary by OS type):
# ls -al /dev | grep -i drwx 
Check the permissions on the directories and subdirectories that contain device files.
If device file directories are writable by users other than a system account or as configured by the vendor, then this is a finding.
</t>
  </si>
  <si>
    <t>Device file directories are not writable by users other than a system account or as configured by the vendor.</t>
  </si>
  <si>
    <t>UNIX-153</t>
  </si>
  <si>
    <t>Checks to see if device files used for backup are readable and/or writeable by users other than root or a pseudo backup user.</t>
  </si>
  <si>
    <t>Device files used for backup are writable by users other than root or a pseudo backup user.</t>
  </si>
  <si>
    <t>UNIX-154</t>
  </si>
  <si>
    <t>Checks the ownership permissions and location of files with the sgid bit; checks to see if they are documented with the ISSO.</t>
  </si>
  <si>
    <t xml:space="preserve"># find /  -perm 2000 |more
If the ownership, permissions, and location of files with the sgid bit set are not baselined with the ISSO, then this is a finding.
</t>
  </si>
  <si>
    <t>The ownership, permissions, and location of files with the sgid bit set are documented with the ISSO</t>
  </si>
  <si>
    <t>UNIX-155</t>
  </si>
  <si>
    <t>Checks to see if crontab file permissions are securely configured.</t>
  </si>
  <si>
    <t xml:space="preserve">− Solaris
# ls -lL /var/spool/cron/crontabs/
− HP-UX
# ls -lL /var/spool/cron/crontabs/
− AIX
# ls -lL /var/spool/cron/crontabs/
− Linux
# ls -lL /var/spool/cron/ (Permissions of 600)
# ls -lL /etc/cron.d/  (Permissions of 600)
# ls -lL /etc/crontab  (Permissions of 600)
# ls -lL /etc/cron.daily/ (Permissions of 700)
# ls -lL /etc/cron.hourly/ (Permissions of 700)
# ls -lL /etc/cron.monthly/ (Permissions of 700)
# ls -lL /etc/cron.weekly/ (Permissions of 700)
If crontab files are more permissive than 600 (700 for some Linux files), then this is a finding.
</t>
  </si>
  <si>
    <t>Crontab files are not more permissive than 600 (700 for some Linux files).</t>
  </si>
  <si>
    <t>UNIX-156</t>
  </si>
  <si>
    <t>Checks to see if the cron log file is permissions are securely configured.</t>
  </si>
  <si>
    <t xml:space="preserve">− Solaris
# ls -lL /var/cron/log
− HP-UX
# ls -lL /var/adm/cron/log
− AIX
# ls -lL /var/adm/cron/log
− Linux
Red Hat 
# ls -lL /var/log/cron
SuSE 
# ls -lL /var/log/messages
If the cronlog file is more permissive than 600, then this is a finding.
</t>
  </si>
  <si>
    <t>The cronlog file is not more permissive than 600.</t>
  </si>
  <si>
    <t>UNIX-157</t>
  </si>
  <si>
    <t>Checks to see if access to the at utility is controlled via the at.allow and at.deny files.</t>
  </si>
  <si>
    <t>Access to the at utility is controlled via the at.allow and/or at.deny file(s).</t>
  </si>
  <si>
    <t>UNIX-158</t>
  </si>
  <si>
    <t>Checks to see if the ftp users file is owned by root.</t>
  </si>
  <si>
    <t>The ftpusers file is owned by root.</t>
  </si>
  <si>
    <t>UNIX-159</t>
  </si>
  <si>
    <t>Checks to see if the mib file permissions are securely configured.</t>
  </si>
  <si>
    <t xml:space="preserve">Perform the following to find all the Management Information Base (MIB) files on the system:
 # find / -name *.mib -print
 # ls -lL &lt;mib file&gt;
Any file returned with permissions greater than 640 is a finding.
</t>
  </si>
  <si>
    <t>The MIB files are not more permissive than 640.</t>
  </si>
  <si>
    <t>UNIX-160</t>
  </si>
  <si>
    <t>AC-7</t>
  </si>
  <si>
    <t>Unsuccessful Logon Attempts</t>
  </si>
  <si>
    <t xml:space="preserve">− Solaris 
Confirm LOCK_AFTER_RETRIES is set to YES.
# grep LOCK_AFTER_RETRIES /etc/security/policy.conf
− HP-UX 
Confirm the u_maxtries is set to 3 or less, but not 0.
# grep :u_maxtries# /tcb/files/auth/system/default
− AIX 
Confirm the loginretries field is set to 3 or less, but not 0 for each user.
# /usr/sbin/lsuser -a loginretries ALL
− Linux 
#  more /etc/pam.d/system-auth
Confirm the following line is configured;
account required     /lib/security/pam_tally.so deny=3 no_magic_root reset
If the  above settings are not correct, then this is a finding.
</t>
  </si>
  <si>
    <t>HAC15</t>
  </si>
  <si>
    <t>HAC15: User accounts not locked out after 3 unsuccessful login attempts</t>
  </si>
  <si>
    <t>UNIX-161</t>
  </si>
  <si>
    <t>Checks to ensure the login delay between login prompts after a failed login is set to 4 seconds or greater.</t>
  </si>
  <si>
    <t xml:space="preserve">− Solaris 
Confirm SLEEPTIME is set to 4 or more, or that this variable is not configured as 4 is the system default.
# grep SLEEPTIME /etc/default/login
 Note:  This check is currently not applicable for Solaris 5.10.
− HP-UX 
Confirm the t_logdelay is set to 4 or more.
# grep :t_logdelay# /tcb/files/auth/system/default
− AIX 
Confirm the logindelay field is set to 4 or more.
# grep logindelay /etc/security/login.cfg
− Linux 
Confirm FAIL_DELAY is set to 4 or more.
# grep FAIL_DELAY /etc/login.defs
</t>
  </si>
  <si>
    <t>The login delay between login prompts after a failed login is set to more than four seconds.</t>
  </si>
  <si>
    <t>UNIX-162</t>
  </si>
  <si>
    <t>AC-8</t>
  </si>
  <si>
    <t>System Use Notification</t>
  </si>
  <si>
    <t>Checks to ensure the IRS approved login banner is used.</t>
  </si>
  <si>
    <t xml:space="preserve">Login banners will be configured for all services that allow login access to the system.  For TCP WRAPPERS, check for hosts.allow and hosts.deny files and then look for banner files associated with them.  For ssh, locate the ssh configuration file, sshd_config or ssh2d_config.  This file is usually located in /etc/sshd, /etc/ssh2, /etc/ssh, or /usr/local/etc.  Confirm that the Banner variable contains the full path to the file containing the Logon Warning banner.   Other files specific to each vendor are listed below.
− Solaris 
Check for logon warning banner display.
# more /etc/issue
# more /etc/motd
# more /etc/dt/config/*/Xresources (if GUI is implemented)
# more /etc/default/telnetd  (if telnet is implemented without 
TCP_Wrappers)
# more /etc/default/ftpd  (if ftp is implemented without 
TCP_Wrappers)
# more /etc/ftpd/banner.msg  (Solaris 9 and above, if ftp is 
implemented without 
TCP_Wrappers)
− HP-UX 
Check for logon warning banner display.
# more /etc/issue
# more /etc/motd
# more /etc/dt/config/*/Xresources (if GUI is implemented)
# more /etc/ftpaccess  (if ftp is implemented without 
TCP_Wrappers - should contain banner=/etc/issue)
− AIX 
Check for logon warning banner display.
# more /etc/motd
# more /etc/dt/config/*/Xresources (if GUI is implemented)
# more /etc/ftpmotd
# more /etc/ftpaccess.ctl
# more /dev/console
# more /etc/security/login.cfg
− Linux 
Check for logon warning banner display.
# more /etc/issue
# more /etc/motd
# more /etc/issue.net
# more /etc/X11/xdm/Xresources (if GUI is implemented)
# more /etc/X11/xdm/kdmrc  (if GUI is implemented)
# more /etc/X11/gdm/gdm   (if GUI is implemented)
# more /etc/vsftpd.conf  (if ftp is implemented without 
TCP_Wrappers)
If the IRS logon banner is not displayed prior to a logon attempt, then this is a finding.
</t>
  </si>
  <si>
    <t>Limited</t>
  </si>
  <si>
    <t>HAC14</t>
  </si>
  <si>
    <t>HAC14: Warning banner is insufficient</t>
  </si>
  <si>
    <t>UNIX-163</t>
  </si>
  <si>
    <t>AU-11</t>
  </si>
  <si>
    <t>Audit Record Retention</t>
  </si>
  <si>
    <t>Checks to see if a remote loghost is used and authorized.</t>
  </si>
  <si>
    <t>A system is using a remote loghost and is documented with the ISSO.</t>
  </si>
  <si>
    <t>UNIX-164</t>
  </si>
  <si>
    <t>AU-12</t>
  </si>
  <si>
    <t>Audit Generation</t>
  </si>
  <si>
    <t>Checks to see if auditing is implemented.</t>
  </si>
  <si>
    <t xml:space="preserve">Perform the following to determine if auditing is enabled:
− Solaris 
# ps -ef |grep auditd
− HP-UX
 # audsys
− AIX
# /usr/sbin/audit query | head -1
− Linux
 #  ps -ef |grep auditd 
If the auditd process is not found, then this is a finding.
</t>
  </si>
  <si>
    <t>Auditing is implemented.</t>
  </si>
  <si>
    <t>HAU2</t>
  </si>
  <si>
    <t>HAU2: No auditing is being performed on the system</t>
  </si>
  <si>
    <t>UNIX-165</t>
  </si>
  <si>
    <t>AU-2</t>
  </si>
  <si>
    <t>Audit Events</t>
  </si>
  <si>
    <t>Checks to ensure successful login and logout activity is logged.</t>
  </si>
  <si>
    <t xml:space="preserve">− Solaris 
Check if successful logons are being logged.
# last | more
Check if unsuccessful logons are being logged.
# ls -l /var/adm/loginlog
− HP-UX 
Check if successful logons are being logged.
# last -R | more
Check if unsuccessful logons are being logged.
# lastb -R | more
− AIX 
Check if successful logons are being logged.
# last | more
Check if unsuccessful logons are being logged.
# last -f  /etc/security/failedlogin | more
− Linux 
Check if successful logons are being logged.
# last -R | more
Check if unsuccessful logons are being logged.
# lastb -R | more
If successful and unsuccessful logins and logouts are not logged, then this is a finding.
</t>
  </si>
  <si>
    <t>Successful and unsuccessful logins and logouts are logged.</t>
  </si>
  <si>
    <t>HAU4
HAU100</t>
  </si>
  <si>
    <t>HAU4: System does not audit failed attempts to gain access
HAU100: Other</t>
  </si>
  <si>
    <t>UNIX-166</t>
  </si>
  <si>
    <t>Checks to see if successful and unsuccessful access to the root account is logged.</t>
  </si>
  <si>
    <t xml:space="preserve">Check the following log files to determine if access to the root account is being logged.  Try to su - and enter an incorrect password.
− Solaris
# more /var/adm/sulog
− HP-UX
# more /var/adm/sulog
− AIX
# more /var/adm/sulog
− Linux
# more /var/log/messages
or 
# more/var/adm/sulog (configurable from /etc/default/su)
If root login accounts are not being logged, then this is a finding.
</t>
  </si>
  <si>
    <t>UNIX-167</t>
  </si>
  <si>
    <t xml:space="preserve">Checks to see if the audit system is configured to audit failed attempts to access files and programs, including FTI files. </t>
  </si>
  <si>
    <t xml:space="preserve">The first step for this test is to identify where on the system FTI resides.  If it resides on the operating system file structure, then use the following commands to determine if access to FTI files residing on the operating system are audited.  
− Solaris 
# more /etc/security/audit_control
Confirm flags -fr or fr is configured.
− HP-UX
# grep -i "audevent_args1" /etc/rc.config.d/auditing \
  | grep open
− AIX
# more /etc/security/audit/events
Confirm the following events are configured:
FILE_Open
− Linux
For LAUS:
 #  grep "@open-ops" /etc/audit/filter.conf 
 For auditd:
     # grep "-a exit,always -S open -F success!=0" /etc/audit.rules   (RHEL5 /etc/audit/audit.rules)
If FTI resides in the application or database, then interview the application or database administrator for due diligence to determine if access attempts to FTI files are audited. 
</t>
  </si>
  <si>
    <t>The audit system is configured to audit failed attempts to access files and programs, including FTI files. 
"-" captures fails;
"+" captures success;
nothing in front captures both</t>
  </si>
  <si>
    <t>UNIX-168</t>
  </si>
  <si>
    <t xml:space="preserve">− Solaris 
 # grep flags /etc/security/audit_control 
Confirm flags fd or +fd and -fd is configured.
− HP-UX
# grep -i "audevent_args1" /etc/rc.config.d/auditing \
  | grep delete
− AIX
# more /etc/security/audit/events
Confirm the following events are configured:
FILE_Unlink, FS_Rmdir
− Linux
For LAUS:
 #  grep "@rmdir-ops" /etc/audit/filter.conf 
 # grep "@unlink-ops" /etc/audit/filter.conf
 For auditd:
 # grep "-a exit,always -S unlink -S rmdir" /etc/audit.rules
 (RHEL5 /etc/audit/audit.rules)
</t>
  </si>
  <si>
    <t>The audit system is configured to audit files and programs deleted by the user.</t>
  </si>
  <si>
    <t>HAU4
HAU5
HAU100</t>
  </si>
  <si>
    <t>HAU4: System does not audit failed attempts to gain access
HAU5: Auditing is not performed on all data tables containing FTI
HAU100: Other</t>
  </si>
  <si>
    <t>UNIX-169</t>
  </si>
  <si>
    <t>Checks to see if the audit system is configured to audit all administrative, privileged and security actions, including all system changes with the potential to compromise the integrity of audit policy configurations, security policy configurations and audit record generation services and enabling or disabling of audit report generation services.</t>
  </si>
  <si>
    <t xml:space="preserve">− Solaris 
# grep flags /etc/security/audit_control
Confirm am or +am and -am is configured.
− HP-UX
# grep -i "audevent_args1" /etc/rc.config.d/auditing \
  | grep admin
# grep -i "audevent_args1" /etc/rc.config.d/auditing \
  | grep removable
− AIX
# more /etc/security/audit/events
Confirm the following events are configured:
ACCT_Disable, ACCT_Enable, AUD_it, BACKUP_Export, DEV_Change, DEV_Configure, DEV_Create, FILE_Chpriv, FILE_Fchpriv, FILE_Mknod, FILE_Owner, FS_Chroot, FS_Mount, FS_Umount, PASSWORD_Check, PROC_Adjtime,PROC_Kill, PROC_Privilege, PROC_Setpgid, PROC_SetUserIds, RESTORE_Import, TCBCK_Delete, USER_Change, USER_Create, USER_Reboot, USER_Remove, and USER_SetEnv
− Linux
For LAUS:
 #  grep "@priv-ops" /etc/audit/filter.conf 
 # grep "@mount-ops" /etc/audit/filter.conf
 #  grep "@system-ops" /etc/audit/filter.conf
 For auditd the following should be present in /etc/audit.rules:  (RHEL5 /etc/audit/audit.rules)
 -w /etc/auditd.conf
 -w /etc/audit.rules
 -a exit,always -S stime -S acct -S reboot -S swapon 
 -a exit,always -S settimeofday -S setrlimit -S setdomainname
 -a exit,always -S sched_setparam -S sched_setscheduler
</t>
  </si>
  <si>
    <t>The audit system is configured to audit all administrative, privileged, and security actions,  including all system changes with the potential to compromise the integrity of audit policy configurations, security policy configurations and audit record generation services and enabling or disabling of audit report generation services.</t>
  </si>
  <si>
    <t>UNIX-170</t>
  </si>
  <si>
    <t>Checks to see if the  audit system is configured to audit login, logout and session initiation.</t>
  </si>
  <si>
    <t xml:space="preserve">− Solaris 
# egrep "flags|naflags" /etc/security/audit_control
Confirm flags lo or +lo and -lo is configured.
Confirm naflags lo or +lo and -lo is configured.
− HP-UX
# grep -i "audevent_args1" /etc/rc.config.d/auditing \
  | grep login
− AIX
#  more /etc/security/audit/events
Confirm the following events are configured:
USER_Login, USER_Logout, INIT_Start, INIT_End and USER_SU
− Linux
For LAUS:
 # grep process-login /etc/audit/filter.conf |grep always
 For auditd: 
 This is not a finding.  Auditd enables this by default in the source code.
</t>
  </si>
  <si>
    <t>The audit system is configured to audit login, logout, and session initiation.</t>
  </si>
  <si>
    <t>UNIX-171</t>
  </si>
  <si>
    <t>Checks to see if the audit system is configured to audit all discretionary access control permission modifications.</t>
  </si>
  <si>
    <t xml:space="preserve">− Solaris 
# grep flags /etc/security/audit_control
Confirm flags fm or +fm and -fm is configured.
− HP-UX
# grep -i "audevent_args1" /etc/rc.config.d/auditing \
# | grep moddac
− AIX
#  more /etc/security/audit/events
Confirm the following events are configured:
FILE_Acl, FILE_Fchmod, FILE_Fchown, FILE_Mode and 
FILE_Owner
− Linux
For LAUS:
 #  grep "@mode-ops" /etc/audit/filter.conf 
 # grep "@owner-ops" /etc/audit/filter.conf
 (RHEL5 /etc/audit/audit.rules)
 For auditd the following system calls should be present in /etc/audit.rules:
 -a exit,always -S chmod -S fchmod -S chown -S chown32 -S fchown
 -a exit,always -S fchown32 -S lchown -S lchown32 (RHEL5 /etc/audit/audit.rules)
</t>
  </si>
  <si>
    <t>The audit system is configured to audit all discretionary access control permission modifications.</t>
  </si>
  <si>
    <t>HAU4
HAU5
HAU6
HAU100</t>
  </si>
  <si>
    <t>HAU4: System does not audit failed attempts to gain access
HAU5: Auditing is not performed on all data tables containing FTI
HAU6: System does not audit changes to access control settings
HAU100: Other</t>
  </si>
  <si>
    <t>UNIX-172</t>
  </si>
  <si>
    <t>Checks to see if cron logging is implemented.</t>
  </si>
  <si>
    <t xml:space="preserve">− Solaris
# ls -lL /var/cron/log
# more /etc/default/cron
CRONLOG=YES
If this line does not exist, this is a finding.
− HP-UX
# ls -lL /var/adm/cron/log
Cron is logged by default.
− AIX
# ls -lL /var/adm/cron/log
Cron is logged by default.
− IRIX
# ls -lL /var/cron/log
− Linux
Cron logging is controlled by the syslog on Linux:
 #   grep cron* /etc/syslog.conf
Red Hat 
# ls -lL /var/log/cron
SuSE 
# ls -lL /var/log/messages
If an entry for cron is not found, then this is a finding.
</t>
  </si>
  <si>
    <t>Cron logging is implemented.</t>
  </si>
  <si>
    <t>HAU100</t>
  </si>
  <si>
    <t>HAU100: Other</t>
  </si>
  <si>
    <t>UNIX-173</t>
  </si>
  <si>
    <t>Checks to see if the critical sendmail logfile is owned by root.</t>
  </si>
  <si>
    <t>Critical sendmail log file is owned by root.</t>
  </si>
  <si>
    <t>UNIX-174</t>
  </si>
  <si>
    <t>Checks to see if the critical sendmail logfile permissions are securely configured.</t>
  </si>
  <si>
    <t xml:space="preserve">Perform:
  # more /etc/syslog.conf
Ensure the configuration file logs mail.crit, mail.debug, mail.*,  or *.crit to a file.  
Perform:
  # ls -lL &lt;file location&gt;
If the log file permissions are greater than 644, then this is a finding.
</t>
  </si>
  <si>
    <t>Critical sendmail log file is not more permissive than 644.</t>
  </si>
  <si>
    <t>UNIX-175</t>
  </si>
  <si>
    <t>Checks to ensure critical-level sendmail messages are logged.</t>
  </si>
  <si>
    <t xml:space="preserve">Enter the command:
  # more /etc/syslog.conf  
Ensure the configuration file logs mail.crit,  mail.debug, mail.*, or *.crit.  If the system is not logging critical sendmail messages, then this is a finding.
</t>
  </si>
  <si>
    <t>Critical-level sendmail messages are logged.</t>
  </si>
  <si>
    <t>UNIX-176</t>
  </si>
  <si>
    <t>AU-6</t>
  </si>
  <si>
    <t>Audit Review, Analysis, and Reporting</t>
  </si>
  <si>
    <t>Checks to see if the access control program logs each system access attempt.</t>
  </si>
  <si>
    <t xml:space="preserve">Normally tcpd logs to the mail or daemon facility in /etc/syslog.conf.  Perform the following to determine if syslog is configured to log events by tcpd.
 # more /etc/syslog.conf
Look for entries similar to the following:
 mail.debug     /var/adm/maillog
 mail.none     /var/adm/maillog
 mail.*           /var/log/mail or maillog
 auth.info     /var/log/messages
      daemon.*     /var/log/messages
authpriv     /var/log/secure
The above entries would indicate mail alerts are being logged.  If no entries for mail exist, then tcpd is not logging and this is a finding.
</t>
  </si>
  <si>
    <t>The access control program logs each system access attempt.</t>
  </si>
  <si>
    <t>UNIX-177</t>
  </si>
  <si>
    <t>AU-3</t>
  </si>
  <si>
    <t>Content of Audit Records</t>
  </si>
  <si>
    <t>Ask the administrator if the following items are being recorded with the audit log output. Make note of any exceptions:
--
(i) date and time of the event; (ii) the component of the information system (e.g., software component, hardware component) where the event occurred; (iii) type of event; (iv) user/subject identity; and (v) the outcome (success or failure) of the event.</t>
  </si>
  <si>
    <t>Auditing is configured to meet all requirements within the operating systems capabilities.</t>
  </si>
  <si>
    <t>UNIX-178</t>
  </si>
  <si>
    <t>AU-4</t>
  </si>
  <si>
    <t>Audit Storage Capacity</t>
  </si>
  <si>
    <t>Checks to see if the organization allocates sufficient audit record storage capacity and configures auditing to reduce the likelihood of such capacity being exceeded.</t>
  </si>
  <si>
    <t xml:space="preserve">Interview ISSO or SA and ask if log storage is sufficient to meet IRS logging and retention requirements. </t>
  </si>
  <si>
    <t>Sufficient storage is available to meet IRS logging and retention policies.</t>
  </si>
  <si>
    <t>UNIX-179</t>
  </si>
  <si>
    <t>AU-5</t>
  </si>
  <si>
    <t>Response to Audit Processing Failures</t>
  </si>
  <si>
    <t xml:space="preserve">The system shall provide a warning when allocated audit record storage volume reaches a maximum audit record storage capacity.
It is critical for the appropriate personnel to be aware if a system is at risk of failing to process audit logs as required. Audit processing failures include software/hardware errors, failures in the audit capturing mechanisms, and audit storage capacity being reached or exceeded. Notification of the storage condition will allow administrators to take actions so that logs are not lost. This requirement can be met by configuring the AS to utilize a dedicated audit tool that meets this requirement.
</t>
  </si>
  <si>
    <t>Review the configuration settings to determine if the OS audit system provides a warning when allocated audit record storage volume reaches an organization-defined percentage of maximum audit record storage capacity. If designated alerts are not sent, or the AS is not configured to use a dedicated audit tool that meets this requirement, this is a finding</t>
  </si>
  <si>
    <t xml:space="preserve">System administrators and / or other relevant personnel are notified in the event audit record storage capacity is reached.  </t>
  </si>
  <si>
    <t>UNIX-180</t>
  </si>
  <si>
    <t>Checks to see if the information system alerts appropriate organizational officials in the event of an audit processing failure and takes the following additional actions: shut down information system, overwrite oldest audit records, stop generating audit records</t>
  </si>
  <si>
    <t>Ask the administrator if the appropriate organization officials are notified if any of the following occur: Software/hardware errors, failures in the audit capturing mechanisms, or audit storage capacity being reached or exceeded</t>
  </si>
  <si>
    <t>Appropriate organizational officials are notified  in the event of an audit processing failure.</t>
  </si>
  <si>
    <t>UNIX-181</t>
  </si>
  <si>
    <t>Checks to see if audit trails and/or system logs are reviewed on an interval stated in local policy.</t>
  </si>
  <si>
    <t>Ask the SA/ISSO if audit files are reviewed daily (or as stated by a policy interval)  If the audit files are not reviewed daily (or according to local policy), then this is a finding.
Note: This function may be performed by a Security group or Audit group with responsibility for maintaining and analyzing system audit logs.  If this is the case interview a representative from that group.</t>
  </si>
  <si>
    <t xml:space="preserve">Audit trails and/or system logs are reviewed on a daily basis for:
- Excessive logon attempt failures by single or multiple users
- Logons at unusual/non-duty hours
- Failed attempts to access restricted system or data files indicating a possible pattern of deliberate browsing
- Unusual or unauthorized activity by System Administrators
- Command-line activity by a user that should not have that capability
- System failures or errors
- Unusual or suspicious patterns of activity
</t>
  </si>
  <si>
    <t>HAU3</t>
  </si>
  <si>
    <t>HAU3: Audit logs are not being reviewed</t>
  </si>
  <si>
    <t>UNIX-182</t>
  </si>
  <si>
    <t>AU-8</t>
  </si>
  <si>
    <t>Time Stamps</t>
  </si>
  <si>
    <t>Check if NTP running and verify that the server settings:
▪ All platforms
   # ps -e | egrep "xntpd|ntpd" 
Check if ntpdate scheduled to run:
▪ Solaris  
# grep ntpdate /var/spool/cron/crontabs/*
▪ HP-UX
# grep ntpdate /var/spool/cron/crontabs/*
▪ AIX
# grep ntpdate /var/spool/cron/crontabs/*
▪ Linux 
# grep ntpdate /var/spool/cron/*
# grep ntpdate /etc/cron.d/* 
# grep ntpdate /etc/cron.daily/*I11
# grep ntpdate /etc/cron.hourly/* 
# grep ntpdate /etc/cron.monthly/* 
# grep ntpdate /etc/cron.weekly/* 
If NTP is running or ntpdate is found:
# more /etc/ntp/ntp.conf
Confirm the servers and peers or multicastclient (as applicable) are local or an authoritative U.S. IRS source.
If a non-local/non-authoritative (U.S. IRS approved source) time-server is used, then this is a finding.</t>
  </si>
  <si>
    <t>An authoritative (U.S. IRS approved source) time-server is used. Approved sources include the US Naval Observatory NTP servers or the NIST Internet Time Service.</t>
  </si>
  <si>
    <t>HAU11</t>
  </si>
  <si>
    <t>HAU11: NTP is not properly implemented</t>
  </si>
  <si>
    <t>UNIX-183</t>
  </si>
  <si>
    <t>AU-9</t>
  </si>
  <si>
    <t>Protection of Audit Information</t>
  </si>
  <si>
    <t>Checks to see if system audit logs are restricted to authorized personnel only.</t>
  </si>
  <si>
    <t xml:space="preserve">Perform the following to determine the location of audit logs and then check the ownership:
− Solaris 
# more /etc/security/audit_control
# ls -lLd &lt;audit log dir&gt;
− HP-UX
 # ls -la /.secure/etc/*
− AIX
# grep ":bin:" /etc/security/audit/config
Directories to search will be listed under the bin stanza.
# ls -la &lt;audit directories&gt;
− Linux
 #  ls -la /var/log/audit.d 
   # ls -la /var/log/audit/audit.log
If any of the audit log files are readable by unprivileged id's, then this is a finding.
</t>
  </si>
  <si>
    <t>System audit logs are not readable by unauthorized users.</t>
  </si>
  <si>
    <t>HAU10</t>
  </si>
  <si>
    <t>HAU10: Audit logs are not properly protected</t>
  </si>
  <si>
    <t>UNIX-184</t>
  </si>
  <si>
    <t>Checks to see if system audit log permissions are securely configured.</t>
  </si>
  <si>
    <t xml:space="preserve">Perform the following to determine the location of audit logs and then check the permissions:
− Solaris 
# more /etc/security/audit_control
# ls -la &lt;audit log dir&gt;
− HP-UX
 # ls -la /.secure/etc
− AIX
# grep ":bin:" /etc/security/audit/config
Directories to search will be listed under the bin stanza.
# ls -la &lt;audit directories&gt;
− Linux
 #  ls -la /var/log/audit.d 
 # ls -la /var/log/audit/audit.log
If any of the audit log file permissions are greater than 640, then this is a finding.
</t>
  </si>
  <si>
    <t>System audit logs are not more permissive than 640.</t>
  </si>
  <si>
    <t>UNIX-185</t>
  </si>
  <si>
    <t xml:space="preserve">System and network administrators must not have the ability to modify or delete audit log entries. </t>
  </si>
  <si>
    <t xml:space="preserve">1. Interview the Administrator to identify roles with permissions to modify or delete audit log entries.
2.  Interview the Administrator and verify that logs are being </t>
  </si>
  <si>
    <t>HAC12</t>
  </si>
  <si>
    <t>HAC12: Separation of duties is not in place</t>
  </si>
  <si>
    <t>UNIX-186</t>
  </si>
  <si>
    <t>Checks to see if audit logs are rotated daily.</t>
  </si>
  <si>
    <t xml:space="preserve">Perform the following to search the crontab for entries to rotate the audit logs.
 # crontab -l
# less /etc/logrotate.conf can be checked for daily logrotation as well
If a program can be located, this is not a finding.  Otherwise, query the SA.  If there is one that is demonstrable (and runs automatically), this is not a finding.  If the SA runs it manually, it is still a finding, because if the SA is not there, it will not be accomplished.  If the audit output is not archived daily, to tape or disk, this is a finding.  This can be ascertained by looking at the audit log directory and, if more than one file is there, or if the file does not have today's date, this is a finding.
</t>
  </si>
  <si>
    <t>Audit logs are rotated daily.</t>
  </si>
  <si>
    <t>UNIX-187</t>
  </si>
  <si>
    <t>CM-3</t>
  </si>
  <si>
    <t>Configuration Change Control</t>
  </si>
  <si>
    <t xml:space="preserve">Interview the SA to determine if changes are tested and validated and in a lower environment as well as documented before being implemented in an operational environment.  </t>
  </si>
  <si>
    <t>Changes are tested, validated, and documented prior to promotion to operational environment.</t>
  </si>
  <si>
    <t>UNIX-188</t>
  </si>
  <si>
    <t>Checks to see if the system is a print server and the configuration is documented with the ISSO.</t>
  </si>
  <si>
    <t>Ask the SA if the system is a print server or a client of another server.    If it is either of these, ask the SA if it is documented with the ISSO.  If the printer configuration is not documented with the ISSO, then this is a finding.</t>
  </si>
  <si>
    <t>The system is a print server/client, and the configuration is documented with the ISSO.</t>
  </si>
  <si>
    <t>UNIX-189</t>
  </si>
  <si>
    <t>Checks to see if an anonymous ftp server is active and documented by the ISSO.</t>
  </si>
  <si>
    <t>Anonymous FTP is not active or documented by the ISSO.</t>
  </si>
  <si>
    <t>UNIX-190</t>
  </si>
  <si>
    <t>SC-7</t>
  </si>
  <si>
    <t>Boundary Protection</t>
  </si>
  <si>
    <t>Checks to see if anonymous ftp is segregated in the network DMZ.</t>
  </si>
  <si>
    <t xml:space="preserve">Perform the following to determine if a system is capable of anonymous ftp:
 # ps -ef |grep ftpd
 # grep ftp /etc/passwd
Ask the SA if the server is on a separate subnet located in a DMZ.  If it is not, then this is a finding.
</t>
  </si>
  <si>
    <t>Anonymous FTP is segregated into the network DMZ.</t>
  </si>
  <si>
    <t>HSC100</t>
  </si>
  <si>
    <t xml:space="preserve">HSC100: Other </t>
  </si>
  <si>
    <t>UNIX-191</t>
  </si>
  <si>
    <t>Checks to see if File Service Protocol (FSP) is enabled.</t>
  </si>
  <si>
    <t xml:space="preserve">To determine if fsp is enabled, perform the following:
 #  grep in.fspd /etc/inetd.conf 
 #  netstat -an |grep fspd
If an entry for fsp is found, then this is considered a finding.
</t>
  </si>
  <si>
    <t>FSP is disabled.</t>
  </si>
  <si>
    <t>UNIX-192</t>
  </si>
  <si>
    <t>Checks to see if TFTP is active.</t>
  </si>
  <si>
    <t>TFTP is disabled
OR
TFTP is active and justified and documented with the ISSO.</t>
  </si>
  <si>
    <t>UNIX-193</t>
  </si>
  <si>
    <t>Checks to see if the uucp service is enabled.</t>
  </si>
  <si>
    <t xml:space="preserve">Perform the following to determine if uucp is active.
Solaris, HP-UX and AIX 
 # grep uucp /etc/inetd.conf
Solaris 10
 # svcs uucp
Linux
 # chkconfig uucp
Or
 # chkconfig --list | grep uucp
If UUCP is found to be enabled, then this is a finding.
</t>
  </si>
  <si>
    <t>The UUCP service is disabled.</t>
  </si>
  <si>
    <t>UNIX-194</t>
  </si>
  <si>
    <t>Checks to see if Snmp does runs on dedicated hardware.</t>
  </si>
  <si>
    <t>SNMP runs on dedicated hardware.</t>
  </si>
  <si>
    <t>UNIX-195</t>
  </si>
  <si>
    <t>Checks to see if the system is a router, if it is not a router, the default gateway must be set.</t>
  </si>
  <si>
    <t xml:space="preserve">Perform the following to determine if a default route is defined:
 # netstat -r |grep default
If a default route is not defined, then this is a finding.
</t>
  </si>
  <si>
    <t>The system is not a router and has a default gateway defined.</t>
  </si>
  <si>
    <t>UNIX-196</t>
  </si>
  <si>
    <t>Checks to see if routing is implemented on dedicated hardware.</t>
  </si>
  <si>
    <t>Routing is implemented on dedicated hardware. If not, it is documented with the ISSO.</t>
  </si>
  <si>
    <t>UNIX-197</t>
  </si>
  <si>
    <t>Checks to see if a public instant messaging client is installed.</t>
  </si>
  <si>
    <t xml:space="preserve">If an IM client is installed, ask the SA if it configured to communicate only with IRS IM servers.  If it has access to servers on the internet, then this is a finding.
EXAMPLES - GAIM, PIDGIN, KOPETE (or others)
#rpm -qa |grep -i gaim
#rpm -qa |grep -I pidgin
or
find / -name gaim
find / -name pidgin
find / -name kopete
</t>
  </si>
  <si>
    <t>A public instant messaging client is not installed.</t>
  </si>
  <si>
    <t>UNIX-198</t>
  </si>
  <si>
    <t>Checks to see if a peer-to-peer file sharing application is installed and authorized.</t>
  </si>
  <si>
    <t xml:space="preserve">Ask the SA if any peer-to-peer file-sharing applications are installed.  Some examples of these applications include:
- Napster
- Kazaa
- ARES
- Limewire
- IRC Chat Relay
- BitTorrent
If any of these applications are installed without an Acceptance of Risk Letter from the DAA, then this is a finding.
</t>
  </si>
  <si>
    <t>A peer-to-peer file-sharing application is installed and is authorized and documented with the DAA.</t>
  </si>
  <si>
    <t>UNIX-199</t>
  </si>
  <si>
    <t>Checks to see if Samba is running.</t>
  </si>
  <si>
    <t xml:space="preserve">Perform the following to determine if the Samba server is running:
 # ps -ef |grep smbd
If a process is returned as running, ask the SA if the Samba server is operationally required.  If it is not, then this is a finding.
</t>
  </si>
  <si>
    <t>Samba is not running or is running and is operationally required.</t>
  </si>
  <si>
    <t>UNIX-200</t>
  </si>
  <si>
    <t xml:space="preserve">Perform:
# ps -e | egrep "innd|nntpd"
If an Internet Network News server is running and not justified and documented by the ISSO, then this is a finding.
</t>
  </si>
  <si>
    <t>Any servers running the Internet Network News server are  justified and documented by the ISSO.</t>
  </si>
  <si>
    <t>UNIX-201</t>
  </si>
  <si>
    <t>Checks to see if the UNIX host is bootable in single user mode without a password.</t>
  </si>
  <si>
    <t xml:space="preserve">− Solaris
 # more /etc/default/sulogin (if it exists)
Confirm PASSREQ=NO is not configured
By default Solaris 10 requires a password and the /etc/default/sulogin does not exist.
− HP-UX
# more /tcb/files/auth/system/default
Confirm the d_boot_authenticate is:
:d_boot_authenticate:  
The entry :d_boot_authenticate@: is a finding.
− AIX
- AIX has a chassis key that is used to prevent booting to single-user mode without a password.  Confirm it is in the correct position and the key has been removed.
− Linux
- # more /etc/inittab 
Confirm the following line is configured:
~~:S:wait:/sbin/sulogin
</t>
  </si>
  <si>
    <t>The UNIX host should not allow booting to single user mode without authentication</t>
  </si>
  <si>
    <t>UNIX-202</t>
  </si>
  <si>
    <t>Checks to see if the Unix host is configured to require a password when booted to single user mode and is  documented.</t>
  </si>
  <si>
    <t>The UNIX host is configured to require a password when booted to single-user mode and is justified and documented with the ISSO.</t>
  </si>
  <si>
    <t>UNIX-203</t>
  </si>
  <si>
    <t>Checks to ensure the Unix host is configured to require a password when booted to single user mode and is located in a controlled access area.</t>
  </si>
  <si>
    <t>The UNIX host can be configured to require a password when booted to single-user mode and is  located in a controlled access area accessible only by SAs.</t>
  </si>
  <si>
    <t>UNIX-204</t>
  </si>
  <si>
    <t xml:space="preserve">Examine the /etc/shadow (or equivalent) looking for accounts with blank passwords using the following commands:
▪ SOLARIS 
#  pwck 
▪ HP-UX 
# pwck -s or authck -p
▪ AIX 
# pwdck -n ALL
▪ Linux
# grep nullok /etc/pam.d/system-auth 
If an entry for nullok is found, then this is a finding on Linux.
</t>
  </si>
  <si>
    <t>An enabled account on the system is password protected.</t>
  </si>
  <si>
    <t>HPW100</t>
  </si>
  <si>
    <t xml:space="preserve">HPW100: Other </t>
  </si>
  <si>
    <t>UNIX-205</t>
  </si>
  <si>
    <t>IA-3</t>
  </si>
  <si>
    <t>Device Identification and Authentication</t>
  </si>
  <si>
    <t>Checks to see if the information system identifies and authenticates specific devices before establishing a connection.</t>
  </si>
  <si>
    <t>Ask the administrator if specific hosts or devices have been determined to need to authenticate or identify themselves before a connection can be established? If so, are these hosts required to identify/authenticate by IP address, MAC Address, or via a Radius server? Example: Some UNIX servers use /etc/host.allow and /etc/host.deny files. PAM authentication is also another method.</t>
  </si>
  <si>
    <t>Information systems that are required to authenticate or  otherwise identify themselves are using IP, MAC, RADIUS, or other well know authentication and identification methods.</t>
  </si>
  <si>
    <t>HAC29: Access to system functionality without identification and authentication</t>
  </si>
  <si>
    <t>UNIX-206</t>
  </si>
  <si>
    <t>IA-5</t>
  </si>
  <si>
    <t>Authenticator Management</t>
  </si>
  <si>
    <t>Checks to see if password lengths are compliant with IRS requirements of 14 characters or more.</t>
  </si>
  <si>
    <t xml:space="preserve">− Solaris
Confirm PASSLENGTH is set to 14 or more.
# grep PASSLENGTH /etc/default/passwd
− HP-UX 
Confirm MIN_PASSWORD_LENGTH is set to 14 or more
# grep MIN_PASSWORD_LENGTH /etc/default/security
− AIX 
Confirm the minlen field is set to 14 or more for each user.
# /usr/sbin/lsuser -a minlen ALL
− Linux 
Confirm pass_min_len is set to 14 or more for each user.
# grep minlen /etc/pam.d/passwd
If a password does not contain a minimum of 14 characters, then this is a finding.  If the system does not have the capability to enforce greater than 14 characters, then the password length should be set to 14.
</t>
  </si>
  <si>
    <t>Password lengths are compliant with IRS requirements of 14 characters or more.</t>
  </si>
  <si>
    <t>HPW3</t>
  </si>
  <si>
    <t>HPW3: Minimum password length is too short</t>
  </si>
  <si>
    <t>UNIX-207</t>
  </si>
  <si>
    <t xml:space="preserve">Verify that a combination of alpha and numeric or special characters is required for a password.
− Solaris 9 and prior
This check is not applicable.
− Solaris 10
Confirm MINLOWER is set to at least 1, MINUPPER is set to at least 1, MINSPECIAL is at least 1, and MINDIGIT is at least1.
# egrep "MINLOWER|MINUPPER" /etc/default/passwd
− HP-UX
# grep PASSWORD_MIN_LOWER_CASE_CHARS /etc/default/security
# grep PASSWORD_MIN_UPPER_CASE_CHARS /etc/default/security
− AIX
# grep minalpha /etc/security/user
− Linux
# egrep lcredit|ucredit /etc/pam.d/system-auth 
Lcredit and ucredit should be set to -1.
</t>
  </si>
  <si>
    <t>MINLOWER, MINUPPER, 
MINSPECIAL and MINDIGIT is at least 1.
If the settings do not enforce a combination of alpha and numeric or special characters, then this is a finding.</t>
  </si>
  <si>
    <t>HPW12</t>
  </si>
  <si>
    <t>HPW12: Passwords do not meet complexity requirements</t>
  </si>
  <si>
    <t>UNIX-208</t>
  </si>
  <si>
    <t>Checks to see if passwords are changed every 90 days for all accounts.</t>
  </si>
  <si>
    <t>Configuration requires that passwords are changed every 60 days.</t>
  </si>
  <si>
    <t xml:space="preserve">Updated Passwords are required to be changed every 90 days all user accounts </t>
  </si>
  <si>
    <t>HPW2</t>
  </si>
  <si>
    <t>HPW2: Password does not expire timely</t>
  </si>
  <si>
    <t>UNIX-209</t>
  </si>
  <si>
    <t>Interview 
Examine</t>
  </si>
  <si>
    <t>Checks to see if passwords contain information such as names, telephone numbers, account names, dictionary words, etc.</t>
  </si>
  <si>
    <t>Interview the SA or ISSO and ask if passwords are allowed that contain contains information such as names, telephone numbers, account names, dictionary words, etc.</t>
  </si>
  <si>
    <t>Passwords do not contain information such as names, telephone numbers, account names, dictionary words, etc.</t>
  </si>
  <si>
    <t>UNIX-210</t>
  </si>
  <si>
    <t>Checks to ensure authentication responses are not automated/scripted by users.</t>
  </si>
  <si>
    <t>Interview the ISSO or SA and ask if passwords can be automated through function keys, scripts, or other methods where passwords may be stored on the system.</t>
  </si>
  <si>
    <t>No automated password methods are used.</t>
  </si>
  <si>
    <t>UNIX-211</t>
  </si>
  <si>
    <t>Check to see if passwords cannot be changed more than once every 1 day.</t>
  </si>
  <si>
    <t xml:space="preserve">− Solaris
Confirm the min days field (the 4th field) is set to 1 or more for each user.
# more /etc/shadow
− HP-UX 
Confirm the mintm is set to 1 for each user.
# getprpw -r -m mintm &lt;USER&gt;
Note:  This command gives a result of "-1".  Must review setting using SAM.
− AIX 
Confirm the minage field is set to 1 for each user.
# /usr/sbin/lsuser -a minage ALL
− Linux 
Confirm the min days field (the 4th field) is set to 1 for each user.
# more /etc/shadow
If passwords can be changed more than once every 24 hours, then this is a finding.
</t>
  </si>
  <si>
    <t>Passwords cannot be changed more than once every 1 day.</t>
  </si>
  <si>
    <t>3/3/14: Updated to 1 day.</t>
  </si>
  <si>
    <t>HPW4</t>
  </si>
  <si>
    <t>HPW4: Minimum password age does not exist</t>
  </si>
  <si>
    <t>UNIX-212</t>
  </si>
  <si>
    <t>Check to see if passwords are allowed to be reused within the last 24 changes.</t>
  </si>
  <si>
    <t>Passwords are not allowed reused within the last 24 changes.</t>
  </si>
  <si>
    <t>3/3/14: Updated to 24 changes.</t>
  </si>
  <si>
    <t>HPW6</t>
  </si>
  <si>
    <t>HPW6: Password history is insufficient</t>
  </si>
  <si>
    <t>UNIX-213</t>
  </si>
  <si>
    <t>Check to see if global password configuration files are configured per guidelines.</t>
  </si>
  <si>
    <t xml:space="preserve">− Solaris
Confirm MINWEEKS is set to 1.
# grep MINWEEKS /etc/default/passwd
Confirm MAXWEEKS is set to 14 or less, but not 0.
# grep MAXWEEKS /etc/default/passwd
Confirm WARNWEEKS is set to 2 or less.
# grep WARNWEEKS 
/etc/default/passwd
− HP-UX 
Confirm the default mintm is set to 1
# getprdef -r -m mintm
Note:  This command gives a result of "-1".  Must review setting using SAM.
Confirm the default exptm is set to 90 or less, but not 0
# getprdef -r -m exptm
Confirm the default expwarn is set to 14
# getprdef -r -m expwarn
− AIX 
Confirm the following:
# grep minage /etc/security/user
Should be set to 1 (7 days)
# grep maxage /etc/security/user
Should be set to 8
# grep pwdwarntime /etc/security/user
Should be set to 14 (2 Weeks)
If the System Management Interface Tool (SMIT) is used, run the following to invoke the graphical mode tool:
# smit or smit -a
Use SMIT to inspect the characteristics of user password attributes and check that password aging is configured properly. 
− Linux 
Confirm PASS_MIN_DAYS is set to 1.
# grep PASS_MIN_DAYS /etc/login.defs
Confirm PASS_MAX_DAYS is set to 90 or less, but not 0.
# grep PASS_MAX_DAYS /etc/login.defs
Confirm PASS_WARN_DAYS is set to 14
#grep PASS_WARN_DAYS
/etc/login.defs
If global password configuration files are not configured per guidelines, then this is a finding.
</t>
  </si>
  <si>
    <t>Global password configuration files are configured per guidelines.</t>
  </si>
  <si>
    <t>UNIX-214</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</si>
  <si>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</si>
  <si>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</si>
  <si>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</si>
  <si>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ISSO 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</si>
  <si>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</si>
  <si>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</si>
  <si>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</si>
  <si>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UNIX-215</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</si>
  <si>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</si>
  <si>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</si>
  <si>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</si>
  <si>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 xml:space="preserve">Ask the administrator to show how strong cryptography is used for authentication. This includes, sshv2, tls, and 128-bit key lengths. Old/weak ciphers or authentication such as sshv1, or ssl &lt;=3, or account password hashes that are not hashed using a current standard hashing algorithm, blf, md5, sha, etc.
</t>
  </si>
  <si>
    <t>Strong cryptography is used for all forms of authentication.</t>
  </si>
  <si>
    <t>UNIX-216</t>
  </si>
  <si>
    <t>SC-10</t>
  </si>
  <si>
    <t>Network Disconnect</t>
  </si>
  <si>
    <t>Interview the administrator to determine what service are running on the UNIX server. Services such as ssh, http, mysql, and others including web-based management interfaces should be configured with a timeout value set in accordance with the organizations policy.</t>
  </si>
  <si>
    <t>Services are set to disconnect or timeout after 30 minutes of inactivity.</t>
  </si>
  <si>
    <t>3/3/14: Updated to 30 minutes.</t>
  </si>
  <si>
    <t>HRM5</t>
  </si>
  <si>
    <t>UNIX-217</t>
  </si>
  <si>
    <t>SC-13</t>
  </si>
  <si>
    <t>Cryptographic Protection</t>
  </si>
  <si>
    <t>Checks to see if the browser is configured for secure socket layer (SSLV2 and SSLv3).</t>
  </si>
  <si>
    <t>To check if browsers are configured for SSL,  select Edit &gt;&gt; Preferences in the browser tool bar, and then select the Privacy and Security menu item.  Select the SSL tab and verify that "Enable SSL version 2" and "Enable SSL version 3" is checked under the SSL Protocol versions.  If they are not, then this is a finding. (RHEL-FIREFOX Preferences-Advanced-Security)</t>
  </si>
  <si>
    <t>The browser is configured for Secure Socket Layer (SSL) v2 and SSL v3.</t>
  </si>
  <si>
    <t>UNIX-218</t>
  </si>
  <si>
    <t>Checks to see if SSH, or a similar utility is running and SSH v2 is used.</t>
  </si>
  <si>
    <t xml:space="preserve">Locate the sshd_config file:  
 # find / -name sshd_config 
 #  more &lt;sshd_config file location&gt;
Note:  Can use the following style syntax (may vary by OS type):
# find / -name sshd_config -print -exec grep -i protocol {} \;  
Examine the file.  If the variables 'Protocol 2,1' or, 'Protocol 1' are defined on a line without a leading comment, this is a finding.
If the SSH server is F-Secure, the variable name for SSH 1 compatibility is 'Ssh1Compatibility', not 'protocol'.  If the variable 'Ssh1Compatiblity' is set to 'yes', then this is a finding. 
</t>
  </si>
  <si>
    <t>SSH is not using v1 compatibility, only v2 connections are accepted.</t>
  </si>
  <si>
    <t>UNIX-219</t>
  </si>
  <si>
    <t>Checks to see if the Samba web administration tool is  used with SSH port forwarding.</t>
  </si>
  <si>
    <t xml:space="preserve">SWAT must be utilized with ssh to ensure a secure connection between the client and the server.  The ssh daemon on the server must be configured to allow port forwarding.  If SWAT is being utilized to administer Samba on the server, perform the following:
 # grep AllowTcpForwarding /etc/ssh/sshd_config
If the line is commented out or set to 'no' and SWAT is in use, then this is a finding.
</t>
  </si>
  <si>
    <t>The Samba Web Administration tool is used with SSH port forwarding.</t>
  </si>
  <si>
    <t>UNIX-220</t>
  </si>
  <si>
    <t>Checks to see that when information requires cryptographic protection, the information system implements cryptographic mechanisms that comply with applicable laws, Executive Orders, directives, policies, regulations, standards, and guidance.</t>
  </si>
  <si>
    <t>Interview the SA or ISSO to determine if FIPS 140-2 encryption is used on items requiring the use of cryptography  for protection.
Encryption is only required for transmission of FTI.</t>
  </si>
  <si>
    <t xml:space="preserve">For information requiring cryptographic protection, the information system implements cryptographic mechanisms that comply with FIPS-140-2, applicable laws, Executive Orders, directives, policies, regulations, standards, and guidance. </t>
  </si>
  <si>
    <t>UNIX-221</t>
  </si>
  <si>
    <t>SC-2</t>
  </si>
  <si>
    <t>Application Partitioning</t>
  </si>
  <si>
    <t>Checks to see if the information system separates user functionality (including user interface services) from information system management functionality.</t>
  </si>
  <si>
    <t>Interview the SA or ISSO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</si>
  <si>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</si>
  <si>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UNIX-222</t>
  </si>
  <si>
    <t>SC-23</t>
  </si>
  <si>
    <t xml:space="preserve">Session Authenticity </t>
  </si>
  <si>
    <t>Checks to see if the information system provides mechanisms to protect the authenticity of communications sessions.</t>
  </si>
  <si>
    <t>Ask the administrator if VPN technologies are being used to remotely access and administer the server, TLS is used for protecting the transmission of secure data during web access/management, and if ssh is used for secure access when command line utilities are needed by the administrator.</t>
  </si>
  <si>
    <t>Any service requiring security of communication sessions are being secured with the appropriate security technology. Examples are VPN, TLS, SSH</t>
  </si>
  <si>
    <t>UNIX-223</t>
  </si>
  <si>
    <t>SC-4</t>
  </si>
  <si>
    <t>Information in Shared Resources</t>
  </si>
  <si>
    <t>Checks to see if the information system prevents unauthorized and unintended information transfer via shared system resources.</t>
  </si>
  <si>
    <t>The UNIX version is current enough to have been written to comply with a no object reuse principle, and no additional software that would cause unintended information transfer via shared system resources has been installed. Note: Supported versions of UnixWare, Tru64, and others, have been designed to meet these standards.</t>
  </si>
  <si>
    <t>UNIX-224</t>
  </si>
  <si>
    <t>SC-8</t>
  </si>
  <si>
    <t>Transmission Confidentiality and Integrity</t>
  </si>
  <si>
    <t>Checks to see if the organization employs cryptographic mechanisms to recognize changes to information during transmission unless otherwise protected by alternative physical measures.</t>
  </si>
  <si>
    <t xml:space="preserve">Interview the SA or ISSO and determine if a file integrity utility such as md5 or Sha is used to verify the check sums of files before and after transit. 
Confirm whether all FTI data in transit is encrypted when moving across a Wide Area Network (WAN) and within the agency's Local Area Network (LAN).   </t>
  </si>
  <si>
    <t>The organization employs cryptographic mechanisms to recognize changes to information during transmission across a WAN, and the agency's LAN unless otherwise protected by alternative physical measures.</t>
  </si>
  <si>
    <t>UNIX-225</t>
  </si>
  <si>
    <t>Checks to see if the organization employs cryptographic mechanisms to prevent unauthorized disclosure of information during transmission unless otherwise protected by alternative physical measures</t>
  </si>
  <si>
    <t xml:space="preserve">Interview the SA or ISSO to determine if all connections to the server are via *HTTPS using SSL3.1 or TLS
*SSH or SCP v2 only
*Other communications methods using tunneling via OpenSSL or equivalent FIPS encryption. 
Confirm whether all FTI data in transit is encrypted when moving across a Wide Area Network (WAN) and within the agency's Local Area Network (LAN).   </t>
  </si>
  <si>
    <t>The organization employs cryptographic mechanisms to prevent unauthorized disclosure of information during transmission across a WAN and the agency's LAN, unless otherwise protected by alternative physical measures</t>
  </si>
  <si>
    <t>UNIX-226</t>
  </si>
  <si>
    <t>Checks to see if the browser is a supported version.</t>
  </si>
  <si>
    <t>The browser is a supported version.</t>
  </si>
  <si>
    <t>HSA8</t>
  </si>
  <si>
    <t>HSA8: The internally hosted operating system's major release is no longer supported by the vendor</t>
  </si>
  <si>
    <t>UNIX-227</t>
  </si>
  <si>
    <t>SI-3</t>
  </si>
  <si>
    <t>Malicious Code Protection</t>
  </si>
  <si>
    <t>Checks to see if a system vulnerability tool is being run on the system weekly, or at an interval that is compliant with IRS security policy.</t>
  </si>
  <si>
    <t xml:space="preserve">Perform the following to check for a security tool executing monthly:
 # crontab -l 
Check for the existence of a vulnerability assessment tool being scheduled and run monthly.  If no entries exist in the crontab, ask the SA if a vulnerability tool is run monthly.  In addition, if the tool is run monthly, ask to see any reports that may have been generated from the tool.  If a tool is not run monthly, then this a finding.
</t>
  </si>
  <si>
    <t>A system vulnerability assessment tool is  being run on the system weekly, or at an interval that is compliant with IRS security policy.</t>
  </si>
  <si>
    <t>HRA2</t>
  </si>
  <si>
    <t>HRA2: Vulnerability assessments are not performed</t>
  </si>
  <si>
    <t>UNIX-228</t>
  </si>
  <si>
    <t>HP-UX</t>
  </si>
  <si>
    <t>Checks to see if the /etc/securetty is owned by root.</t>
  </si>
  <si>
    <t xml:space="preserve"># ls -lL /etc/securetty
If /etc/securetty is not owned root, then this is a finding.
</t>
  </si>
  <si>
    <t>The /etc/securetty file is owned by root.</t>
  </si>
  <si>
    <t>UNIX-229</t>
  </si>
  <si>
    <t>Checks to see if the /etc/securetty file is group owned by root, sys, or bin.</t>
  </si>
  <si>
    <t xml:space="preserve"># ls -lL /etc/securetty
If /etc/securetty is not group owned by root, sys, or bin, then this is a finding.
</t>
  </si>
  <si>
    <t>The /etc/securetty file is group owned by root, sys, or bin.</t>
  </si>
  <si>
    <t>UNIX-230</t>
  </si>
  <si>
    <t>Checks to see if the /etc/securetty is more permissive than 640.</t>
  </si>
  <si>
    <t xml:space="preserve"># ls -lL /etc/securetty
If /etc/securetty is more permissive than 640, then this is a finding.
</t>
  </si>
  <si>
    <t>The /etc/securetty file has permissions of less than or equal to 640.</t>
  </si>
  <si>
    <t>UNIX-231</t>
  </si>
  <si>
    <t>Checks to see if the HPUX audomon_args flag is set to IRS or other more secure settings.</t>
  </si>
  <si>
    <t xml:space="preserve">Determine if the following flags are set for auditing:
 # tail /etc/rc.config.d/auditing
The AUDOMON_ARGS flag should be the last line in the file.  Look at the arguments and compare them to  -p 20, -t 1, -w 90.  If any of these differ, this a finding.
</t>
  </si>
  <si>
    <t>HP-UX AUDOMON_ARGS flag is set to IRS or other best practice documents. More secure settings should be similar to: -p 20, -t 1, -w 90.</t>
  </si>
  <si>
    <t>UNIX-232</t>
  </si>
  <si>
    <t>IBM AIX</t>
  </si>
  <si>
    <t>Checks to see if the securetcpip command has been used.</t>
  </si>
  <si>
    <t xml:space="preserve">The securetcpip command is in /etc.  If it is not there, this is a finding.  
Perform:
 # more /etc/security/config
If the stanza:
tcpip:
netrc = ftp, rexec
is not there, then this is a finding.  The stanza indicates the securetcpip command, which disables all the unsafe tcpip commands, (e.g., rsh, rlogin, tftp)has been executed.
</t>
  </si>
  <si>
    <t>The securetcpip command has been used.</t>
  </si>
  <si>
    <t>UNIX-233</t>
  </si>
  <si>
    <t>Linux</t>
  </si>
  <si>
    <t>Checks to see if the X server has the correct options enabled.</t>
  </si>
  <si>
    <t xml:space="preserve">X servers get started several ways, such as xdm, gdm or xinit.  Perform:
 # ps -ef |grep X
Output for example:
 /usr/X11R6/bin/X -nolisten -ctp -br vt7 -auth /var/lib/xdm/authdir/authfiles/A:0
Check the Xservers file to ensure the following options are enabled:
-audit, -auth.
Xserver files can found in:
/etc/X11/xdm/Xservers
/etc/opt/kde3/share/config/kdm/Xservers
/etc/X11/gdm/Xservers
</t>
  </si>
  <si>
    <t>The X server has the correct options enabled.</t>
  </si>
  <si>
    <t>UNIX-234</t>
  </si>
  <si>
    <t>Checks to see if the Xserver has one of the following options enabled: -ac, -core, -nolock.</t>
  </si>
  <si>
    <t xml:space="preserve">X servers get started several ways, such as xdm, gdm or xinit.  Perform:
 # ps -ef |grep X
Output for example:
 /usr/X11R6/bin/X -nolisten -ctp -br vt7 -auth /var/lib/xdm/authdir/authfiles/A:0
The above example show xdm is controlling the Xserver.
Check the Xservers file to ensure the following options are not enabled:
-ac, -core, and -nolock .
Xserver files can found in:
/etc/X11/xdm/Xservers
/etc/opt/kde3/share/config/kdm/Xservers
/etc/X11/gdm/Xservers
</t>
  </si>
  <si>
    <t>The X server has none of the following options enabled: -ac, -core (except for debugging purposes), or -nolock.</t>
  </si>
  <si>
    <t>UNIX-235</t>
  </si>
  <si>
    <t>Checks to see if special privileged accounts such as shutdown and halt have been deleted.</t>
  </si>
  <si>
    <t xml:space="preserve">Perform the following to check for unnecessary privileged accounts:
 # more /etc/passwd
Some examples of unnecessary privileged accounts include halt, shutdown, reboot and who.
</t>
  </si>
  <si>
    <t>Special privilege accounts, such as shutdown and halt, have been deleted.</t>
  </si>
  <si>
    <t>UNIX-236</t>
  </si>
  <si>
    <t>Unnecessary accounts (e.g., games, news) and associated software have been deleted.</t>
  </si>
  <si>
    <t>UNIX-237</t>
  </si>
  <si>
    <t>Checks to see if the CMOS is configured to disable the capability to boot from removable media.</t>
  </si>
  <si>
    <t>If the CMOS is not configured to disable the capability to boot from removable media (e.g., diskette), then this is a finding.</t>
  </si>
  <si>
    <t>The CMOS is configured to disable the capability to boot from removable media (e.g., diskette).</t>
  </si>
  <si>
    <t>UNIX-238</t>
  </si>
  <si>
    <t>Checks to see if the password configuration table has the supervisor passwd set to off or the user passwd set to on.</t>
  </si>
  <si>
    <t>On x86 systems enter the system BIOS and confirm that a supervisor password is enabled.  Some systems will have only one password setting, while others may have both user and supervisor settings.  On those with two settings, ensure the supervisor password is enabled and set.  If the system cannot be rebooted to confirm the settings, ask the system administrator if a BIOS password is enabled.  If it is not, then this is a finding.</t>
  </si>
  <si>
    <t>The Password Configuration Table has the Supervisor Password set to ON or the User Password set to OFF.</t>
  </si>
  <si>
    <t>UNIX-239</t>
  </si>
  <si>
    <t>Checks to see if the /etc/lilo.conf is more permissive than 600.</t>
  </si>
  <si>
    <t xml:space="preserve">Check /etc/lilo.conf permissions:
# ls -lL /etc/lilo.conf
If /etc/lilo.conf is more permissive than 600, then this is a finding.
</t>
  </si>
  <si>
    <t>The /etc/lilo.conf file is less permissive than 600.</t>
  </si>
  <si>
    <t>UNIX-240</t>
  </si>
  <si>
    <t>Checks the /etc/login.access or /etc/security/access.conf is owned by root.</t>
  </si>
  <si>
    <t xml:space="preserve">Check file applicable to the system, login.access or access.conf.
Check /etc/login.access ownership:
# ls -lL /etc/login.access
Check /etc/security/access.conf ownership:
# ls -lL /etc/security/access.conf
If /etc/login.access or /etc/security/access.conf is not owned by root, then this is a finding.
</t>
  </si>
  <si>
    <t>The /etc/login.access or /etc/security/access.conf file is owned by root.</t>
  </si>
  <si>
    <t>UNIX-241</t>
  </si>
  <si>
    <t>Checks to see if the /etc/login.access or /etc/security/access.conf is group owned by root.</t>
  </si>
  <si>
    <t xml:space="preserve">Check file applicable to the system, login.access or access.conf.
.
Check /etc/login.access ownership:
# ls -lL /etc/login.access
Check /etc/login.access ownership:
# ls -lL /etc/security/access.conf
If /etc/login.access or /etc/security/access.conf is not group owned by root, then this is a finding.
</t>
  </si>
  <si>
    <t>The /etc/login.access or /etc/security/access.conf file is group owned by root.</t>
  </si>
  <si>
    <t>UNIX-242</t>
  </si>
  <si>
    <t>Checks to see if the /etc/login.access or /etc/security/access.conf file is more permissive than 640.</t>
  </si>
  <si>
    <t xml:space="preserve">Check file applicable to your system, login.access or access.conf.
.
Check /etc/login.access ownership:
# ls -lL /etc/login.access
Check /etc/login.access ownership:
# ls -lL /etc/security/access.conf
If /etc/login.access or /etc/security/access.conf is more permissive than 640, then this is a finding.
</t>
  </si>
  <si>
    <t>The /etc/login.access or /etc/security/access.conf file has permissions less than or equal to 640.</t>
  </si>
  <si>
    <t>UNIX-243</t>
  </si>
  <si>
    <t>Checks to see if the /etc/sysctl.conf file is not owned by root.</t>
  </si>
  <si>
    <t xml:space="preserve">Check /etc/sysctl.conf ownership:
# ls -lL /etc/sysctl.conf
or
# ls -lL /etc/sysconfig/sysctl
If /etc/sysctl.conf is not owned by root, then this is a finding.
</t>
  </si>
  <si>
    <t>The /etc/sysctl.conf file is owned by root.</t>
  </si>
  <si>
    <t>UNIX-244</t>
  </si>
  <si>
    <t>Checks to see if the /etc/sysctl.conf is  group owned by root.</t>
  </si>
  <si>
    <t xml:space="preserve">Check /etc/sysctl.conf group ownership:
# ls -lL /etc/sysctl.conf
If /etc/sysctl.conf is not group owned by root, then this is a finding.
</t>
  </si>
  <si>
    <t>The /etc/sysctl.conf file is group owned by root.</t>
  </si>
  <si>
    <t>UNIX-245</t>
  </si>
  <si>
    <t>Checks to see if the /etc/sysctl.conf is more permissive than 600.</t>
  </si>
  <si>
    <t xml:space="preserve">Check /etc/sysctl.conf permissions:
# ls -lL /etc/sysctl.conf
If /etc/sysctl.conf is more permissive than 600, then this is a finding.
</t>
  </si>
  <si>
    <t>The /etc/sysctl.conf file has permissions less than or equal to 600.</t>
  </si>
  <si>
    <t>UNIX-246</t>
  </si>
  <si>
    <t>Checks to see if the Linux X86 CTRL-ALT-DEL key sequence has been disabled.</t>
  </si>
  <si>
    <t xml:space="preserve">Verify that Linux systems have disabled the &lt;CTRL&gt;&lt;ALT&gt;&lt;DELETE&gt; key sequence by performing:
 # grep ctrlaltdel /etc/inittab
If the line returned is not commented out then this is a finding.
</t>
  </si>
  <si>
    <t>UNIX-247</t>
  </si>
  <si>
    <t>Checks to see if the /etc/securetty file is  group owned by root, sys, or  bin.</t>
  </si>
  <si>
    <t xml:space="preserve">eck /etc/securetty group ownership:
# ls -lL /etc/securetty
If /etc/securetty is not group owned by root, sys, or bin, then this is a finding.
</t>
  </si>
  <si>
    <t>UNIX-248</t>
  </si>
  <si>
    <t>Checks to see if the /etc/securetty file owned by root.</t>
  </si>
  <si>
    <t xml:space="preserve">Check /etc/securetty ownership:
# ls -lL /etc/securetty
If /etc/securetty is not owned by root, then this is a finding.
</t>
  </si>
  <si>
    <t>UNIX-249</t>
  </si>
  <si>
    <t>Checks to see if the /etc/securetty file is more permissive than 640.</t>
  </si>
  <si>
    <t xml:space="preserve">Check /etc/securetty permissions:
# ls -lL /etc/securetty
If /etc/securetty is more permissive than 640, then this is a finding.
</t>
  </si>
  <si>
    <t>The /etc/securetty file has permissions less than or equal to 640.</t>
  </si>
  <si>
    <t>UNIX-250</t>
  </si>
  <si>
    <t>Checks to see if Kickstart or Autoyast are used outside an isolated development lan.</t>
  </si>
  <si>
    <t xml:space="preserve">Note:  Applies to Solaris 10 and SuSE or Red Hat Linux only.
Solaris - Jumpstart
Solaris systems utilize bootp to assist Jumpstart.  Perform:
 # more /etc/bootptab
SuSE - AutoYaST
On SuSE systems tftp must be running for AutoYaST to work properly. Check for tftp:
 # chkconfig --list tftp
If tftp is found, as the SA if the server is configured for AutoYaST.
Redhat - Kickstart
Redhat systems utilize nfs and bootp to assist Kickstart.  Perform:
 # more /etc/exports
 # more /etc/bootptab
and ask the SA if any of the exported file systems contain Kickstart images to be installed on a client.
</t>
  </si>
  <si>
    <t>Kickstart or AutoYaST are not used outside an isolated development LAN.</t>
  </si>
  <si>
    <t>UNIX-251</t>
  </si>
  <si>
    <t>Checks to see if the Linux system is capable of booting multiple operating systems and is not documented with the ISSO.</t>
  </si>
  <si>
    <t>A Linux system capable of booting multiple operating systems is justified and documented with the ISSO.</t>
  </si>
  <si>
    <t>UNIX-252</t>
  </si>
  <si>
    <t>Checks to see if the rpc.ugidd daemon is enabled.</t>
  </si>
  <si>
    <t xml:space="preserve">To check for the rpc.ugidd daemon perform:
 # chkconfig -list rpc.ugidd
Or
 # ps -ef | grep -i ugidd
If the daemon is running or installed this is a finding.
</t>
  </si>
  <si>
    <t>The rpc.ugidd daemon is not enabled.</t>
  </si>
  <si>
    <t>UNIX-253</t>
  </si>
  <si>
    <t>Checks to see if the NFS Insecure Option or Insecure Locks options are set.</t>
  </si>
  <si>
    <t xml:space="preserve">1. Determine if an NFS server is running on the system by:
 # ps -ef |grep nfsd
If NFS is not running, this test is N/A.  If an NFS server is running:
 # exportfs -v
2. Confirm that it is not configured with the "insecure" option or "insecure_locks" option
</t>
  </si>
  <si>
    <t>The insecure option is not set.
The insecure_locks option is not set.
Example Finding: /misc/export speedy.redhat.com(rw,insecure)
 /misc/export speedy.redhat.com(rw,insecure_locks)</t>
  </si>
  <si>
    <t>UNIX-254</t>
  </si>
  <si>
    <t>Solaris</t>
  </si>
  <si>
    <t>Checks to see if the audit_user file has a different auditing level for specific users.</t>
  </si>
  <si>
    <t xml:space="preserve">Perform:
 # more /etc/security/audit_user
If /etc/security/audit_user has entries other than root, ensure the users defined are audited with the same flags as all users as defined in /etc/security/audit_control file. 
</t>
  </si>
  <si>
    <t>The audit_user file has the same auditing level for all users.</t>
  </si>
  <si>
    <t>UNIX-255</t>
  </si>
  <si>
    <t>Checks to see if the audit_user is owned by root.</t>
  </si>
  <si>
    <t xml:space="preserve">Check /etc/security/audit_user ownership:
# ls -lL /etc/security/audit_user
If /etc/security/audit_user is not owned by root, then this is a finding.
</t>
  </si>
  <si>
    <t>The audit_user file is owned by root.</t>
  </si>
  <si>
    <t>UNIX-256</t>
  </si>
  <si>
    <t>Checks to see if the audit_user file is group owned by root, sys, or bin.</t>
  </si>
  <si>
    <t xml:space="preserve">Check /etc/security/audit_user group ownership:
# ls -lL /etc/security/audit_user
If /etc/security/audit_user is not group owned by root, sys, or bin, then this is a finding.
</t>
  </si>
  <si>
    <t>The audit_user file is group owned by root, sys, or bin.</t>
  </si>
  <si>
    <t>UNIX-257</t>
  </si>
  <si>
    <t>Checks to see if the audit _user file is more permissive than 640.</t>
  </si>
  <si>
    <t xml:space="preserve">Check /etc/security/audit_user permissions:
# ls -lL /etc/security/audit_user
If /etc/security/audit_user is more permissive than 640, then this is a finding.
</t>
  </si>
  <si>
    <t>The audit_user file has permissions of less or equal to 640.</t>
  </si>
  <si>
    <t>UNIX-258</t>
  </si>
  <si>
    <t>Checks to see if the ASET master files are located in the /usr/aset/masters directory.</t>
  </si>
  <si>
    <t>Aset master files are located in the /usr/aset/masters directory.</t>
  </si>
  <si>
    <t>UNIX-259</t>
  </si>
  <si>
    <t>The /usr/aset/masters/uid_aliases file is empty.</t>
  </si>
  <si>
    <t>UNIX-260</t>
  </si>
  <si>
    <t>Checks to see if  ASET is used on a firewall system and the firewall parameters are in /usr/aset/asetenu.</t>
  </si>
  <si>
    <t xml:space="preserve">ASET is not used on any firewall system and the firewall parameters are in 
/usr/aset/asetenv.
</t>
  </si>
  <si>
    <t>UNIX-261</t>
  </si>
  <si>
    <t>Checks to see if the ASET environment variables in the asetenv file are correct.</t>
  </si>
  <si>
    <t>ASET environment variables in the asetenv file are correct.</t>
  </si>
  <si>
    <t>UNIX-262</t>
  </si>
  <si>
    <t>Checks to see if NIS+ is configured on the Solaris system and ypcheck is set to true.</t>
  </si>
  <si>
    <t>Perform the following to determine if ASET is configured to check NIS+:
 # grep YPCHECK /usr/aset/asetenv
If  NIS+ is running and the YPCHECK variable is set to false, then this is a finding.</t>
  </si>
  <si>
    <t>NIS+ is not configured on the Solaris system and YPCHECK is set to true.</t>
  </si>
  <si>
    <t>UNIX-263</t>
  </si>
  <si>
    <t>Checks to see if the /usr/aset/userlist file is owned by root.</t>
  </si>
  <si>
    <t># ls -lL /usr/aset/userlist
If /usr/asset/userlist is not owned by root, then this is a finding.</t>
  </si>
  <si>
    <t>The /usr/aset/userlist file is owned by root.</t>
  </si>
  <si>
    <t>UNIX-264</t>
  </si>
  <si>
    <t>Checks to see if the /user/aset/userlist file is more permissive than 600.</t>
  </si>
  <si>
    <t># ls -lL /usr/aset/userlist
If /usr/aset/userlist is more permissive than 600, then this is a finding.</t>
  </si>
  <si>
    <t>The /usr/aset/userlist file has permission of less than or equal to 600.</t>
  </si>
  <si>
    <t>UNIX-265</t>
  </si>
  <si>
    <t>Applies only to Solaris 10, when Solaris 10 is used to control a Xerox printer.
Check /etc/lilo.conf permissions:
# ls -lL /etc/lilo.conf
If /etc/lilo.conf is more permissive than 600, then this is a finding.</t>
  </si>
  <si>
    <t>UNIX-266</t>
  </si>
  <si>
    <t>Checks to see if the /usr/aset/userlist file contains a list of all system users.</t>
  </si>
  <si>
    <t>Perform the following to determine if ASET is scheduled to run:
 # crontab -l | grep aset
The default user list is /usr/aset/userlist.  If the -u option is specified in the crontab entry, then the userlist file is the argument supplied to the -u option.  Perform:
 #  more /usr/aset/userlist
If the file does not exist or if the file does not contain a list of the system usernames, then this is a finding.</t>
  </si>
  <si>
    <t>The /usr/aset/userlist file contains a list of all system users.</t>
  </si>
  <si>
    <t>UNIX-267</t>
  </si>
  <si>
    <t>Checks to see if the NFS server does have logging implemented.</t>
  </si>
  <si>
    <t>All NFS servers have logging implemented.</t>
  </si>
  <si>
    <t>UNIX-268</t>
  </si>
  <si>
    <t xml:space="preserve">This check only applies to Solaris.  Perform the following on NFS servers:
 # grep "^default" /etc/nfssec.conf
Check to ensure the second column does not equal '0'.  This would indicate the default is set to none.  Perform the following to check currently exported file systems:
 # more /etc/exports 
Or
 # more /etc/dfs/dfstab
If the option 'sec=none' is set on any of the exported file systems, then this is a finding. </t>
  </si>
  <si>
    <t>Input of test results starting with this row require corresponding Test IDs in Column A. Insert new rows above here.</t>
  </si>
  <si>
    <t>Do not edit below</t>
  </si>
  <si>
    <t>Info</t>
  </si>
  <si>
    <t>Test (Automated)</t>
  </si>
  <si>
    <t>Test (Manual)</t>
  </si>
  <si>
    <t>Criticality Ratings</t>
  </si>
  <si>
    <t>Appendix</t>
  </si>
  <si>
    <t>SCSEM Sources:</t>
  </si>
  <si>
    <t>This SCSEM was created for the IRS Office of Safeguards based on the following resources.</t>
  </si>
  <si>
    <t>▪ DISA UNIX Security Checklist</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</si>
  <si>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</si>
  <si>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</si>
  <si>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</si>
  <si>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</si>
  <si>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</si>
  <si>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</si>
  <si>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</si>
  <si>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</si>
  <si>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</si>
  <si>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</si>
  <si>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</si>
  <si>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</si>
  <si>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</si>
  <si>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</si>
  <si>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</si>
  <si>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</si>
  <si>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</si>
  <si>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</si>
  <si>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</si>
  <si>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</si>
  <si>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</si>
  <si>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</si>
  <si>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Updated warning banner language based on the IRS.gov warning banner.</t>
  </si>
  <si>
    <t xml:space="preserve">Added leading 0s to Test-IDs so that the findings will always sort together in Test-ID group order.  Removed leading blank from a number of NIST-ID fields so that the checks can be sorted to group Controls together.  Added lead-in row for generic checks.  Changed wording of test objective for check UNIX-LINUX-008.  Corrected wording of test objective for check UNIX-LINUX-023.  Corrected wording of test objective for check UNIX-LINUX-053.  Changed order of NIST-IDs for UNIX-LINUX-095, UNIX-LINUX-097, UNIX-LINUX-104, UNIX-LINUX-216 so that the primary NIST control (Audit) is first (for sort purposes).  Added CM-7 as the primary NIST control for UNIX-LINUX-133, UNIX-LINUX-180 (it had been omitted.)   Added CM-7 as the NIST control for LINUX-SPECIFIC-06 (none had been specified.)  Added AU-2 as the primary NIST control for SOLAIRS-SPECIFIC-01 (it had been omitted.)  </t>
  </si>
  <si>
    <t>0.3 (cont.)</t>
  </si>
  <si>
    <t>Moved and renamed check UNIX-LINUX-187 as SOLAIRS-SPECIFIC-15.  Corrected spelling "SOLAIRS-" to "SOLARIS-" in Solaris-Specific TestIDs.  Modified check separator row TestID fields so they will sort before their associated TestIDs when worksheet is sorted by TestID.  Changed the primary NIST control for SOLARIS-SPECIFIC-13 from SA-10 to SI-2 (SA-10 is not referenced in Pub. 1075.)  Added AC-3 as primary NIST control for UNIX-LINUX-113.  Added conditional formats (colors) to Pass/Fail Column:  Pass=Green; Fail=Red; Info=Tan; other (e.g. N/A) = clear (default).</t>
  </si>
  <si>
    <t xml:space="preserve">Updates:
-Cover: 
Reorganized the Tester and Agency POC information cells, to better reflect possible multiple POCs.
-Test Cases: 
a. Changed Column G header to "Pass / Fail / N/A", to more accurately reflect the four possible status indicators.
b. Added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48, 53-59, 62, 64
-Legend:  Updated the Pass/Fail row to reflect the three possible status indicators (above).
-Test IDs: 
-Minor changes to test steps in tests U/L-006, U/L-016, U/L-026, U/L-030, U/L-044, U/L-048, U/L-063, U/L-065, U/L-068, U/L-069, U/L-070, U/L-075, U/L-076, U/L-077, U/L-078, U/L-079, U/L-085, U/L-087, U/L-088, U/L-136, U/L-137, U/L-138, U/L-161, U/L-178
</t>
  </si>
  <si>
    <t xml:space="preserve">Change Log Updates (Sample):
- Created new Tabs for following: Dashboard, Out of Scope Controls, and Source.
Cover:  
- Copy/pasted Legend Box
- Updated Date to ‘August 27, 2009’ 
- Updated version to .4
Test Cases:
a.  Added new column titled ’Test Method’
b. Changed Column G header to "Pass / Fail / N/A", to more accurately reflect the four possible status indicators.
c. Added summary cells at the bottom of the checks. 
d. Added control names to the NIST ID cells.  Reviewed Primary and Secondary controls ad selected one that best fit the criteria.
e. Changed the primary control for several findings where there was a better fit than the currently assigned control: 48, 53-59, 62, 64
Out Scope Controls
a.  Added controls not reviewed in the test cases.  
b. Added a reason for why they were not included.
- Minor changes to the following test cases (Reviewed  and selected one control): 
a. UNIX-LINUX 001 - 218 
b. HP-UX-SPECIFIC CHECKS 001- 005
c. LINUX-SPECIFIC CHECKS 001 - 023
d. SOLARIS-SPECIFIC CHECKS 001- 015
</t>
  </si>
  <si>
    <t>Made the following revisions in response to Werner's email from 11/2/09:
-Revised the command in test case #40
-Revised expected result of test case #149
-Removed duplicate test case #249
-Removed duplicate test case #251</t>
  </si>
  <si>
    <t>Updated SCSEM based on NIST 800-53 rev3 release.
Update for new version of Publication 1075</t>
  </si>
  <si>
    <t>Several similar test cases were grouped together.
General formating updates made.</t>
  </si>
  <si>
    <t>Update to new template.</t>
  </si>
  <si>
    <t>Minor update to correct worksheet locking capabilities.  Added back NIST control name to Test Cases Tab.</t>
  </si>
  <si>
    <t>Update test cases based on NIST 800-53 R4</t>
  </si>
  <si>
    <t>Updates based on Publication 1075.  See SCSEM notes column for specific updates.  Corrected Test Case IDs.  
Re-arranged controls (e.g., moved version check and checks for patch update to the top of the SCSEM)</t>
  </si>
  <si>
    <t>Revised expected results of test case #81</t>
  </si>
  <si>
    <t>Updated the smart quotes and double quotes</t>
  </si>
  <si>
    <t>Added baseline Criticality Score and Issue Codes, weighted test cases based on criticality, and updated Results Tab</t>
  </si>
  <si>
    <t>Internal Updates</t>
  </si>
  <si>
    <t>Updated Issue Code Table</t>
  </si>
  <si>
    <t>Internal Updates and Updated Issue Code Table</t>
  </si>
  <si>
    <t>Issue Code</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</si>
  <si>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</si>
  <si>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</si>
  <si>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</si>
  <si>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</si>
  <si>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</si>
  <si>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</si>
  <si>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</si>
  <si>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</si>
  <si>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</si>
  <si>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</si>
  <si>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</si>
  <si>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</si>
  <si>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</si>
  <si>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</si>
  <si>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</si>
  <si>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</si>
  <si>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</si>
  <si>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</si>
  <si>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</si>
  <si>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</si>
  <si>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</si>
  <si>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</si>
  <si>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</si>
  <si>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</si>
  <si>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</si>
  <si>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</si>
  <si>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</si>
  <si>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</si>
  <si>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</si>
  <si>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</si>
  <si>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</si>
  <si>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</si>
  <si>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</si>
  <si>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</si>
  <si>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</si>
  <si>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</si>
  <si>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</si>
  <si>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</si>
  <si>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</si>
  <si>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</si>
  <si>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</si>
  <si>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</si>
  <si>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</si>
  <si>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</si>
  <si>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</si>
  <si>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</si>
  <si>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</si>
  <si>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</si>
  <si>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</si>
  <si>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</si>
  <si>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</si>
  <si>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</si>
  <si>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</si>
  <si>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</si>
  <si>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</si>
  <si>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</si>
  <si>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</si>
  <si>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</si>
  <si>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</si>
  <si>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</si>
  <si>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</si>
  <si>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</si>
  <si>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</si>
  <si>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</si>
  <si>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</si>
  <si>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</si>
  <si>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</si>
  <si>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</si>
  <si>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</si>
  <si>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</si>
  <si>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</si>
  <si>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</si>
  <si>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</si>
  <si>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</si>
  <si>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</si>
  <si>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</si>
  <si>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</si>
  <si>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</si>
  <si>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</si>
  <si>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</si>
  <si>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</si>
  <si>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</si>
  <si>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</si>
  <si>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</si>
  <si>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</si>
  <si>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</si>
  <si>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</si>
  <si>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</si>
  <si>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</si>
  <si>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</si>
  <si>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</si>
  <si>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</si>
  <si>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</si>
  <si>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</si>
  <si>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</si>
  <si>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</si>
  <si>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</si>
  <si>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</si>
  <si>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</si>
  <si>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</si>
  <si>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</si>
  <si>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</si>
  <si>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</si>
  <si>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</si>
  <si>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</si>
  <si>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</si>
  <si>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</si>
  <si>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</si>
  <si>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</si>
  <si>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</si>
  <si>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</si>
  <si>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</si>
  <si>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</si>
  <si>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</si>
  <si>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</si>
  <si>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</si>
  <si>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</si>
  <si>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</si>
  <si>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</si>
  <si>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</si>
  <si>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</si>
  <si>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</si>
  <si>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</si>
  <si>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</si>
  <si>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</si>
  <si>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</si>
  <si>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</si>
  <si>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</si>
  <si>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</si>
  <si>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</si>
  <si>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</si>
  <si>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</si>
  <si>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</si>
  <si>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</si>
  <si>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</si>
  <si>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</si>
  <si>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</si>
  <si>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</si>
  <si>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</si>
  <si>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</si>
  <si>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</si>
  <si>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</si>
  <si>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</si>
  <si>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</si>
  <si>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</si>
  <si>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</si>
  <si>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</si>
  <si>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</si>
  <si>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</si>
  <si>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</si>
  <si>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</si>
  <si>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</si>
  <si>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</si>
  <si>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</si>
  <si>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</si>
  <si>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</si>
  <si>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</si>
  <si>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</si>
  <si>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</si>
  <si>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</si>
  <si>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</si>
  <si>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</si>
  <si>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</si>
  <si>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</si>
  <si>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</si>
  <si>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</si>
  <si>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</si>
  <si>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</si>
  <si>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</si>
  <si>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</si>
  <si>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</si>
  <si>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</si>
  <si>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</si>
  <si>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</si>
  <si>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</si>
  <si>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</si>
  <si>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</si>
  <si>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</si>
  <si>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</si>
  <si>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</si>
  <si>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</si>
  <si>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</si>
  <si>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</si>
  <si>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</si>
  <si>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</si>
  <si>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</si>
  <si>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</si>
  <si>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</si>
  <si>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</si>
  <si>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</si>
  <si>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</si>
  <si>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</si>
  <si>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</si>
  <si>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</si>
  <si>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</si>
  <si>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</si>
  <si>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</si>
  <si>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</si>
  <si>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</si>
  <si>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</si>
  <si>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</si>
  <si>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</si>
  <si>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</si>
  <si>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</si>
  <si>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</si>
  <si>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</si>
  <si>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</si>
  <si>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</si>
  <si>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</si>
  <si>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</si>
  <si>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</si>
  <si>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</si>
  <si>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</si>
  <si>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</si>
  <si>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</si>
  <si>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</si>
  <si>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</si>
  <si>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</si>
  <si>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</si>
  <si>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</si>
  <si>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</si>
  <si>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</si>
  <si>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</si>
  <si>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</si>
  <si>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</si>
  <si>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</si>
  <si>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</si>
  <si>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</si>
  <si>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</si>
  <si>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</si>
  <si>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</si>
  <si>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</si>
  <si>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</si>
  <si>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</si>
  <si>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Information system baseline is insufficient</t>
  </si>
  <si>
    <t>HCM10</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</si>
  <si>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</si>
  <si>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</si>
  <si>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</si>
  <si>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</si>
  <si>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</si>
  <si>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</si>
  <si>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</si>
  <si>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</si>
  <si>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</si>
  <si>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</si>
  <si>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</si>
  <si>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</si>
  <si>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</si>
  <si>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</si>
  <si>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</si>
  <si>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</si>
  <si>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</si>
  <si>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</si>
  <si>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</si>
  <si>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</si>
  <si>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</si>
  <si>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</si>
  <si>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</si>
  <si>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</si>
  <si>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</si>
  <si>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</si>
  <si>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</si>
  <si>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</si>
  <si>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</si>
  <si>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</si>
  <si>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</si>
  <si>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</si>
  <si>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</si>
  <si>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</si>
  <si>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</si>
  <si>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</si>
  <si>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</si>
  <si>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</si>
  <si>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</si>
  <si>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</si>
  <si>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</si>
  <si>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</si>
  <si>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</si>
  <si>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</si>
  <si>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</si>
  <si>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</si>
  <si>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</si>
  <si>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</si>
  <si>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</si>
  <si>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</si>
  <si>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</si>
  <si>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</si>
  <si>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</si>
  <si>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</si>
  <si>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</si>
  <si>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</si>
  <si>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</si>
  <si>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</si>
  <si>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</si>
  <si>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</si>
  <si>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</si>
  <si>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</si>
  <si>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</si>
  <si>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</si>
  <si>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</si>
  <si>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</si>
  <si>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</si>
  <si>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</si>
  <si>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</si>
  <si>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</si>
  <si>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</si>
  <si>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</si>
  <si>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</si>
  <si>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</si>
  <si>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</si>
  <si>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</si>
  <si>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</si>
  <si>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</si>
  <si>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</si>
  <si>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</si>
  <si>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</si>
  <si>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</si>
  <si>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</si>
  <si>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</si>
  <si>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</si>
  <si>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</si>
  <si>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</si>
  <si>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</si>
  <si>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</si>
  <si>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</si>
  <si>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</si>
  <si>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</si>
  <si>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</si>
  <si>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</si>
  <si>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</si>
  <si>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</si>
  <si>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</si>
  <si>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</si>
  <si>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</si>
  <si>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</si>
  <si>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</si>
  <si>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</si>
  <si>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</si>
  <si>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</si>
  <si>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</si>
  <si>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</si>
  <si>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</si>
  <si>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</si>
  <si>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</si>
  <si>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</si>
  <si>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</si>
  <si>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</si>
  <si>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</si>
  <si>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</si>
  <si>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</si>
  <si>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</si>
  <si>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</si>
  <si>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</si>
  <si>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</si>
  <si>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</si>
  <si>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</si>
  <si>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</si>
  <si>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</si>
  <si>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</si>
  <si>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</si>
  <si>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</si>
  <si>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</si>
  <si>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</si>
  <si>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</si>
  <si>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</si>
  <si>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</si>
  <si>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</si>
  <si>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</si>
  <si>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</si>
  <si>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</si>
  <si>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</si>
  <si>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</si>
  <si>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</si>
  <si>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</si>
  <si>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</si>
  <si>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</si>
  <si>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</si>
  <si>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</si>
  <si>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</si>
  <si>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</si>
  <si>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</si>
  <si>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</si>
  <si>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</si>
  <si>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</si>
  <si>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</si>
  <si>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</si>
  <si>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</si>
  <si>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</si>
  <si>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</si>
  <si>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</si>
  <si>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</si>
  <si>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</si>
  <si>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</si>
  <si>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</si>
  <si>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</si>
  <si>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</si>
  <si>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</si>
  <si>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</si>
  <si>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</si>
  <si>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</si>
  <si>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</si>
  <si>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</si>
  <si>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</si>
  <si>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</si>
  <si>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</si>
  <si>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</si>
  <si>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</si>
  <si>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</si>
  <si>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</si>
  <si>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</si>
  <si>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</si>
  <si>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</si>
  <si>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</si>
  <si>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</si>
  <si>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</si>
  <si>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</si>
  <si>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</si>
  <si>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</si>
  <si>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</si>
  <si>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</si>
  <si>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</si>
  <si>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</si>
  <si>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</si>
  <si>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</si>
  <si>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</si>
  <si>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</si>
  <si>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</si>
  <si>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</si>
  <si>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</si>
  <si>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</si>
  <si>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</si>
  <si>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</si>
  <si>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</si>
  <si>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</si>
  <si>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</si>
  <si>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</si>
  <si>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</si>
  <si>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</si>
  <si>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</si>
  <si>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</si>
  <si>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</si>
  <si>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</si>
  <si>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</si>
  <si>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</si>
  <si>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</si>
  <si>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</si>
  <si>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</si>
  <si>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</si>
  <si>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</si>
  <si>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</si>
  <si>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</si>
  <si>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</si>
  <si>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</si>
  <si>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</si>
  <si>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</si>
  <si>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</si>
  <si>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</si>
  <si>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</si>
  <si>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</si>
  <si>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</si>
  <si>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</si>
  <si>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</si>
  <si>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</si>
  <si>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</si>
  <si>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</si>
  <si>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</si>
  <si>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</si>
  <si>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</si>
  <si>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</si>
  <si>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</si>
  <si>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</si>
  <si>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</si>
  <si>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</si>
  <si>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</si>
  <si>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</si>
  <si>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</si>
  <si>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</si>
  <si>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</si>
  <si>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</si>
  <si>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</si>
  <si>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</si>
  <si>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</si>
  <si>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</si>
  <si>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</si>
  <si>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</si>
  <si>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</si>
  <si>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</si>
  <si>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</si>
  <si>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</si>
  <si>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</si>
  <si>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</si>
  <si>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</si>
  <si>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</si>
  <si>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</si>
  <si>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</si>
  <si>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</si>
  <si>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</si>
  <si>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</si>
  <si>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</si>
  <si>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</si>
  <si>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</si>
  <si>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</si>
  <si>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</si>
  <si>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</si>
  <si>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</si>
  <si>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</si>
  <si>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</si>
  <si>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</si>
  <si>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</si>
  <si>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</si>
  <si>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</si>
  <si>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</si>
  <si>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</si>
  <si>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</si>
  <si>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</si>
  <si>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</si>
  <si>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</si>
  <si>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</si>
  <si>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</si>
  <si>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</si>
  <si>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</si>
  <si>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</si>
  <si>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</si>
  <si>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</si>
  <si>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</si>
  <si>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</si>
  <si>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</si>
  <si>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</si>
  <si>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</si>
  <si>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</si>
  <si>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</si>
  <si>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</si>
  <si>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</si>
  <si>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</si>
  <si>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</si>
  <si>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</si>
  <si>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</si>
  <si>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</si>
  <si>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</si>
  <si>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</si>
  <si>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</si>
  <si>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</si>
  <si>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</si>
  <si>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</si>
  <si>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</si>
  <si>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</si>
  <si>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</si>
  <si>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</si>
  <si>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</si>
  <si>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</si>
  <si>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</si>
  <si>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</si>
  <si>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</si>
  <si>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</si>
  <si>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</si>
  <si>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</si>
  <si>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</si>
  <si>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</si>
  <si>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</si>
  <si>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</si>
  <si>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</si>
  <si>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</si>
  <si>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</si>
  <si>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</si>
  <si>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</si>
  <si>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</si>
  <si>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</si>
  <si>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</si>
  <si>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</si>
  <si>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</si>
  <si>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</si>
  <si>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</si>
  <si>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</si>
  <si>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</si>
  <si>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</si>
  <si>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</si>
  <si>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</si>
  <si>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</si>
  <si>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</si>
  <si>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</si>
  <si>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</si>
  <si>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</si>
  <si>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</si>
  <si>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</si>
  <si>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</si>
  <si>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</si>
  <si>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</si>
  <si>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</si>
  <si>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</si>
  <si>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</si>
  <si>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</si>
  <si>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</si>
  <si>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</si>
  <si>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</si>
  <si>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</si>
  <si>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</si>
  <si>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</si>
  <si>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</si>
  <si>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</si>
  <si>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</si>
  <si>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</si>
  <si>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</si>
  <si>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</si>
  <si>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</si>
  <si>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</si>
  <si>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</si>
  <si>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</si>
  <si>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</si>
  <si>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</si>
  <si>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</si>
  <si>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</si>
  <si>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</si>
  <si>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</si>
  <si>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</si>
  <si>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</si>
  <si>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</si>
  <si>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</si>
  <si>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</si>
  <si>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</si>
  <si>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</si>
  <si>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</si>
  <si>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</si>
  <si>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</si>
  <si>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</si>
  <si>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</si>
  <si>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</si>
  <si>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</si>
  <si>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</si>
  <si>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</si>
  <si>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</si>
  <si>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</si>
  <si>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</si>
  <si>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</si>
  <si>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</si>
  <si>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</si>
  <si>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</si>
  <si>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</si>
  <si>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</si>
  <si>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</si>
  <si>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</si>
  <si>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</si>
  <si>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</si>
  <si>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</si>
  <si>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</si>
  <si>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</si>
  <si>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</si>
  <si>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</si>
  <si>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</si>
  <si>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</si>
  <si>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</si>
  <si>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</si>
  <si>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</si>
  <si>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</si>
  <si>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</si>
  <si>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</si>
  <si>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</si>
  <si>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</si>
  <si>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</si>
  <si>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</si>
  <si>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</si>
  <si>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</si>
  <si>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</si>
  <si>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</si>
  <si>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</si>
  <si>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</si>
  <si>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</si>
  <si>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</si>
  <si>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</si>
  <si>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</si>
  <si>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</si>
  <si>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</si>
  <si>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</si>
  <si>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</si>
  <si>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</si>
  <si>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</si>
  <si>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</si>
  <si>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</si>
  <si>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</si>
  <si>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</si>
  <si>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</si>
  <si>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</si>
  <si>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</si>
  <si>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</si>
  <si>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</si>
  <si>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</si>
  <si>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</si>
  <si>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</si>
  <si>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</si>
  <si>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</si>
  <si>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</si>
  <si>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</si>
  <si>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</si>
  <si>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</si>
  <si>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</si>
  <si>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</si>
  <si>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</si>
  <si>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</si>
  <si>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</si>
  <si>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</si>
  <si>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</si>
  <si>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</si>
  <si>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</si>
  <si>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</si>
  <si>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</si>
  <si>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</si>
  <si>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</si>
  <si>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</si>
  <si>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</si>
  <si>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</si>
  <si>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</si>
  <si>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</si>
  <si>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</si>
  <si>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</si>
  <si>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</si>
  <si>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</si>
  <si>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</si>
  <si>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</si>
  <si>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</si>
  <si>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</si>
  <si>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</si>
  <si>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</si>
  <si>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</si>
  <si>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</si>
  <si>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</si>
  <si>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</si>
  <si>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</si>
  <si>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</si>
  <si>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</si>
  <si>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</si>
  <si>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</si>
  <si>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</si>
  <si>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</si>
  <si>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</si>
  <si>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</si>
  <si>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</si>
  <si>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</si>
  <si>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</si>
  <si>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</si>
  <si>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</si>
  <si>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</si>
  <si>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</si>
  <si>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</si>
  <si>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</si>
  <si>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</si>
  <si>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</si>
  <si>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</si>
  <si>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</si>
  <si>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</si>
  <si>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</si>
  <si>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</si>
  <si>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</si>
  <si>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</si>
  <si>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</si>
  <si>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</si>
  <si>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</si>
  <si>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</si>
  <si>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</si>
  <si>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</si>
  <si>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</si>
  <si>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</si>
  <si>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</si>
  <si>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</si>
  <si>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</si>
  <si>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</si>
  <si>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</si>
  <si>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</si>
  <si>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</si>
  <si>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</si>
  <si>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</si>
  <si>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</si>
  <si>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</si>
  <si>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</si>
  <si>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</si>
  <si>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</si>
  <si>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</si>
  <si>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</si>
  <si>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</si>
  <si>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</si>
  <si>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</si>
  <si>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</si>
  <si>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</si>
  <si>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</si>
  <si>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</si>
  <si>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</si>
  <si>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</si>
  <si>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</si>
  <si>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</si>
  <si>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</si>
  <si>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</si>
  <si>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</si>
  <si>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</si>
  <si>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</si>
  <si>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</si>
  <si>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</si>
  <si>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</si>
  <si>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</si>
  <si>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</si>
  <si>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</si>
  <si>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</si>
  <si>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</si>
  <si>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</si>
  <si>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</si>
  <si>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</si>
  <si>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</si>
  <si>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</si>
  <si>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</si>
  <si>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</si>
  <si>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</si>
  <si>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</si>
  <si>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</si>
  <si>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</si>
  <si>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</si>
  <si>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</si>
  <si>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</si>
  <si>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</si>
  <si>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</si>
  <si>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</si>
  <si>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</si>
  <si>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</si>
  <si>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</si>
  <si>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</si>
  <si>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</si>
  <si>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</si>
  <si>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</si>
  <si>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</si>
  <si>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</si>
  <si>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</si>
  <si>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</si>
  <si>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</si>
  <si>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</si>
  <si>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</si>
  <si>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</si>
  <si>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</si>
  <si>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</si>
  <si>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</si>
  <si>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</si>
  <si>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</si>
  <si>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</si>
  <si>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</si>
  <si>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</si>
  <si>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</si>
  <si>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</si>
  <si>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</si>
  <si>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</si>
  <si>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</si>
  <si>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</si>
  <si>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</si>
  <si>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</si>
  <si>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</si>
  <si>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</si>
  <si>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</si>
  <si>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</si>
  <si>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</si>
  <si>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</si>
  <si>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</si>
  <si>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</si>
  <si>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</si>
  <si>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</si>
  <si>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</si>
  <si>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</si>
  <si>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</si>
  <si>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</si>
  <si>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</si>
  <si>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</si>
  <si>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</si>
  <si>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</si>
  <si>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</si>
  <si>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</si>
  <si>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</si>
  <si>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</si>
  <si>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</si>
  <si>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</si>
  <si>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</si>
  <si>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</si>
  <si>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</si>
  <si>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</si>
  <si>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</si>
  <si>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</si>
  <si>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</si>
  <si>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</si>
  <si>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</si>
  <si>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</si>
  <si>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</si>
  <si>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</si>
  <si>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</si>
  <si>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</si>
  <si>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</si>
  <si>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</si>
  <si>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</si>
  <si>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</si>
  <si>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</si>
  <si>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</si>
  <si>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</si>
  <si>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</si>
  <si>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</si>
  <si>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</si>
  <si>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</si>
  <si>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</si>
  <si>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</si>
  <si>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</si>
  <si>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</si>
  <si>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</si>
  <si>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</si>
  <si>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</si>
  <si>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</si>
  <si>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</si>
  <si>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</si>
  <si>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</si>
  <si>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</si>
  <si>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</si>
  <si>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</si>
  <si>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</si>
  <si>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</si>
  <si>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</si>
  <si>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</si>
  <si>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</si>
  <si>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</si>
  <si>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</si>
  <si>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</si>
  <si>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</si>
  <si>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</si>
  <si>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</si>
  <si>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</si>
  <si>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</si>
  <si>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</si>
  <si>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</si>
  <si>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</si>
  <si>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</si>
  <si>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</si>
  <si>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</si>
  <si>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</si>
  <si>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</si>
  <si>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</si>
  <si>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</si>
  <si>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</si>
  <si>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</si>
  <si>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</si>
  <si>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</si>
  <si>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</si>
  <si>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</si>
  <si>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</si>
  <si>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</si>
  <si>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</si>
  <si>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</si>
  <si>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</si>
  <si>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</si>
  <si>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</si>
  <si>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</si>
  <si>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</si>
  <si>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</si>
  <si>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</si>
  <si>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</si>
  <si>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</si>
  <si>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</si>
  <si>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</si>
  <si>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</si>
  <si>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</si>
  <si>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</si>
  <si>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</si>
  <si>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</si>
  <si>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</si>
  <si>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</si>
  <si>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</si>
  <si>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</si>
  <si>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</si>
  <si>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</si>
  <si>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</si>
  <si>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</si>
  <si>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</si>
  <si>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</si>
  <si>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</si>
  <si>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</si>
  <si>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</si>
  <si>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</si>
  <si>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</si>
  <si>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</si>
  <si>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</si>
  <si>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</si>
  <si>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</si>
  <si>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</si>
  <si>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</si>
  <si>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</si>
  <si>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</si>
  <si>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</si>
  <si>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</si>
  <si>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</si>
  <si>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</si>
  <si>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</si>
  <si>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</si>
  <si>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HAC64
HAC65
HAC66</t>
  </si>
  <si>
    <t xml:space="preserve">▪ Solaris 
Confirm there is no output from the below mentioned command.
# consadm -p
▪ HP-UX 
Confirm /etc./securetty exists and is empty or contains only the word console or /dev/null.
# more /etc/securetty
▪ AIX 
Ensure /etc/security/login.cfg does not define an alternate console.  
# more /etc/security/login.cfg
▪ Linux 
Confirm /etc/securetty exists and is empty or contains only the word console or a single tty device.
# more /etc/securetty
</t>
  </si>
  <si>
    <t xml:space="preserve"># more /usr/aset/masters/uid_aliases
If the /usr/aset/masters/uid_aliases file is not empty or all contents are not commented out, then this is a finding.
</t>
  </si>
  <si>
    <t>Session timeout should be &lt;= 900</t>
  </si>
  <si>
    <t>Updated based on IRS Publication 1075 (November 2021) Internal updates and Issue Code Table updates</t>
  </si>
  <si>
    <t xml:space="preserve">Ask the administrator if session termination is enabled or admin consoles using X-Windows or Workstations running any UNIX utility remotely. All interactive sessions should employ a method of session termination after a peirod of inactivity.  Have the administrator verify:
env | grep TMOUT
Verify that session ssh / terminal termination is enabled. n the edit ~/.bashrc file or the OS equivalent (i.e. ...cshrc, .profile, etc.)
</t>
  </si>
  <si>
    <t>HAC2: User sessions do not lock after the Publication 1075 required timeframe
HRM5: User sessions do not terminate after the Publication 1075 peirod of inactivity</t>
  </si>
  <si>
    <t>HAC29: User sessions do not terminate after the Publication 1075 peirod of inactivity</t>
  </si>
  <si>
    <t>HAC10: Accounts do not expire after the correct peirod of inactivity</t>
  </si>
  <si>
    <t>HRM5: User sessions do not terminate after the Publication 1075 peirod of inactivity</t>
  </si>
  <si>
    <t xml:space="preserve">Determine is ASET is being used by:
 # crontab -l | grep aset
Check the configuration of ASET by:
 # more /usr/aset/asetenv
If there are any changes below the following two lines that are not comments, this is a finding:
# Don't change from here on down ...      #
# there shouldn't be any reason to.           #
In addition, if any of the following lines do not match, this is a finding.
TASKS="firewall env sysconf usrgrp tune cklist eeprom"
CKLISTPATH_LOW=${ASETDIR}/tasks:${ASETDIR} \
/util:${ASETDIR}/masters:/etc
CKLISTPATH_MED=${CKLISTPATH_LOW}:/usr/bin:/usr/ucb
CKLISTPATH_HIGH=${CKLISTPATH_MED}:/usr/lib:/sbin:  \
   /usr/sbin:/usr/ucblib
YPCHECK=false
peirodIC_SCHEDULE="0 0 * * *"
UID_ALIASES=${ASETDIR}/masters/uid_aliases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</si>
  <si>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</si>
  <si>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</si>
  <si>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</si>
  <si>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</si>
  <si>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</si>
  <si>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</si>
  <si>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</si>
  <si>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</si>
  <si>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</si>
  <si>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</si>
  <si>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Check installed patches:
− Solaris
# patched -p |grep patch
or
# showrev -p | grep patch
− HP-UX
# swlist -l fileset | grep patch 
− AIX
# /usr/sbin/instfix -c -i | cut -d":" -f1 
− Linux
# RHEL 4. If using standard Redhat Updates; have the administrator use the up2date -l command to check for new updates. 
# RHEL 5. If using standard Redhat Updates; have the administrator use the yum check-update command to list available updates.
#ALL RHEL cat /etc/redhat-release will provide the maintenance release of the installation. It should be current with the latest maintenance patch release.
#SUSE. Have the administrator use the yast2 utility to check for updates.
#ALL If regular updates are being performed, INCLUDING the kernel then the uname -r command can be run to check for kernel updates. Kernel version should be compared to the latest vendor patch list to ensure that it is a support, secure release. Often this check will indicate if regular patching is occurring.
Compare the system output with the most current vendor recommended and security patches. . Program managed specific systems should follow their configuration management cycle which may be longer than a normal vendor cycle.
</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</si>
  <si>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</si>
  <si>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Determine if the organization permits actions to be performed without identification and authentication only to the extent necessary to accomplish mission objectives. Examples are access to public facing government service websites such as www.firstgov.gov.
Verify with the System Admin as to whether or not remote connections e.g. . ssh s/ftp)  are managed through access points(e.g., A jump server for desktop connections, a proxy / firewall for s/ftp) .</t>
  </si>
  <si>
    <t xml:space="preserve">To determine if unused default system accounts have been disabled perform the following:
− Solaris 
# grep "*LK*" /etc/shadow
− HP-UX
 # grep u_lock /tcb/files/auth/b/bin
 Repeat for other system accounts.
− AIX
# grep account_locked /etc/security/user
− Linux
 #  awk -F: '$2 == "*" {print $0}' /etc/shadow 
If there are any unused default system accounts that are not locked or have false for a shell, then this is a finding.  The accounts in questions are guest, demo, games, nuucp, uucp, daemon, bin, man, lpd, sys, nobody, ftp, smtp.  Additionally, review the account list for any accounts that would appear to be a site specific test, development or temporary account and ensure these accounts are locked.
</t>
  </si>
  <si>
    <t xml:space="preserve">Find the snmpd.conf by:
 # find / -name snmpd.conf -print
 # more snmpd.conf 
Search for the community's name to check if the password was changed to something other than public, private, snmp-trap or password and which meets the IRS requirements for password construction.  The community string will be in plain text.
</t>
  </si>
  <si>
    <t xml:space="preserve"># more /&lt;usershomedirectory&gt;/.*      
Look for programs or scripts executed within the local initialization files, and issue a ls -al on any programs or scripts found to check if the called program or script is world writable.
If local initialization files execute world writable programs or scripts, then this is a finding.
</t>
  </si>
  <si>
    <t>This check will only apply to Netscape web browsers.  All versions of Mozilla and Mozilla Firefox can check for new browser version but will not automatically install them. Verify that automatic software installation is not enabled.  Select Edit&gt;&gt;Preferences&gt;&gt;Advanced from the web browser toolbar.  Drop down the Advanced sub-menu.  The Advanced options sub-menu gives us the Software Installation settings.  Verify the 'Enable software installation' setting is not checked.  If it is checked, then this is a finding.</t>
  </si>
  <si>
    <t xml:space="preserve">Click on "Edit"&gt;&gt;"Preferences"&gt;&gt; "Navigator” and verify the "Blank Page" button under "Navigator Start With" is selected or, if Home Page is selected, verify the pathname under the Home Page box is for a local web server. For Firefox select Edit &gt;&gt; Preferences in the browser tool bar, and then select the General item. </t>
  </si>
  <si>
    <t xml:space="preserve">Perform the following to determine if nfs clients are mounting file systems with the nosuid and nosgid options:
 # mount -v | grep " type nfs " | grep "nosuid"
 #  mount -v | grep " type nfs " | grep "nosgid"
If the mounted file systems do not have the above two options, then this is a finding, and it must be justified and documented with the ISSO.
</t>
  </si>
  <si>
    <t>Attempt to determine if any backup devices exist for the system. Some systems will have a file containing the default device files (such as /etc/default/tar on Solaris). Others can be checked via a system administration GUI (such as SAM on HP-UX). If backup device files exist and is readable or writeable by a user other than root or a pseudo backup user, ask the SA or if the file(s) are documented with the ISSO</t>
  </si>
  <si>
    <t xml:space="preserve">Verify the at.allow and/or at.deny files exist.
− Solaris 
# ls -lL /etc/cron.d/at.allow
# ls -lL /etc/cron.d/at.deny
− HP-UX
# ls -lL /var/adm/cron/at.allow
# ls -lL /var/adm/cron/at.deny
− AIX
# ls -lL /var/adm/cron/at.allow
# ls -lL /var/adm/cron/at.deny
− Linux
# ls -lL /etc/at.allow
# ls -lL /etc/at.deny
Ensure at least one of the above files exists.
</t>
  </si>
  <si>
    <t xml:space="preserve">Perform the following to determine if the system is using a remote loghost:
 # grep loghost /etc/hosts
If the loghost entry is a remote machine, then ask the SA if the remote machine is documented as a loghost with the ISSO.  If it is not documented, then this is a finding.
</t>
  </si>
  <si>
    <t xml:space="preserve">Perform:
  # more /etc/syslog.conf
Ensure the configuration file logs mail.crit, mail.debug, mail.*, or *.crit to a file.  
Perform:
  # ls -lL &lt;file location&gt;
If the files are not owned by root, then this is a finding.
</t>
  </si>
  <si>
    <t>Perform the following to determine if a system is capable of anonymous ftp:
 # ps -ef |grep ftpd
 # grep ftp /etc/passwd
Use the command ftp to activate the ftp service.  Attempt to log into this host with a username of anonymous and a password of guest (also try the password of guest@mail.com).  If the logon is successful, ask if the use of anonymous FTP on the system is documented with the ISSO.  If it is not, then this is a finding.</t>
  </si>
  <si>
    <t xml:space="preserve">Perform the following to determine if TFTP is active:
Solaris, HP-UX, AIX
 # grep -v "^#" /etc/inetd.conf |grep tftp
Solaris 10
 # svcs tftp
Linux
 # chkconfig --list | grep tftp
Or
 # chkconfig tftp
If TFTP is found to enabled, ask the SA if it is documented with the ISSO.  This is a finding if it is not documented.
</t>
  </si>
  <si>
    <t>To check if SNMP is used, execute the following command: 
 # netstat -a | grep LISTEN | grep snmp.  
 #  netstat -a | grep LISTEN | egrep "161|162"
If there is any output, then ask the SA if this is an snmp server.  If it is a snmp server, then ask what other applications run on it.  If there is anything other than network management software and DBMS software that is used only for the storage and inquiry of snmp data, this is a finding.</t>
  </si>
  <si>
    <t xml:space="preserve">Perform the following to determine if the systems are used for routing:
 # netstat -a | grep -i listen | grep route
Ask the SA if the system is used for any other services such as web servers, file servers, DNS servers, or applications servers.  If it is used for another service, then this is a finding.
</t>
  </si>
  <si>
    <t xml:space="preserve">Solaris, HP-UX, AIX, and Linux support single-user mode password.
If the UNIX host is not configured to require a password when booted to single-user mode and is not justified and documented with the ISSO, then this is a finding.
</t>
  </si>
  <si>
    <t xml:space="preserve">Solaris, HP-UX, AIX, IRIX, and Linux support single-user mode password.
− Solaris 9
# cd /etc/rcS.d
# grep sulogin *
The sulogin utility should be called from within the svm start up script.
Additionally, 
 Solaris 10
# more /etc/default/sulogin (if is exists)
Confirm PASSREQ=NO is not configured
− Solaris 10
# more /etc/default/sulogin (if is exists)
Confirm PASSREQ=NO is not configured
− HP-UX
# more /tcb/files/auth/system/default
Confirm the d_boot_authenticate is:
:d_boot_authenticate:  
The entry :d_boot_authenticate@: is a finding.
− AIX
- AIX has a chassis key that is used to prevent booting to single-user mode without a password.  Confirm it is in the correct position and the key has been removed.
− Linux
- # more /etc/inittab 
Confirm the following line is configured:
~~:S:wait:/sbin/sulogin
If the UNIX host cannot be configured to require a password when booted to single-user mode and is not located in a controlled access area accessible only by SAs, then this is a finding.  An access-controlled area is defined as requiring two different checks of an individual's identity and authority before gaining access to the system.  </t>
  </si>
  <si>
    <t>− Solaris
Confirm the max days field (the 5th field) is set to 90 or less for all user’s accounts, but not 0 for each user.
# more /etc/shadow
− HP-UX 
Confirm the exptm is set to 90 or less, but not 0 for each user.
# getprpw -r -m exptm &lt;USER&gt;
Note:  This command gives a result of "-1".  Must review setting using SAM.
− AIX 
Confirm the maxage field is set to 90 or less for all user accounts, but not 0 for each user.
# /usr/sbin/lsuser -a maxage ALL
− Linux 
Confirm the max days field (the 5th field) is set to  90 or less for all user accounts, but not 0 for each user.
# more /etc/shadow
If passwords are not changed at least every 90 days for all user accounts, then this is a finding.</t>
  </si>
  <si>
    <t>▪ Solaris
Confirm HISTORY is set to 24 or more.
# grep HISTORY /etc/default/passwd
▪ HP-UX 
# grep HISTORY /etc/default/security
▪ AIX
If the System Management Interface Tool (SMIT) is used, run the following to invoke the graphical mode tool:
# smit or smit -a
Use SMIT to inspect the characteristics of user password attributes and check that password history is set to 24. 
▪ Linux 
# ls /etc/security/opasswd
# more /etc/pam.d/system-auth |grep password |
 grep pam_unix.so | grep remembers
If /etc/security/opasswd does not exist, then this is a finding.  If the 'remember' option in /etc/pam.d/system-auth is not set to 24, then this is a finding.
If passwords are reused within the last 24 changes, then this is a finding.</t>
  </si>
  <si>
    <t xml:space="preserve">Many UNIXs by design, have supported  the Trusted Computer System Evaluation Criteria (TCSEC) [DoD5200.28-STD]. Ask the administrator if this specific version of UNIX is not compliant or if any add on software components have been installed that would contribute to issues that arise from sharing previous resources that have not been appropriately sanitized and made available for reuse. </t>
  </si>
  <si>
    <t xml:space="preserve">To view the version number, click "Help" then click "About Browser" from the browser tool bar. If the browser version is not supported, then this is a finding.  </t>
  </si>
  <si>
    <t>Perform the following to check for unnecessary user accounts:
 # more /etc/passwd
Some examples of unnecessary accounts include games, news, gopher, ftp.</t>
  </si>
  <si>
    <t>Review the applicable boot loader configuration file to ensure it is capable of booting only one operating system.  For the grub boot loader, /etc/grub.conf should be reviewed.  For the lilo boot loader, /etc/lilo.conf should be reviewed.  Locations for these files may differ on older versions of Linux.</t>
  </si>
  <si>
    <t>Verify that ASET is being used by:
 # crontab -l |grep aset
If there is an output, then check to make sure that the files in question are in the /usr/aset/masters directory by performing:
 #  ls -l /usr/aset/masters
The following files should be in the listing: tune.high, tune.low, tune.med, and uid_aliases.  If all of the files are not in the directory listing, then this is a finding.</t>
  </si>
  <si>
    <t>Perform the following to determine if ASET is being used:
 # crontab -l |grep aset
A returned entry would indicate ASET is being utilized.  Determine if ASET is configured to check firewall settings by:
 # grep TASKS /usr/aset/asetenv | grep firewall
If an entry is not returned, then this is a finding..</t>
  </si>
  <si>
    <t>To enable NFS server logging the 'log' option must be applied to all exported files systems in the /etc/dfs/dfstab.  Perform the following to verify NFS is enabled:
 # share
The preceding command will display all exported filesystems.  Each line should contain a 'log' entry to indicate logging is enabled.  If the 'log' entry is not present, then this is a finding.  If the share command does not return anything, then this is not an NFS server, and this is considered Not Applicable</t>
  </si>
  <si>
    <t>The sec option is not set to none (or equivalent); additionally, the default authentication is not set to none.</t>
  </si>
  <si>
    <t>The Ctrl-Alt-Delete sequence is disabled, and the system is located in a controlled access area accessible only by SAs.</t>
  </si>
  <si>
    <t>The administrators enforce separation of duties to ensure security administrators with permissions to modify or delete audit log entries are separate individuals from system and network administrators (e.g., log remotely to a secure server that is not accessible by the admins; log all shell commands
don't allow root, only sudo).</t>
  </si>
  <si>
    <t>Successful and unsuccessful access to the root account is logged.</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</si>
  <si>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</si>
  <si>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After three consecutive unsuccessful login attempts within a 120 minute period, the account is disabled. (The number of unsuccessful attempts may be determined by the organization)</t>
  </si>
  <si>
    <t>No gid's reserved for system accounts are used by a non-system account.
- gid 14 (sysadmin - Solaris) - may be used if documented with the ISSO.
- gid 20 (users - HPUX) - may be used if documented with the ISSO.</t>
  </si>
  <si>
    <t>No uid's reserved for system accounts, 0 - 99 (0 - 499 for Linux), are used by a non-system account.</t>
  </si>
  <si>
    <t>The /etc/news/passwd.nntp file has permissions that are less than or equal to 600.</t>
  </si>
  <si>
    <t>The /etc/news/nnrp.access file has permissions that are less than or equal to 600.</t>
  </si>
  <si>
    <t>Access to functions or areas on the UNIX system should be protected by access controls. This could be by user, group or role or a more granular approach depending on the organization’s requirements.
Users listed, if any, with security equal to the root user are both must be required for production and documented.</t>
  </si>
  <si>
    <t>Checks to ensure all accounts have unique usernames.</t>
  </si>
  <si>
    <t>Check to see if system command permission is more permissive than 755.</t>
  </si>
  <si>
    <t>Checks to see if an account primary gid is different from the account home directory gid.</t>
  </si>
  <si>
    <t xml:space="preserve">Check to see if  privileged accounts on the information system restricted limited number of individuals with a need are to perform administrative duties. </t>
  </si>
  <si>
    <t>Checks to see if the nosuid and nosgid options are enabled on a nfs client.</t>
  </si>
  <si>
    <t>Checks to ensure accounts are disabled after 3 unsuccessful login attempts within a 20 minute period.</t>
  </si>
  <si>
    <t>Checks to see if the  audit system is configured to audit login, logout, and session initiation.</t>
  </si>
  <si>
    <t>Checks to see if the information system produces audit records that contain sufficient information to establish what events occurred, the sources of the events, and the outcomes of the events.</t>
  </si>
  <si>
    <t>Checks to ensure system time is synchronized with an authoritative time server (e.g. NIST, Naval Observatory)</t>
  </si>
  <si>
    <t xml:space="preserve">Checks to see if proposed changes are tested, validated, and documented before  implementing the changes on the operational system.  </t>
  </si>
  <si>
    <t>Checks to see if the server is an internet network news server; if so, it checks to see if it has been authorized.</t>
  </si>
  <si>
    <t>Check to see if an enabled account on the system password is protected.</t>
  </si>
  <si>
    <t>Checks to see if password complexity is enforced when possible, depending on the UNIX variant that is deployed.</t>
  </si>
  <si>
    <t>Checks to see if the information system terminates a network connection at the end of a session or after an organizationally defined amount of  inactivity.</t>
  </si>
  <si>
    <t>Checks to ensure unnecessary accounts and associated software have been not present on the system.</t>
  </si>
  <si>
    <t>Checks to see if the /usr/aset/masters/uid_aliases are empty.</t>
  </si>
  <si>
    <t>Checks to see if the SA ensures that the sec option is not set to none, and the default authentication is not set to none.</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</si>
  <si>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</si>
  <si>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</si>
  <si>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1.12</t>
  </si>
  <si>
    <t>Internal changes &amp;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</si>
</sst>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3"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Calibri"/>
      <family val="2"/>
    </font>
    <font>
      <b/>
      <u/>
      <sz val="10"/>
      <name val="Arial"/>
      <family val="2"/>
    </font>
    <font>
      <sz val="11"/>
      <color theme="1"/>
      <name val="Calibri"/>
      <family val="2"/>
      <scheme val="minor"/>
    </font>
    <font>
      <u/>
      <sz val="10"/>
      <color theme="10"/>
      <name val="Arial"/>
      <family val="2"/>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
      <sz val="10"/>
      <color theme="1" tint="4.9989318521683403E-2"/>
      <name val="Arial"/>
      <family val="2"/>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thin">
        <color theme="1" tint="0.24994659260841701"/>
      </bottom>
      <diagonal/>
    </border>
  </borders>
  <cellStyleXfs count="14">
    <xf numFmtId="0" fontId="0" fillId="0" borderId="0"/>
    <xf numFmtId="0" fontId="10" fillId="0" borderId="0" applyNumberFormat="0" applyFill="0" applyBorder="0" applyAlignment="0" applyProtection="0">
      <alignment vertical="top"/>
      <protection locked="0"/>
    </xf>
    <xf numFmtId="0" fontId="15" fillId="0" borderId="0" applyNumberFormat="0" applyFill="0" applyBorder="0" applyAlignment="0" applyProtection="0"/>
    <xf numFmtId="0" fontId="7" fillId="0" borderId="0"/>
    <xf numFmtId="0" fontId="7" fillId="0" borderId="0"/>
    <xf numFmtId="0" fontId="14" fillId="0" borderId="0"/>
    <xf numFmtId="0" fontId="7" fillId="0" borderId="0"/>
    <xf numFmtId="0" fontId="1" fillId="0" borderId="0" applyFill="0" applyProtection="0"/>
    <xf numFmtId="0" fontId="7" fillId="0" borderId="0"/>
    <xf numFmtId="0" fontId="7" fillId="0" borderId="0"/>
    <xf numFmtId="0" fontId="1" fillId="0" borderId="0" applyFill="0" applyProtection="0"/>
    <xf numFmtId="0" fontId="1" fillId="0" borderId="0" applyFill="0" applyProtection="0"/>
    <xf numFmtId="0" fontId="7" fillId="0" borderId="0"/>
    <xf numFmtId="0" fontId="12" fillId="0" borderId="0" applyFill="0" applyProtection="0"/>
  </cellStyleXfs>
  <cellXfs count="20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7" fillId="5" borderId="12"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7" fillId="0" borderId="13" xfId="0" applyFont="1" applyBorder="1" applyAlignment="1">
      <alignment vertical="center" wrapText="1"/>
    </xf>
    <xf numFmtId="165" fontId="17" fillId="0" borderId="13" xfId="0" applyNumberFormat="1" applyFont="1" applyBorder="1" applyAlignment="1">
      <alignment vertical="center" wrapText="1"/>
    </xf>
    <xf numFmtId="0" fontId="0" fillId="5" borderId="13" xfId="0"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3" fillId="5" borderId="1" xfId="0" applyFont="1" applyFill="1" applyBorder="1" applyAlignment="1">
      <alignment vertical="top" wrapText="1"/>
    </xf>
    <xf numFmtId="0" fontId="6" fillId="4" borderId="0" xfId="0" applyFont="1" applyFill="1"/>
    <xf numFmtId="0" fontId="6" fillId="4" borderId="7" xfId="0" applyFont="1" applyFill="1" applyBorder="1" applyAlignment="1">
      <alignment vertical="center"/>
    </xf>
    <xf numFmtId="0" fontId="4" fillId="3" borderId="5" xfId="0" applyFont="1" applyFill="1" applyBorder="1"/>
    <xf numFmtId="0" fontId="4" fillId="3" borderId="8" xfId="0" applyFont="1" applyFill="1" applyBorder="1"/>
    <xf numFmtId="0" fontId="17" fillId="3" borderId="8" xfId="0" applyFont="1" applyFill="1" applyBorder="1"/>
    <xf numFmtId="0" fontId="7" fillId="0" borderId="0" xfId="0" applyFont="1"/>
    <xf numFmtId="0" fontId="7" fillId="0" borderId="1" xfId="0" applyFont="1" applyBorder="1" applyAlignment="1">
      <alignment horizontal="left" vertical="top"/>
    </xf>
    <xf numFmtId="166" fontId="7" fillId="0" borderId="1" xfId="3" applyNumberFormat="1" applyBorder="1" applyAlignment="1">
      <alignment horizontal="left" vertical="top" wrapText="1"/>
    </xf>
    <xf numFmtId="14" fontId="7" fillId="0" borderId="2" xfId="3" applyNumberFormat="1" applyBorder="1" applyAlignment="1">
      <alignment horizontal="left" vertical="top" wrapText="1"/>
    </xf>
    <xf numFmtId="14" fontId="0" fillId="0" borderId="2" xfId="0" applyNumberFormat="1" applyBorder="1" applyAlignment="1">
      <alignment horizontal="left" vertical="top"/>
    </xf>
    <xf numFmtId="0" fontId="6" fillId="4" borderId="0" xfId="0" applyFont="1" applyFill="1" applyAlignment="1">
      <alignment vertical="center"/>
    </xf>
    <xf numFmtId="0" fontId="0" fillId="7" borderId="0" xfId="0" applyFill="1"/>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wrapText="1"/>
      <protection locked="0"/>
    </xf>
    <xf numFmtId="0" fontId="7" fillId="0" borderId="0" xfId="3" applyAlignment="1">
      <alignment horizontal="left" vertical="top" wrapText="1"/>
    </xf>
    <xf numFmtId="14" fontId="17" fillId="0" borderId="2" xfId="0" applyNumberFormat="1" applyFont="1"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lignment horizontal="left" vertical="top" wrapText="1"/>
    </xf>
    <xf numFmtId="49" fontId="17" fillId="0" borderId="1" xfId="0" applyNumberFormat="1" applyFont="1" applyBorder="1" applyAlignment="1">
      <alignment horizontal="left" vertical="top" wrapText="1"/>
    </xf>
    <xf numFmtId="49" fontId="3" fillId="2" borderId="3" xfId="0" applyNumberFormat="1" applyFont="1" applyFill="1" applyBorder="1"/>
    <xf numFmtId="49" fontId="3" fillId="5" borderId="1" xfId="0" applyNumberFormat="1" applyFont="1" applyFill="1" applyBorder="1" applyAlignment="1">
      <alignment horizontal="left" vertical="center" wrapText="1"/>
    </xf>
    <xf numFmtId="49" fontId="7" fillId="0" borderId="1" xfId="3" applyNumberFormat="1" applyBorder="1" applyAlignment="1">
      <alignment horizontal="left" vertical="top" wrapText="1"/>
    </xf>
    <xf numFmtId="49" fontId="7" fillId="0" borderId="1" xfId="0" applyNumberFormat="1" applyFont="1" applyBorder="1" applyAlignment="1">
      <alignment horizontal="left" vertical="top" wrapText="1"/>
    </xf>
    <xf numFmtId="49" fontId="0" fillId="0" borderId="0" xfId="0" applyNumberFormat="1"/>
    <xf numFmtId="166" fontId="0" fillId="0" borderId="18" xfId="0" applyNumberFormat="1" applyBorder="1" applyAlignment="1">
      <alignment horizontal="left" vertical="top"/>
    </xf>
    <xf numFmtId="14" fontId="17" fillId="0" borderId="5" xfId="0" applyNumberFormat="1" applyFont="1" applyBorder="1" applyAlignment="1">
      <alignment horizontal="left" vertical="top"/>
    </xf>
    <xf numFmtId="49" fontId="17" fillId="0" borderId="18" xfId="0" applyNumberFormat="1" applyFont="1" applyBorder="1" applyAlignment="1">
      <alignment horizontal="left" vertical="top" wrapText="1"/>
    </xf>
    <xf numFmtId="0" fontId="7" fillId="0" borderId="18" xfId="0" applyFont="1" applyBorder="1" applyAlignment="1">
      <alignment horizontal="left" vertical="top"/>
    </xf>
    <xf numFmtId="166" fontId="0" fillId="0" borderId="17" xfId="0" applyNumberFormat="1" applyBorder="1" applyAlignment="1">
      <alignment horizontal="left" vertical="top"/>
    </xf>
    <xf numFmtId="14" fontId="0" fillId="0" borderId="17" xfId="0" applyNumberFormat="1" applyBorder="1" applyAlignment="1">
      <alignment horizontal="left"/>
    </xf>
    <xf numFmtId="49" fontId="0" fillId="0" borderId="17" xfId="0" applyNumberFormat="1" applyBorder="1"/>
    <xf numFmtId="0" fontId="7" fillId="0" borderId="17" xfId="0" applyFont="1" applyBorder="1" applyAlignment="1">
      <alignment horizontal="left" vertical="top"/>
    </xf>
    <xf numFmtId="0" fontId="7" fillId="0" borderId="1" xfId="0" applyFont="1" applyBorder="1" applyAlignment="1">
      <alignment horizontal="left" vertical="top" wrapText="1"/>
    </xf>
    <xf numFmtId="0" fontId="3" fillId="2" borderId="19" xfId="0" applyFont="1" applyFill="1" applyBorder="1" applyProtection="1">
      <protection locked="0"/>
    </xf>
    <xf numFmtId="0" fontId="3" fillId="2" borderId="3" xfId="0" applyFont="1" applyFill="1" applyBorder="1" applyProtection="1">
      <protection locked="0"/>
    </xf>
    <xf numFmtId="0" fontId="3" fillId="5" borderId="19" xfId="0" applyFont="1" applyFill="1" applyBorder="1" applyAlignment="1" applyProtection="1">
      <alignment vertical="top" wrapText="1"/>
      <protection locked="0"/>
    </xf>
    <xf numFmtId="0" fontId="3" fillId="5" borderId="17" xfId="0" applyFont="1" applyFill="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0" xfId="0" applyProtection="1">
      <protection locked="0"/>
    </xf>
    <xf numFmtId="0" fontId="7" fillId="0" borderId="0" xfId="0" applyFont="1" applyProtection="1">
      <protection locked="0"/>
    </xf>
    <xf numFmtId="0" fontId="7" fillId="0" borderId="17" xfId="3" applyBorder="1" applyAlignment="1">
      <alignment horizontal="center" vertical="top"/>
    </xf>
    <xf numFmtId="0" fontId="18" fillId="6" borderId="21"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3" fillId="6" borderId="15" xfId="0" applyFont="1" applyFill="1" applyBorder="1" applyAlignment="1">
      <alignment vertical="top"/>
    </xf>
    <xf numFmtId="0" fontId="3" fillId="6" borderId="25" xfId="0" applyFont="1" applyFill="1" applyBorder="1" applyAlignment="1">
      <alignment vertical="top"/>
    </xf>
    <xf numFmtId="0" fontId="3" fillId="6" borderId="26" xfId="0" applyFont="1" applyFill="1" applyBorder="1" applyAlignment="1">
      <alignment vertical="top"/>
    </xf>
    <xf numFmtId="0" fontId="3" fillId="6" borderId="27" xfId="0" applyFont="1" applyFill="1" applyBorder="1" applyAlignment="1">
      <alignment vertical="top"/>
    </xf>
    <xf numFmtId="0" fontId="0" fillId="0" borderId="21" xfId="0" applyBorder="1"/>
    <xf numFmtId="0" fontId="0" fillId="0" borderId="22" xfId="0" applyBorder="1"/>
    <xf numFmtId="0" fontId="0" fillId="0" borderId="23" xfId="0" applyBorder="1"/>
    <xf numFmtId="0" fontId="3" fillId="7" borderId="24" xfId="0" applyFont="1" applyFill="1" applyBorder="1"/>
    <xf numFmtId="0" fontId="3" fillId="5" borderId="21" xfId="0" applyFont="1" applyFill="1" applyBorder="1"/>
    <xf numFmtId="0" fontId="3" fillId="5" borderId="22" xfId="0" applyFont="1" applyFill="1" applyBorder="1"/>
    <xf numFmtId="0" fontId="3" fillId="5" borderId="23" xfId="0" applyFont="1" applyFill="1" applyBorder="1"/>
    <xf numFmtId="0" fontId="5" fillId="7" borderId="24" xfId="0" applyFont="1" applyFill="1" applyBorder="1"/>
    <xf numFmtId="0" fontId="3" fillId="4" borderId="28" xfId="0" applyFont="1" applyFill="1" applyBorder="1"/>
    <xf numFmtId="0" fontId="0" fillId="8" borderId="29" xfId="0" applyFill="1" applyBorder="1"/>
    <xf numFmtId="0" fontId="3" fillId="4" borderId="29" xfId="0" applyFont="1" applyFill="1" applyBorder="1"/>
    <xf numFmtId="0" fontId="0" fillId="8" borderId="19" xfId="0" applyFill="1" applyBorder="1"/>
    <xf numFmtId="0" fontId="3" fillId="4" borderId="30" xfId="0" applyFont="1" applyFill="1" applyBorder="1"/>
    <xf numFmtId="0" fontId="3" fillId="4" borderId="31" xfId="0" applyFont="1" applyFill="1" applyBorder="1"/>
    <xf numFmtId="0" fontId="3" fillId="4" borderId="32" xfId="0" applyFont="1" applyFill="1" applyBorder="1"/>
    <xf numFmtId="0" fontId="0" fillId="7" borderId="24" xfId="0" applyFill="1" applyBorder="1"/>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7" fillId="5" borderId="36" xfId="0" applyFont="1" applyFill="1" applyBorder="1" applyAlignment="1">
      <alignment vertical="center"/>
    </xf>
    <xf numFmtId="0" fontId="8" fillId="5" borderId="1" xfId="0" applyFont="1" applyFill="1" applyBorder="1" applyAlignment="1">
      <alignment horizontal="center" vertical="center"/>
    </xf>
    <xf numFmtId="0" fontId="8" fillId="5" borderId="37" xfId="0" applyFont="1" applyFill="1" applyBorder="1" applyAlignment="1">
      <alignment horizontal="center" vertical="center"/>
    </xf>
    <xf numFmtId="0" fontId="5" fillId="7" borderId="24" xfId="0" applyFont="1" applyFill="1" applyBorder="1" applyAlignment="1">
      <alignment vertical="top"/>
    </xf>
    <xf numFmtId="0" fontId="5" fillId="0" borderId="1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3" fillId="0" borderId="0" xfId="0" applyFont="1"/>
    <xf numFmtId="0" fontId="3" fillId="4" borderId="19" xfId="0" applyFont="1" applyFill="1" applyBorder="1"/>
    <xf numFmtId="0" fontId="0" fillId="0" borderId="24" xfId="0" applyBorder="1"/>
    <xf numFmtId="0" fontId="8" fillId="5" borderId="42"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7" fillId="7" borderId="28" xfId="0" applyFont="1" applyFill="1" applyBorder="1"/>
    <xf numFmtId="0" fontId="7" fillId="0" borderId="29" xfId="0" applyFont="1" applyBorder="1"/>
    <xf numFmtId="2" fontId="3" fillId="0" borderId="19" xfId="0" applyNumberFormat="1" applyFont="1" applyBorder="1" applyAlignment="1">
      <alignment horizontal="center"/>
    </xf>
    <xf numFmtId="0" fontId="0" fillId="0" borderId="25" xfId="0" applyBorder="1"/>
    <xf numFmtId="0" fontId="0" fillId="0" borderId="26" xfId="0" applyBorder="1"/>
    <xf numFmtId="0" fontId="5" fillId="0" borderId="26" xfId="0" applyFont="1" applyBorder="1" applyAlignment="1">
      <alignment vertical="top" wrapText="1"/>
    </xf>
    <xf numFmtId="0" fontId="0" fillId="0" borderId="27" xfId="0" applyBorder="1"/>
    <xf numFmtId="14" fontId="0" fillId="0" borderId="17" xfId="0" applyNumberFormat="1" applyBorder="1" applyAlignment="1">
      <alignment horizontal="left" vertical="top"/>
    </xf>
    <xf numFmtId="0" fontId="3" fillId="7" borderId="2" xfId="0" applyFont="1" applyFill="1" applyBorder="1" applyAlignment="1">
      <alignment vertical="center"/>
    </xf>
    <xf numFmtId="0" fontId="3" fillId="7" borderId="4" xfId="0" applyFont="1" applyFill="1" applyBorder="1" applyAlignment="1">
      <alignment vertical="center"/>
    </xf>
    <xf numFmtId="0" fontId="1" fillId="7" borderId="0" xfId="0" applyFont="1" applyFill="1"/>
    <xf numFmtId="0" fontId="7"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xf>
    <xf numFmtId="0" fontId="19" fillId="7" borderId="0" xfId="0" applyFont="1" applyFill="1"/>
    <xf numFmtId="0" fontId="20" fillId="7" borderId="0" xfId="0" applyFont="1" applyFill="1"/>
    <xf numFmtId="9" fontId="11" fillId="0" borderId="17" xfId="0" applyNumberFormat="1" applyFont="1" applyBorder="1" applyAlignment="1">
      <alignment horizontal="center" vertical="center"/>
    </xf>
    <xf numFmtId="0" fontId="7" fillId="0" borderId="37" xfId="0" applyFont="1" applyBorder="1" applyAlignment="1" applyProtection="1">
      <alignment horizontal="left" vertical="top" wrapText="1"/>
      <protection locked="0"/>
    </xf>
    <xf numFmtId="14" fontId="7" fillId="0" borderId="37" xfId="0" quotePrefix="1" applyNumberFormat="1" applyFont="1" applyBorder="1" applyAlignment="1" applyProtection="1">
      <alignment horizontal="left" vertical="top" wrapText="1"/>
      <protection locked="0"/>
    </xf>
    <xf numFmtId="164" fontId="7" fillId="0" borderId="37" xfId="0" applyNumberFormat="1"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165" fontId="17" fillId="0" borderId="13" xfId="0" applyNumberFormat="1" applyFont="1" applyBorder="1" applyAlignment="1" applyProtection="1">
      <alignment horizontal="left" vertical="top" wrapText="1"/>
      <protection locked="0"/>
    </xf>
    <xf numFmtId="0" fontId="7" fillId="0" borderId="0" xfId="0" applyFont="1" applyAlignment="1">
      <alignment horizontal="left" vertical="top" wrapText="1"/>
    </xf>
    <xf numFmtId="0" fontId="16" fillId="9" borderId="17" xfId="0" applyFont="1" applyFill="1" applyBorder="1" applyAlignment="1">
      <alignment wrapText="1"/>
    </xf>
    <xf numFmtId="0" fontId="21" fillId="7" borderId="17" xfId="0" applyFont="1" applyFill="1" applyBorder="1" applyAlignment="1">
      <alignment horizontal="left" vertical="center" wrapText="1"/>
    </xf>
    <xf numFmtId="0" fontId="21" fillId="7" borderId="17" xfId="0" applyFont="1" applyFill="1" applyBorder="1" applyAlignment="1">
      <alignment horizontal="center" wrapText="1"/>
    </xf>
    <xf numFmtId="0" fontId="3" fillId="2" borderId="0" xfId="0" applyFont="1" applyFill="1" applyProtection="1">
      <protection locked="0"/>
    </xf>
    <xf numFmtId="0" fontId="7" fillId="0" borderId="17" xfId="0" applyFont="1" applyBorder="1" applyAlignment="1" applyProtection="1">
      <alignment horizontal="left" vertical="top" wrapText="1"/>
      <protection locked="0"/>
    </xf>
    <xf numFmtId="0" fontId="6" fillId="0" borderId="17" xfId="0" applyFont="1" applyBorder="1"/>
    <xf numFmtId="0" fontId="7" fillId="0" borderId="4" xfId="0" applyFont="1" applyBorder="1" applyAlignment="1" applyProtection="1">
      <alignment horizontal="left" vertical="top" wrapText="1"/>
      <protection locked="0"/>
    </xf>
    <xf numFmtId="0" fontId="7" fillId="0" borderId="43" xfId="5" applyFont="1" applyBorder="1" applyAlignment="1">
      <alignment vertical="top" wrapText="1"/>
    </xf>
    <xf numFmtId="0" fontId="22" fillId="0" borderId="17" xfId="0" applyFont="1" applyBorder="1" applyAlignment="1">
      <alignment horizontal="left" vertical="top" wrapText="1"/>
    </xf>
    <xf numFmtId="2" fontId="0" fillId="0" borderId="17" xfId="0" applyNumberFormat="1" applyBorder="1" applyAlignment="1">
      <alignment horizontal="left" vertical="top"/>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cellXfs>
  <cellStyles count="14">
    <cellStyle name="Hyperlink 2" xfId="1" xr:uid="{00000000-0005-0000-0000-000000000000}"/>
    <cellStyle name="Hyperlink 2 2" xfId="2" xr:uid="{00000000-0005-0000-0000-000001000000}"/>
    <cellStyle name="Normal" xfId="0" builtinId="0"/>
    <cellStyle name="Normal 2" xfId="3" xr:uid="{00000000-0005-0000-0000-000003000000}"/>
    <cellStyle name="Normal 2 2" xfId="4" xr:uid="{00000000-0005-0000-0000-000004000000}"/>
    <cellStyle name="Normal 257"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4 3" xfId="10" xr:uid="{00000000-0005-0000-0000-00000A000000}"/>
    <cellStyle name="Normal 5" xfId="11" xr:uid="{00000000-0005-0000-0000-00000B000000}"/>
    <cellStyle name="Normal 6" xfId="12" xr:uid="{00000000-0005-0000-0000-00000C000000}"/>
    <cellStyle name="Normal 7" xfId="13" xr:uid="{00000000-0005-0000-0000-00000D000000}"/>
  </cellStyles>
  <dxfs count="14">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363</xdr:colOff>
      <xdr:row>0</xdr:row>
      <xdr:rowOff>171450</xdr:rowOff>
    </xdr:from>
    <xdr:to>
      <xdr:col>3</xdr:col>
      <xdr:colOff>363</xdr:colOff>
      <xdr:row>7</xdr:row>
      <xdr:rowOff>3808</xdr:rowOff>
    </xdr:to>
    <xdr:pic>
      <xdr:nvPicPr>
        <xdr:cNvPr id="1058" name="Picture 1" descr="The official logo of the IRS" title="IRS Logo">
          <a:extLst>
            <a:ext uri="{FF2B5EF4-FFF2-40B4-BE49-F238E27FC236}">
              <a16:creationId xmlns:a16="http://schemas.microsoft.com/office/drawing/2014/main" id="{5C6149AD-B6D7-4AFE-8BE1-D925C55CAF58}"/>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038225" cy="1038225"/>
        </a:xfrm>
        <a:prstGeom prst="rect">
          <a:avLst/>
        </a:prstGeom>
        <a:noFill/>
        <a:ln>
          <a:noFill/>
        </a:ln>
      </xdr:spPr>
    </xdr:pic>
    <xdr:clientData/>
  </xdr:twoCellAnchor>
  <xdr:twoCellAnchor editAs="oneCell">
    <xdr:from>
      <xdr:col>3</xdr:col>
      <xdr:colOff>6350</xdr:colOff>
      <xdr:row>0</xdr:row>
      <xdr:rowOff>90488</xdr:rowOff>
    </xdr:from>
    <xdr:to>
      <xdr:col>3</xdr:col>
      <xdr:colOff>6350</xdr:colOff>
      <xdr:row>7</xdr:row>
      <xdr:rowOff>804</xdr:rowOff>
    </xdr:to>
    <xdr:pic>
      <xdr:nvPicPr>
        <xdr:cNvPr id="3" name="Picture 2" descr="The official logo of the IRS" title="IRS Logo">
          <a:extLst>
            <a:ext uri="{FF2B5EF4-FFF2-40B4-BE49-F238E27FC236}">
              <a16:creationId xmlns:a16="http://schemas.microsoft.com/office/drawing/2014/main" id="{4CE88312-D62C-4D43-87A2-002FBD9AC350}"/>
            </a:ext>
          </a:extLst>
        </xdr:cNvPr>
        <xdr:cNvPicPr/>
      </xdr:nvPicPr>
      <xdr:blipFill>
        <a:blip xmlns:r="http://schemas.openxmlformats.org/officeDocument/2006/relationships" r:embed="rId1"/>
        <a:srcRect/>
        <a:stretch>
          <a:fillRect/>
        </a:stretch>
      </xdr:blipFill>
      <xdr:spPr bwMode="auto">
        <a:xfrm>
          <a:off x="6834188" y="71438"/>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E20" sqref="E20"/>
    </sheetView>
  </sheetViews>
  <sheetFormatPr defaultRowHeight="12.5" x14ac:dyDescent="0.25"/>
  <cols>
    <col min="3" max="3" width="105.7265625" customWidth="1"/>
  </cols>
  <sheetData>
    <row r="1" spans="1:3" ht="15.5" x14ac:dyDescent="0.35">
      <c r="A1" s="68" t="s">
        <v>0</v>
      </c>
      <c r="B1" s="31"/>
      <c r="C1" s="82"/>
    </row>
    <row r="2" spans="1:3" ht="15.5" x14ac:dyDescent="0.35">
      <c r="A2" s="69" t="s">
        <v>1</v>
      </c>
      <c r="B2" s="32"/>
      <c r="C2" s="83"/>
    </row>
    <row r="3" spans="1:3" x14ac:dyDescent="0.25">
      <c r="A3" s="70"/>
      <c r="B3" s="33"/>
      <c r="C3" s="84"/>
    </row>
    <row r="4" spans="1:3" x14ac:dyDescent="0.25">
      <c r="A4" s="70" t="s">
        <v>2</v>
      </c>
      <c r="B4" s="33"/>
      <c r="C4" s="84"/>
    </row>
    <row r="5" spans="1:3" x14ac:dyDescent="0.25">
      <c r="A5" s="70" t="s">
        <v>2432</v>
      </c>
      <c r="B5" s="33"/>
      <c r="C5" s="84"/>
    </row>
    <row r="6" spans="1:3" x14ac:dyDescent="0.25">
      <c r="A6" s="70" t="s">
        <v>3</v>
      </c>
      <c r="B6" s="33"/>
      <c r="C6" s="84"/>
    </row>
    <row r="7" spans="1:3" x14ac:dyDescent="0.25">
      <c r="A7" s="34"/>
      <c r="B7" s="35"/>
      <c r="C7" s="85"/>
    </row>
    <row r="8" spans="1:3" ht="18" customHeight="1" x14ac:dyDescent="0.25">
      <c r="A8" s="36" t="s">
        <v>4</v>
      </c>
      <c r="B8" s="37"/>
      <c r="C8" s="86"/>
    </row>
    <row r="9" spans="1:3" ht="12.75" customHeight="1" x14ac:dyDescent="0.25">
      <c r="A9" s="38" t="s">
        <v>5</v>
      </c>
      <c r="B9" s="39"/>
      <c r="C9" s="87"/>
    </row>
    <row r="10" spans="1:3" x14ac:dyDescent="0.25">
      <c r="A10" s="38" t="s">
        <v>6</v>
      </c>
      <c r="B10" s="39"/>
      <c r="C10" s="87"/>
    </row>
    <row r="11" spans="1:3" x14ac:dyDescent="0.25">
      <c r="A11" s="38" t="s">
        <v>7</v>
      </c>
      <c r="B11" s="39"/>
      <c r="C11" s="87"/>
    </row>
    <row r="12" spans="1:3" x14ac:dyDescent="0.25">
      <c r="A12" s="38" t="s">
        <v>8</v>
      </c>
      <c r="B12" s="39"/>
      <c r="C12" s="87"/>
    </row>
    <row r="13" spans="1:3" x14ac:dyDescent="0.25">
      <c r="A13" s="38" t="s">
        <v>9</v>
      </c>
      <c r="B13" s="39"/>
      <c r="C13" s="87"/>
    </row>
    <row r="14" spans="1:3" x14ac:dyDescent="0.25">
      <c r="A14" s="40"/>
      <c r="B14" s="41"/>
      <c r="C14" s="88"/>
    </row>
    <row r="15" spans="1:3" x14ac:dyDescent="0.25">
      <c r="C15" s="89"/>
    </row>
    <row r="16" spans="1:3" ht="13" x14ac:dyDescent="0.25">
      <c r="A16" s="42" t="s">
        <v>10</v>
      </c>
      <c r="B16" s="43"/>
      <c r="C16" s="90"/>
    </row>
    <row r="17" spans="1:3" ht="13" x14ac:dyDescent="0.25">
      <c r="A17" s="167" t="s">
        <v>11</v>
      </c>
      <c r="B17" s="168"/>
      <c r="C17" s="177"/>
    </row>
    <row r="18" spans="1:3" ht="13" x14ac:dyDescent="0.25">
      <c r="A18" s="167" t="s">
        <v>12</v>
      </c>
      <c r="B18" s="168"/>
      <c r="C18" s="177"/>
    </row>
    <row r="19" spans="1:3" ht="13" x14ac:dyDescent="0.25">
      <c r="A19" s="167" t="s">
        <v>13</v>
      </c>
      <c r="B19" s="168"/>
      <c r="C19" s="177"/>
    </row>
    <row r="20" spans="1:3" ht="13" x14ac:dyDescent="0.25">
      <c r="A20" s="167" t="s">
        <v>14</v>
      </c>
      <c r="B20" s="168"/>
      <c r="C20" s="178"/>
    </row>
    <row r="21" spans="1:3" ht="13" x14ac:dyDescent="0.25">
      <c r="A21" s="167" t="s">
        <v>15</v>
      </c>
      <c r="B21" s="168"/>
      <c r="C21" s="179"/>
    </row>
    <row r="22" spans="1:3" ht="13" x14ac:dyDescent="0.25">
      <c r="A22" s="167" t="s">
        <v>16</v>
      </c>
      <c r="B22" s="168"/>
      <c r="C22" s="177"/>
    </row>
    <row r="23" spans="1:3" ht="13" x14ac:dyDescent="0.25">
      <c r="A23" s="167" t="s">
        <v>17</v>
      </c>
      <c r="B23" s="168"/>
      <c r="C23" s="177"/>
    </row>
    <row r="24" spans="1:3" ht="13" x14ac:dyDescent="0.25">
      <c r="A24" s="167" t="s">
        <v>18</v>
      </c>
      <c r="B24" s="168"/>
      <c r="C24" s="177"/>
    </row>
    <row r="25" spans="1:3" ht="13" x14ac:dyDescent="0.25">
      <c r="A25" s="167" t="s">
        <v>19</v>
      </c>
      <c r="B25" s="168"/>
      <c r="C25" s="177"/>
    </row>
    <row r="26" spans="1:3" ht="13" x14ac:dyDescent="0.25">
      <c r="A26" s="168" t="s">
        <v>20</v>
      </c>
      <c r="B26" s="168"/>
      <c r="C26" s="177"/>
    </row>
    <row r="27" spans="1:3" ht="13" x14ac:dyDescent="0.25">
      <c r="A27" s="44" t="s">
        <v>21</v>
      </c>
      <c r="B27" s="168"/>
      <c r="C27" s="177"/>
    </row>
    <row r="28" spans="1:3" x14ac:dyDescent="0.25">
      <c r="C28" s="89"/>
    </row>
    <row r="29" spans="1:3" ht="13" x14ac:dyDescent="0.25">
      <c r="A29" s="42" t="s">
        <v>22</v>
      </c>
      <c r="B29" s="43"/>
      <c r="C29" s="90"/>
    </row>
    <row r="30" spans="1:3" x14ac:dyDescent="0.25">
      <c r="A30" s="45"/>
      <c r="B30" s="46"/>
      <c r="C30" s="49"/>
    </row>
    <row r="31" spans="1:3" ht="13" x14ac:dyDescent="0.25">
      <c r="A31" s="44" t="s">
        <v>23</v>
      </c>
      <c r="B31" s="47"/>
      <c r="C31" s="180"/>
    </row>
    <row r="32" spans="1:3" ht="13" x14ac:dyDescent="0.25">
      <c r="A32" s="44" t="s">
        <v>24</v>
      </c>
      <c r="B32" s="47"/>
      <c r="C32" s="180"/>
    </row>
    <row r="33" spans="1:3" ht="12.75" customHeight="1" x14ac:dyDescent="0.25">
      <c r="A33" s="44" t="s">
        <v>25</v>
      </c>
      <c r="B33" s="47"/>
      <c r="C33" s="180"/>
    </row>
    <row r="34" spans="1:3" ht="12.75" customHeight="1" x14ac:dyDescent="0.25">
      <c r="A34" s="44" t="s">
        <v>26</v>
      </c>
      <c r="B34" s="48"/>
      <c r="C34" s="181"/>
    </row>
    <row r="35" spans="1:3" ht="13" x14ac:dyDescent="0.25">
      <c r="A35" s="44" t="s">
        <v>27</v>
      </c>
      <c r="B35" s="47"/>
      <c r="C35" s="180"/>
    </row>
    <row r="36" spans="1:3" x14ac:dyDescent="0.25">
      <c r="A36" s="45"/>
      <c r="B36" s="46"/>
      <c r="C36" s="49"/>
    </row>
    <row r="37" spans="1:3" ht="13" x14ac:dyDescent="0.25">
      <c r="A37" s="44" t="s">
        <v>23</v>
      </c>
      <c r="B37" s="47"/>
      <c r="C37" s="180"/>
    </row>
    <row r="38" spans="1:3" ht="13" x14ac:dyDescent="0.25">
      <c r="A38" s="44" t="s">
        <v>24</v>
      </c>
      <c r="B38" s="47"/>
      <c r="C38" s="180"/>
    </row>
    <row r="39" spans="1:3" ht="13" x14ac:dyDescent="0.25">
      <c r="A39" s="44" t="s">
        <v>25</v>
      </c>
      <c r="B39" s="47"/>
      <c r="C39" s="180"/>
    </row>
    <row r="40" spans="1:3" ht="13" x14ac:dyDescent="0.25">
      <c r="A40" s="44" t="s">
        <v>26</v>
      </c>
      <c r="B40" s="48"/>
      <c r="C40" s="181"/>
    </row>
    <row r="41" spans="1:3" ht="13" x14ac:dyDescent="0.25">
      <c r="A41" s="44" t="s">
        <v>27</v>
      </c>
      <c r="B41" s="47"/>
      <c r="C41" s="180"/>
    </row>
    <row r="43" spans="1:3" x14ac:dyDescent="0.25">
      <c r="A43" s="91" t="s">
        <v>28</v>
      </c>
    </row>
    <row r="44" spans="1:3" x14ac:dyDescent="0.25">
      <c r="A44" s="91" t="s">
        <v>29</v>
      </c>
    </row>
    <row r="45" spans="1:3" x14ac:dyDescent="0.25">
      <c r="A45" s="91" t="s">
        <v>30</v>
      </c>
    </row>
    <row r="47" spans="1:3" ht="12.75" hidden="1" customHeight="1" x14ac:dyDescent="0.35">
      <c r="A47" s="169" t="s">
        <v>31</v>
      </c>
    </row>
    <row r="48" spans="1:3" ht="12.75" hidden="1" customHeight="1" x14ac:dyDescent="0.35">
      <c r="A48" s="169" t="s">
        <v>32</v>
      </c>
    </row>
    <row r="49" spans="1:1" ht="12.75" hidden="1" customHeight="1" x14ac:dyDescent="0.35">
      <c r="A49" s="169"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D16" sqref="D16"/>
    </sheetView>
  </sheetViews>
  <sheetFormatPr defaultRowHeight="12.5" x14ac:dyDescent="0.25"/>
  <cols>
    <col min="2" max="2" width="11.453125" customWidth="1"/>
    <col min="3" max="3" width="10.7265625" bestFit="1" customWidth="1"/>
    <col min="4" max="4" width="11.81640625" customWidth="1"/>
    <col min="5" max="5" width="10.26953125" customWidth="1"/>
    <col min="6" max="6" width="13.1796875" customWidth="1"/>
    <col min="7" max="7" width="10.54296875" customWidth="1"/>
    <col min="8" max="9" width="9.1796875" hidden="1" customWidth="1"/>
    <col min="13" max="13" width="9.1796875" customWidth="1"/>
  </cols>
  <sheetData>
    <row r="1" spans="1:16" ht="13" x14ac:dyDescent="0.3">
      <c r="A1" s="4" t="s">
        <v>34</v>
      </c>
      <c r="B1" s="5"/>
      <c r="C1" s="5"/>
      <c r="D1" s="5"/>
      <c r="E1" s="5"/>
      <c r="F1" s="5"/>
      <c r="G1" s="5"/>
      <c r="H1" s="5"/>
      <c r="I1" s="5"/>
      <c r="J1" s="5"/>
      <c r="K1" s="5"/>
      <c r="L1" s="5"/>
      <c r="M1" s="5"/>
      <c r="N1" s="5"/>
      <c r="O1" s="5"/>
      <c r="P1" s="6"/>
    </row>
    <row r="2" spans="1:16" ht="18" customHeight="1" x14ac:dyDescent="0.25">
      <c r="A2" s="7" t="s">
        <v>35</v>
      </c>
      <c r="B2" s="8"/>
      <c r="C2" s="8"/>
      <c r="D2" s="8"/>
      <c r="E2" s="8"/>
      <c r="F2" s="8"/>
      <c r="G2" s="8"/>
      <c r="H2" s="8"/>
      <c r="I2" s="8"/>
      <c r="J2" s="8"/>
      <c r="K2" s="8"/>
      <c r="L2" s="8"/>
      <c r="M2" s="8"/>
      <c r="N2" s="8"/>
      <c r="O2" s="8"/>
      <c r="P2" s="9"/>
    </row>
    <row r="3" spans="1:16" ht="12.75" customHeight="1" x14ac:dyDescent="0.25">
      <c r="A3" s="10" t="s">
        <v>36</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37</v>
      </c>
      <c r="B5" s="11"/>
      <c r="C5" s="11"/>
      <c r="D5" s="11"/>
      <c r="E5" s="11"/>
      <c r="F5" s="11"/>
      <c r="G5" s="11"/>
      <c r="H5" s="11"/>
      <c r="I5" s="11"/>
      <c r="J5" s="11"/>
      <c r="K5" s="11"/>
      <c r="L5" s="11"/>
      <c r="M5" s="11"/>
      <c r="N5" s="11"/>
      <c r="O5" s="11"/>
      <c r="P5" s="12"/>
    </row>
    <row r="6" spans="1:16" x14ac:dyDescent="0.25">
      <c r="A6" s="10" t="s">
        <v>38</v>
      </c>
      <c r="B6" s="11"/>
      <c r="C6" s="11"/>
      <c r="D6" s="11"/>
      <c r="E6" s="11"/>
      <c r="F6" s="11"/>
      <c r="G6" s="11"/>
      <c r="H6" s="11"/>
      <c r="I6" s="11"/>
      <c r="J6" s="11"/>
      <c r="K6" s="11"/>
      <c r="L6" s="11"/>
      <c r="M6" s="11"/>
      <c r="N6" s="11"/>
      <c r="O6" s="11"/>
      <c r="P6" s="12"/>
    </row>
    <row r="7" spans="1:16" x14ac:dyDescent="0.25">
      <c r="A7" s="19"/>
      <c r="B7" s="13"/>
      <c r="C7" s="13"/>
      <c r="D7" s="13"/>
      <c r="E7" s="13"/>
      <c r="F7" s="13"/>
      <c r="G7" s="13"/>
      <c r="H7" s="13"/>
      <c r="I7" s="13"/>
      <c r="J7" s="13"/>
      <c r="K7" s="13"/>
      <c r="L7" s="13"/>
      <c r="M7" s="13"/>
      <c r="N7" s="13"/>
      <c r="O7" s="13"/>
      <c r="P7" s="14"/>
    </row>
    <row r="8" spans="1:16" x14ac:dyDescent="0.25">
      <c r="A8" s="124"/>
      <c r="B8" s="125"/>
      <c r="C8" s="125"/>
      <c r="D8" s="125"/>
      <c r="E8" s="125"/>
      <c r="F8" s="125"/>
      <c r="G8" s="125"/>
      <c r="H8" s="125"/>
      <c r="I8" s="125"/>
      <c r="J8" s="125"/>
      <c r="K8" s="125"/>
      <c r="L8" s="125"/>
      <c r="M8" s="125"/>
      <c r="N8" s="125"/>
      <c r="O8" s="125"/>
      <c r="P8" s="126"/>
    </row>
    <row r="9" spans="1:16" ht="12.75" customHeight="1" x14ac:dyDescent="0.3">
      <c r="A9" s="127"/>
      <c r="B9" s="128" t="s">
        <v>39</v>
      </c>
      <c r="C9" s="129"/>
      <c r="D9" s="129"/>
      <c r="E9" s="129"/>
      <c r="F9" s="129"/>
      <c r="G9" s="130"/>
      <c r="P9" s="89"/>
    </row>
    <row r="10" spans="1:16" ht="12.75" customHeight="1" x14ac:dyDescent="0.3">
      <c r="A10" s="131" t="s">
        <v>40</v>
      </c>
      <c r="B10" s="132" t="s">
        <v>41</v>
      </c>
      <c r="C10" s="133"/>
      <c r="D10" s="134"/>
      <c r="E10" s="134"/>
      <c r="F10" s="134"/>
      <c r="G10" s="135"/>
      <c r="K10" s="136" t="s">
        <v>42</v>
      </c>
      <c r="L10" s="137"/>
      <c r="M10" s="137"/>
      <c r="N10" s="137"/>
      <c r="O10" s="138"/>
      <c r="P10" s="89"/>
    </row>
    <row r="11" spans="1:16" ht="36" x14ac:dyDescent="0.25">
      <c r="A11" s="139"/>
      <c r="B11" s="140" t="s">
        <v>43</v>
      </c>
      <c r="C11" s="141" t="s">
        <v>44</v>
      </c>
      <c r="D11" s="141" t="s">
        <v>45</v>
      </c>
      <c r="E11" s="141" t="s">
        <v>46</v>
      </c>
      <c r="F11" s="141" t="s">
        <v>47</v>
      </c>
      <c r="G11" s="142" t="s">
        <v>48</v>
      </c>
      <c r="K11" s="143" t="s">
        <v>49</v>
      </c>
      <c r="L11" s="30"/>
      <c r="M11" s="144" t="s">
        <v>50</v>
      </c>
      <c r="N11" s="144" t="s">
        <v>51</v>
      </c>
      <c r="O11" s="145" t="s">
        <v>52</v>
      </c>
      <c r="P11" s="89"/>
    </row>
    <row r="12" spans="1:16" ht="12.75" customHeight="1" x14ac:dyDescent="0.3">
      <c r="A12" s="146"/>
      <c r="B12" s="171">
        <f>COUNTIF('Test Cases'!J3:J313,"Pass")</f>
        <v>0</v>
      </c>
      <c r="C12" s="172">
        <f>COUNTIF('Test Cases'!J3:J313,"Fail")</f>
        <v>0</v>
      </c>
      <c r="D12" s="173">
        <f>COUNTIF('Test Cases'!J3:J313,"Info")</f>
        <v>0</v>
      </c>
      <c r="E12" s="171">
        <f>COUNTIF('Test Cases'!J3:J313,"N/A")</f>
        <v>0</v>
      </c>
      <c r="F12" s="171">
        <f>B12+C12</f>
        <v>0</v>
      </c>
      <c r="G12" s="176">
        <f>D24/100</f>
        <v>0</v>
      </c>
      <c r="K12" s="148" t="s">
        <v>53</v>
      </c>
      <c r="L12" s="149"/>
      <c r="M12" s="150">
        <f>COUNTA('Test Cases'!J3:J313)</f>
        <v>0</v>
      </c>
      <c r="N12" s="150">
        <f>O12-M12</f>
        <v>268</v>
      </c>
      <c r="O12" s="151">
        <f>COUNTA('Test Cases'!A3:A313)</f>
        <v>268</v>
      </c>
      <c r="P12" s="89"/>
    </row>
    <row r="13" spans="1:16" ht="12.75" customHeight="1" x14ac:dyDescent="0.3">
      <c r="A13" s="146"/>
      <c r="B13" s="152"/>
      <c r="K13" s="15"/>
      <c r="L13" s="15"/>
      <c r="M13" s="15"/>
      <c r="N13" s="15"/>
      <c r="O13" s="15"/>
      <c r="P13" s="89"/>
    </row>
    <row r="14" spans="1:16" ht="12.75" customHeight="1" x14ac:dyDescent="0.3">
      <c r="A14" s="146"/>
      <c r="B14" s="132" t="s">
        <v>54</v>
      </c>
      <c r="C14" s="134"/>
      <c r="D14" s="134"/>
      <c r="E14" s="134"/>
      <c r="F14" s="134"/>
      <c r="G14" s="153"/>
      <c r="K14" s="15"/>
      <c r="L14" s="15"/>
      <c r="M14" s="15"/>
      <c r="N14" s="15"/>
      <c r="O14" s="15"/>
      <c r="P14" s="89"/>
    </row>
    <row r="15" spans="1:16" ht="12.75" customHeight="1" x14ac:dyDescent="0.25">
      <c r="A15" s="154"/>
      <c r="B15" s="155" t="s">
        <v>55</v>
      </c>
      <c r="C15" s="155" t="s">
        <v>56</v>
      </c>
      <c r="D15" s="155" t="s">
        <v>57</v>
      </c>
      <c r="E15" s="155" t="s">
        <v>58</v>
      </c>
      <c r="F15" s="155" t="s">
        <v>46</v>
      </c>
      <c r="G15" s="155" t="s">
        <v>59</v>
      </c>
      <c r="H15" s="156" t="s">
        <v>60</v>
      </c>
      <c r="I15" s="156" t="s">
        <v>61</v>
      </c>
      <c r="K15" s="1"/>
      <c r="L15" s="1"/>
      <c r="M15" s="1"/>
      <c r="N15" s="1"/>
      <c r="O15" s="1"/>
      <c r="P15" s="89"/>
    </row>
    <row r="16" spans="1:16" ht="12.75" customHeight="1" x14ac:dyDescent="0.25">
      <c r="A16" s="154"/>
      <c r="B16" s="157">
        <v>8</v>
      </c>
      <c r="C16" s="158">
        <f>COUNTIF('Test Cases'!AA:AA,B16)</f>
        <v>1</v>
      </c>
      <c r="D16" s="147">
        <f>COUNTIFS('Test Cases'!AA:AA,B16,'Test Cases'!J:J,$D$15)</f>
        <v>0</v>
      </c>
      <c r="E16" s="147">
        <f>COUNTIFS('Test Cases'!AA:AA,B16,'Test Cases'!J:J,$E$15)</f>
        <v>0</v>
      </c>
      <c r="F16" s="147">
        <f>COUNTIFS('Test Cases'!AA:AA,B16,'Test Cases'!J:J,$F$15)</f>
        <v>0</v>
      </c>
      <c r="G16" s="170">
        <v>1500</v>
      </c>
      <c r="H16" s="77">
        <f>(C16-F16)*(G16)</f>
        <v>1500</v>
      </c>
      <c r="I16" s="77">
        <f>D16*G16</f>
        <v>0</v>
      </c>
      <c r="P16" s="89"/>
    </row>
    <row r="17" spans="1:16" ht="12.75" customHeight="1" x14ac:dyDescent="0.25">
      <c r="A17" s="154"/>
      <c r="B17" s="157">
        <v>7</v>
      </c>
      <c r="C17" s="158">
        <f>COUNTIF('Test Cases'!AA:AA,B17)</f>
        <v>6</v>
      </c>
      <c r="D17" s="147">
        <f>COUNTIFS('Test Cases'!AA:AA,B17,'Test Cases'!J:J,$D$15)</f>
        <v>0</v>
      </c>
      <c r="E17" s="147">
        <f>COUNTIFS('Test Cases'!AA:AA,B17,'Test Cases'!J:J,$E$15)</f>
        <v>0</v>
      </c>
      <c r="F17" s="147">
        <f>COUNTIFS('Test Cases'!AA:AA,B17,'Test Cases'!J:J,$F$15)</f>
        <v>0</v>
      </c>
      <c r="G17" s="170">
        <v>750</v>
      </c>
      <c r="H17" s="77">
        <f t="shared" ref="H17:H23" si="0">(C17-F17)*(G17)</f>
        <v>4500</v>
      </c>
      <c r="I17" s="77">
        <f t="shared" ref="I17:I23" si="1">D17*G17</f>
        <v>0</v>
      </c>
      <c r="P17" s="89"/>
    </row>
    <row r="18" spans="1:16" ht="12.75" customHeight="1" x14ac:dyDescent="0.25">
      <c r="A18" s="154"/>
      <c r="B18" s="157">
        <v>6</v>
      </c>
      <c r="C18" s="158">
        <f>COUNTIF('Test Cases'!AA:AA,B18)</f>
        <v>20</v>
      </c>
      <c r="D18" s="147">
        <f>COUNTIFS('Test Cases'!AA:AA,B18,'Test Cases'!J:J,$D$15)</f>
        <v>0</v>
      </c>
      <c r="E18" s="147">
        <f>COUNTIFS('Test Cases'!AA:AA,B18,'Test Cases'!J:J,$E$15)</f>
        <v>0</v>
      </c>
      <c r="F18" s="147">
        <f>COUNTIFS('Test Cases'!AA:AA,B18,'Test Cases'!J:J,$F$15)</f>
        <v>0</v>
      </c>
      <c r="G18" s="170">
        <v>100</v>
      </c>
      <c r="H18" s="77">
        <f t="shared" si="0"/>
        <v>2000</v>
      </c>
      <c r="I18" s="77">
        <f t="shared" si="1"/>
        <v>0</v>
      </c>
      <c r="P18" s="89"/>
    </row>
    <row r="19" spans="1:16" ht="12.75" customHeight="1" x14ac:dyDescent="0.25">
      <c r="A19" s="154"/>
      <c r="B19" s="157">
        <v>5</v>
      </c>
      <c r="C19" s="158">
        <f>COUNTIF('Test Cases'!AA:AA,B19)</f>
        <v>190</v>
      </c>
      <c r="D19" s="147">
        <f>COUNTIFS('Test Cases'!AA:AA,B19,'Test Cases'!J:J,$D$15)</f>
        <v>0</v>
      </c>
      <c r="E19" s="147">
        <f>COUNTIFS('Test Cases'!AA:AA,B19,'Test Cases'!J:J,$E$15)</f>
        <v>0</v>
      </c>
      <c r="F19" s="147">
        <f>COUNTIFS('Test Cases'!AA:AA,B19,'Test Cases'!J:J,$F$15)</f>
        <v>0</v>
      </c>
      <c r="G19" s="170">
        <v>50</v>
      </c>
      <c r="H19" s="77">
        <f t="shared" si="0"/>
        <v>9500</v>
      </c>
      <c r="I19" s="77">
        <f t="shared" si="1"/>
        <v>0</v>
      </c>
      <c r="P19" s="89"/>
    </row>
    <row r="20" spans="1:16" ht="12.75" customHeight="1" x14ac:dyDescent="0.25">
      <c r="A20" s="154"/>
      <c r="B20" s="157">
        <v>4</v>
      </c>
      <c r="C20" s="158">
        <f>COUNTIF('Test Cases'!AA:AA,B20)</f>
        <v>7</v>
      </c>
      <c r="D20" s="147">
        <f>COUNTIFS('Test Cases'!AA:AA,B20,'Test Cases'!J:J,$D$15)</f>
        <v>0</v>
      </c>
      <c r="E20" s="147">
        <f>COUNTIFS('Test Cases'!AA:AA,B20,'Test Cases'!J:J,$E$15)</f>
        <v>0</v>
      </c>
      <c r="F20" s="147">
        <f>COUNTIFS('Test Cases'!AA:AA,B20,'Test Cases'!J:J,$F$15)</f>
        <v>0</v>
      </c>
      <c r="G20" s="170">
        <v>10</v>
      </c>
      <c r="H20" s="77">
        <f t="shared" si="0"/>
        <v>70</v>
      </c>
      <c r="I20" s="77">
        <f t="shared" si="1"/>
        <v>0</v>
      </c>
      <c r="P20" s="89"/>
    </row>
    <row r="21" spans="1:16" ht="12.75" customHeight="1" x14ac:dyDescent="0.25">
      <c r="A21" s="154"/>
      <c r="B21" s="157">
        <v>3</v>
      </c>
      <c r="C21" s="158">
        <f>COUNTIF('Test Cases'!AA:AA,B21)</f>
        <v>4</v>
      </c>
      <c r="D21" s="147">
        <f>COUNTIFS('Test Cases'!AA:AA,B21,'Test Cases'!J:J,$D$15)</f>
        <v>0</v>
      </c>
      <c r="E21" s="147">
        <f>COUNTIFS('Test Cases'!AA:AA,B21,'Test Cases'!J:J,$E$15)</f>
        <v>0</v>
      </c>
      <c r="F21" s="147">
        <f>COUNTIFS('Test Cases'!AA:AA,B21,'Test Cases'!J:J,$F$15)</f>
        <v>0</v>
      </c>
      <c r="G21" s="170">
        <v>5</v>
      </c>
      <c r="H21" s="77">
        <f t="shared" si="0"/>
        <v>20</v>
      </c>
      <c r="I21" s="77">
        <f t="shared" si="1"/>
        <v>0</v>
      </c>
      <c r="P21" s="89"/>
    </row>
    <row r="22" spans="1:16" ht="12.75" customHeight="1" x14ac:dyDescent="0.25">
      <c r="A22" s="154"/>
      <c r="B22" s="157">
        <v>2</v>
      </c>
      <c r="C22" s="158">
        <f>COUNTIF('Test Cases'!AA:AA,B22)</f>
        <v>29</v>
      </c>
      <c r="D22" s="147">
        <f>COUNTIFS('Test Cases'!AA:AA,B22,'Test Cases'!J:J,$D$15)</f>
        <v>0</v>
      </c>
      <c r="E22" s="147">
        <f>COUNTIFS('Test Cases'!AA:AA,B22,'Test Cases'!J:J,$E$15)</f>
        <v>0</v>
      </c>
      <c r="F22" s="147">
        <f>COUNTIFS('Test Cases'!AA:AA,B22,'Test Cases'!J:J,$F$15)</f>
        <v>0</v>
      </c>
      <c r="G22" s="170">
        <v>2</v>
      </c>
      <c r="H22" s="77">
        <f t="shared" si="0"/>
        <v>58</v>
      </c>
      <c r="I22" s="77">
        <f t="shared" si="1"/>
        <v>0</v>
      </c>
      <c r="P22" s="89"/>
    </row>
    <row r="23" spans="1:16" ht="13" x14ac:dyDescent="0.25">
      <c r="A23" s="154"/>
      <c r="B23" s="157">
        <v>1</v>
      </c>
      <c r="C23" s="158">
        <f>COUNTIF('Test Cases'!AA:AA,B23)</f>
        <v>1</v>
      </c>
      <c r="D23" s="147">
        <f>COUNTIFS('Test Cases'!AA:AA,B23,'Test Cases'!J:J,$D$15)</f>
        <v>0</v>
      </c>
      <c r="E23" s="147">
        <f>COUNTIFS('Test Cases'!AA:AA,B23,'Test Cases'!J:J,$E$15)</f>
        <v>0</v>
      </c>
      <c r="F23" s="147">
        <f>COUNTIFS('Test Cases'!AA:AA,B23,'Test Cases'!J:J,$F$15)</f>
        <v>0</v>
      </c>
      <c r="G23" s="170">
        <v>1</v>
      </c>
      <c r="H23" s="77">
        <f t="shared" si="0"/>
        <v>1</v>
      </c>
      <c r="I23" s="77">
        <f t="shared" si="1"/>
        <v>0</v>
      </c>
      <c r="P23" s="89"/>
    </row>
    <row r="24" spans="1:16" ht="13" hidden="1" x14ac:dyDescent="0.3">
      <c r="A24" s="154"/>
      <c r="B24" s="159" t="s">
        <v>62</v>
      </c>
      <c r="C24" s="160"/>
      <c r="D24" s="161">
        <f>SUM(I16:I23)/SUM(H16:H23)*100</f>
        <v>0</v>
      </c>
      <c r="P24" s="89"/>
    </row>
    <row r="25" spans="1:16" ht="13" x14ac:dyDescent="0.25">
      <c r="A25" s="162"/>
      <c r="B25" s="163"/>
      <c r="C25" s="163"/>
      <c r="D25" s="163"/>
      <c r="E25" s="163"/>
      <c r="F25" s="163"/>
      <c r="G25" s="163"/>
      <c r="H25" s="163"/>
      <c r="I25" s="163"/>
      <c r="J25" s="163"/>
      <c r="K25" s="164"/>
      <c r="L25" s="164"/>
      <c r="M25" s="164"/>
      <c r="N25" s="164"/>
      <c r="O25" s="164"/>
      <c r="P25" s="165"/>
    </row>
    <row r="27" spans="1:16" ht="13" x14ac:dyDescent="0.3">
      <c r="A27" s="174">
        <f>D12+N12</f>
        <v>268</v>
      </c>
      <c r="B27" s="175" t="str">
        <f>"WARNING: THERE IS AT LEAST ONE TEST CASE WITH AN 'INFO' OR BLANK STATUS (SEE ABOVE)"</f>
        <v>WARNING: THERE IS AT LEAST ONE TEST CASE WITH AN 'INFO' OR BLANK STATUS (SEE ABOVE)</v>
      </c>
    </row>
    <row r="28" spans="1:16" ht="12.75" customHeight="1" x14ac:dyDescent="0.25">
      <c r="A28" s="77"/>
      <c r="B28" s="77"/>
    </row>
    <row r="29" spans="1:16" ht="12.75" customHeight="1" x14ac:dyDescent="0.3">
      <c r="A29" s="174">
        <f>SUMPRODUCT(--ISERROR('Test Cases'!AA3:AA304))</f>
        <v>10</v>
      </c>
      <c r="B29" s="175" t="str">
        <f>"WARNING: THERE IS AT LEAST ONE TEST CASE WITH MULTIPLE OR INVALID ISSUE CODES"</f>
        <v>WARNING: THERE IS AT LEAST ONE TEST CASE WITH MULTIPLE OR INVALID ISSUE CODES</v>
      </c>
    </row>
    <row r="30" spans="1:16" ht="12.75" customHeight="1" x14ac:dyDescent="0.25"/>
  </sheetData>
  <sheetProtection sheet="1"/>
  <phoneticPr fontId="2" type="noConversion"/>
  <conditionalFormatting sqref="D12">
    <cfRule type="cellIs" dxfId="13" priority="5" stopIfTrue="1" operator="greaterThan">
      <formula>0</formula>
    </cfRule>
  </conditionalFormatting>
  <conditionalFormatting sqref="N12">
    <cfRule type="cellIs" dxfId="12" priority="3" stopIfTrue="1" operator="greaterThan">
      <formula>0</formula>
    </cfRule>
    <cfRule type="cellIs" dxfId="11" priority="4" stopIfTrue="1" operator="lessThan">
      <formula>0</formula>
    </cfRule>
  </conditionalFormatting>
  <conditionalFormatting sqref="B27">
    <cfRule type="expression" dxfId="10" priority="2" stopIfTrue="1">
      <formula>$A$27=0</formula>
    </cfRule>
  </conditionalFormatting>
  <conditionalFormatting sqref="B29">
    <cfRule type="expression" dxfId="9"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Q42"/>
  <sheetViews>
    <sheetView showGridLines="0" zoomScale="80" zoomScaleNormal="80" workbookViewId="0">
      <pane ySplit="1" topLeftCell="A2" activePane="bottomLeft" state="frozen"/>
      <selection pane="bottomLeft" activeCell="E9" sqref="E9"/>
    </sheetView>
  </sheetViews>
  <sheetFormatPr defaultRowHeight="12.5" x14ac:dyDescent="0.25"/>
  <cols>
    <col min="14" max="14" width="9.1796875" customWidth="1"/>
  </cols>
  <sheetData>
    <row r="1" spans="1:14" ht="13" x14ac:dyDescent="0.3">
      <c r="A1" s="4" t="s">
        <v>63</v>
      </c>
      <c r="B1" s="5"/>
      <c r="C1" s="5"/>
      <c r="D1" s="5"/>
      <c r="E1" s="5"/>
      <c r="F1" s="5"/>
      <c r="G1" s="5"/>
      <c r="H1" s="5"/>
      <c r="I1" s="5"/>
      <c r="J1" s="5"/>
      <c r="K1" s="5"/>
      <c r="L1" s="5"/>
      <c r="M1" s="5"/>
      <c r="N1" s="6"/>
    </row>
    <row r="2" spans="1:14" ht="12.75" customHeight="1" x14ac:dyDescent="0.25">
      <c r="A2" s="21" t="s">
        <v>64</v>
      </c>
      <c r="B2" s="22"/>
      <c r="C2" s="22"/>
      <c r="D2" s="22"/>
      <c r="E2" s="22"/>
      <c r="F2" s="22"/>
      <c r="G2" s="22"/>
      <c r="H2" s="22"/>
      <c r="I2" s="22"/>
      <c r="J2" s="22"/>
      <c r="K2" s="22"/>
      <c r="L2" s="22"/>
      <c r="M2" s="22"/>
      <c r="N2" s="23"/>
    </row>
    <row r="3" spans="1:14" s="71" customFormat="1" ht="12.75" customHeight="1" x14ac:dyDescent="0.25">
      <c r="A3" s="16" t="s">
        <v>65</v>
      </c>
      <c r="B3" s="17"/>
      <c r="C3" s="17"/>
      <c r="D3" s="17"/>
      <c r="E3" s="17"/>
      <c r="F3" s="17"/>
      <c r="G3" s="17"/>
      <c r="H3" s="17"/>
      <c r="I3" s="17"/>
      <c r="J3" s="17"/>
      <c r="K3" s="17"/>
      <c r="L3" s="17"/>
      <c r="M3" s="17"/>
      <c r="N3" s="18"/>
    </row>
    <row r="4" spans="1:14" s="71" customFormat="1" x14ac:dyDescent="0.25">
      <c r="A4" s="10" t="s">
        <v>66</v>
      </c>
      <c r="B4" s="11"/>
      <c r="C4" s="11"/>
      <c r="D4" s="11"/>
      <c r="E4" s="11"/>
      <c r="F4" s="11"/>
      <c r="G4" s="11"/>
      <c r="H4" s="11"/>
      <c r="I4" s="11"/>
      <c r="J4" s="11"/>
      <c r="K4" s="11"/>
      <c r="L4" s="11"/>
      <c r="M4" s="11"/>
      <c r="N4" s="12"/>
    </row>
    <row r="5" spans="1:14" s="71" customFormat="1" x14ac:dyDescent="0.25">
      <c r="A5" s="10" t="s">
        <v>67</v>
      </c>
      <c r="B5" s="11"/>
      <c r="C5" s="11"/>
      <c r="D5" s="11"/>
      <c r="E5" s="11"/>
      <c r="F5" s="11"/>
      <c r="G5" s="11"/>
      <c r="H5" s="11"/>
      <c r="I5" s="11"/>
      <c r="J5" s="11"/>
      <c r="K5" s="11"/>
      <c r="L5" s="11"/>
      <c r="M5" s="11"/>
      <c r="N5" s="12"/>
    </row>
    <row r="6" spans="1:14" s="71" customFormat="1" x14ac:dyDescent="0.25">
      <c r="A6" s="10" t="s">
        <v>68</v>
      </c>
      <c r="B6" s="11"/>
      <c r="C6" s="11"/>
      <c r="D6" s="11"/>
      <c r="E6" s="11"/>
      <c r="F6" s="11"/>
      <c r="G6" s="11"/>
      <c r="H6" s="11"/>
      <c r="I6" s="11"/>
      <c r="J6" s="11"/>
      <c r="K6" s="11"/>
      <c r="L6" s="11"/>
      <c r="M6" s="11"/>
      <c r="N6" s="12"/>
    </row>
    <row r="7" spans="1:14" s="71" customFormat="1" x14ac:dyDescent="0.25">
      <c r="A7" s="10"/>
      <c r="B7" s="11"/>
      <c r="C7" s="11"/>
      <c r="D7" s="11"/>
      <c r="E7" s="11"/>
      <c r="F7" s="11"/>
      <c r="G7" s="11"/>
      <c r="H7" s="11"/>
      <c r="I7" s="11"/>
      <c r="J7" s="11"/>
      <c r="K7" s="11"/>
      <c r="L7" s="11"/>
      <c r="M7" s="11"/>
      <c r="N7" s="12"/>
    </row>
    <row r="8" spans="1:14" s="71" customFormat="1" x14ac:dyDescent="0.25">
      <c r="A8" s="10" t="s">
        <v>69</v>
      </c>
      <c r="B8" s="11"/>
      <c r="C8" s="11"/>
      <c r="D8" s="11"/>
      <c r="E8" s="11"/>
      <c r="F8" s="11"/>
      <c r="G8" s="11"/>
      <c r="H8" s="11"/>
      <c r="I8" s="11"/>
      <c r="J8" s="11"/>
      <c r="K8" s="11"/>
      <c r="L8" s="11"/>
      <c r="M8" s="11"/>
      <c r="N8" s="12"/>
    </row>
    <row r="9" spans="1:14" s="71" customFormat="1" x14ac:dyDescent="0.25">
      <c r="A9" s="10" t="s">
        <v>70</v>
      </c>
      <c r="B9" s="11"/>
      <c r="C9" s="11"/>
      <c r="D9" s="11"/>
      <c r="E9" s="11"/>
      <c r="F9" s="11"/>
      <c r="G9" s="11"/>
      <c r="H9" s="11"/>
      <c r="I9" s="11"/>
      <c r="J9" s="11"/>
      <c r="K9" s="11"/>
      <c r="L9" s="11"/>
      <c r="M9" s="11"/>
      <c r="N9" s="12"/>
    </row>
    <row r="10" spans="1:14" s="71" customFormat="1" x14ac:dyDescent="0.25">
      <c r="A10" s="10" t="s">
        <v>71</v>
      </c>
      <c r="B10" s="11"/>
      <c r="C10" s="11"/>
      <c r="D10" s="11"/>
      <c r="E10" s="11"/>
      <c r="F10" s="11"/>
      <c r="G10" s="11"/>
      <c r="H10" s="11"/>
      <c r="I10" s="11"/>
      <c r="J10" s="11"/>
      <c r="K10" s="11"/>
      <c r="L10" s="11"/>
      <c r="M10" s="11"/>
      <c r="N10" s="12"/>
    </row>
    <row r="11" spans="1:14" s="71" customFormat="1" x14ac:dyDescent="0.25">
      <c r="A11" s="19"/>
      <c r="B11" s="13"/>
      <c r="C11" s="13"/>
      <c r="D11" s="13"/>
      <c r="E11" s="13"/>
      <c r="F11" s="13"/>
      <c r="G11" s="13"/>
      <c r="H11" s="13"/>
      <c r="I11" s="13"/>
      <c r="J11" s="13"/>
      <c r="K11" s="13"/>
      <c r="L11" s="13"/>
      <c r="M11" s="13"/>
      <c r="N11" s="14"/>
    </row>
    <row r="12" spans="1:14" s="71" customFormat="1" x14ac:dyDescent="0.25"/>
    <row r="13" spans="1:14" s="71" customFormat="1" ht="12.75" customHeight="1" x14ac:dyDescent="0.25">
      <c r="A13" s="21" t="s">
        <v>72</v>
      </c>
      <c r="B13" s="22"/>
      <c r="C13" s="22"/>
      <c r="D13" s="22"/>
      <c r="E13" s="22"/>
      <c r="F13" s="22"/>
      <c r="G13" s="22"/>
      <c r="H13" s="22"/>
      <c r="I13" s="22"/>
      <c r="J13" s="22"/>
      <c r="K13" s="22"/>
      <c r="L13" s="22"/>
      <c r="M13" s="22"/>
      <c r="N13" s="23"/>
    </row>
    <row r="14" spans="1:14" s="71" customFormat="1" ht="12.75" customHeight="1" x14ac:dyDescent="0.25">
      <c r="A14" s="50" t="s">
        <v>73</v>
      </c>
      <c r="B14" s="51"/>
      <c r="C14" s="52"/>
      <c r="D14" s="16" t="s">
        <v>74</v>
      </c>
      <c r="E14" s="17"/>
      <c r="F14" s="17"/>
      <c r="G14" s="17"/>
      <c r="H14" s="17"/>
      <c r="I14" s="17"/>
      <c r="J14" s="17"/>
      <c r="K14" s="17"/>
      <c r="L14" s="17"/>
      <c r="M14" s="17"/>
      <c r="N14" s="18"/>
    </row>
    <row r="15" spans="1:14" s="71" customFormat="1" ht="13" x14ac:dyDescent="0.25">
      <c r="A15" s="53"/>
      <c r="B15" s="54"/>
      <c r="C15" s="55"/>
      <c r="D15" s="19" t="s">
        <v>75</v>
      </c>
      <c r="E15" s="13"/>
      <c r="F15" s="13"/>
      <c r="G15" s="13"/>
      <c r="H15" s="13"/>
      <c r="I15" s="13"/>
      <c r="J15" s="13"/>
      <c r="K15" s="13"/>
      <c r="L15" s="13"/>
      <c r="M15" s="13"/>
      <c r="N15" s="14"/>
    </row>
    <row r="16" spans="1:14" s="71" customFormat="1" ht="12.75" customHeight="1" x14ac:dyDescent="0.25">
      <c r="A16" s="56" t="s">
        <v>76</v>
      </c>
      <c r="B16" s="57"/>
      <c r="C16" s="58"/>
      <c r="D16" s="59" t="s">
        <v>77</v>
      </c>
      <c r="E16" s="60"/>
      <c r="F16" s="60"/>
      <c r="G16" s="60"/>
      <c r="H16" s="60"/>
      <c r="I16" s="60"/>
      <c r="J16" s="60"/>
      <c r="K16" s="60"/>
      <c r="L16" s="60"/>
      <c r="M16" s="60"/>
      <c r="N16" s="61"/>
    </row>
    <row r="17" spans="1:17" ht="12.75" customHeight="1" x14ac:dyDescent="0.25">
      <c r="A17" s="50" t="s">
        <v>78</v>
      </c>
      <c r="B17" s="51"/>
      <c r="C17" s="52"/>
      <c r="D17" s="16" t="s">
        <v>79</v>
      </c>
      <c r="E17" s="17"/>
      <c r="F17" s="17"/>
      <c r="G17" s="17"/>
      <c r="H17" s="17"/>
      <c r="I17" s="17"/>
      <c r="J17" s="17"/>
      <c r="K17" s="17"/>
      <c r="L17" s="17"/>
      <c r="M17" s="17"/>
      <c r="N17" s="18"/>
    </row>
    <row r="18" spans="1:17" s="71" customFormat="1" ht="12.75" customHeight="1" x14ac:dyDescent="0.25">
      <c r="A18" s="50" t="s">
        <v>80</v>
      </c>
      <c r="B18" s="51"/>
      <c r="C18" s="52"/>
      <c r="D18" s="16" t="s">
        <v>81</v>
      </c>
      <c r="E18" s="17"/>
      <c r="F18" s="17"/>
      <c r="G18" s="17"/>
      <c r="H18" s="17"/>
      <c r="I18" s="17"/>
      <c r="J18" s="17"/>
      <c r="K18" s="17"/>
      <c r="L18" s="17"/>
      <c r="M18" s="17"/>
      <c r="N18" s="18"/>
      <c r="Q18" s="17"/>
    </row>
    <row r="19" spans="1:17" s="71" customFormat="1" ht="13" x14ac:dyDescent="0.25">
      <c r="A19" s="62"/>
      <c r="B19" s="63"/>
      <c r="C19" s="64"/>
      <c r="D19" s="10" t="s">
        <v>82</v>
      </c>
      <c r="E19" s="11"/>
      <c r="F19" s="11"/>
      <c r="G19" s="11"/>
      <c r="H19" s="11"/>
      <c r="I19" s="11"/>
      <c r="J19" s="11"/>
      <c r="K19" s="11"/>
      <c r="L19" s="11"/>
      <c r="M19" s="11"/>
      <c r="N19" s="12"/>
    </row>
    <row r="20" spans="1:17" s="71" customFormat="1" ht="12.75" customHeight="1" x14ac:dyDescent="0.25">
      <c r="A20" s="53"/>
      <c r="B20" s="54"/>
      <c r="C20" s="55"/>
      <c r="D20" s="19" t="s">
        <v>83</v>
      </c>
      <c r="E20" s="13"/>
      <c r="F20" s="13"/>
      <c r="G20" s="13"/>
      <c r="H20" s="13"/>
      <c r="I20" s="13"/>
      <c r="J20" s="13"/>
      <c r="K20" s="13"/>
      <c r="L20" s="13"/>
      <c r="M20" s="13"/>
      <c r="N20" s="14"/>
    </row>
    <row r="21" spans="1:17" s="71" customFormat="1" ht="12.75" customHeight="1" x14ac:dyDescent="0.25">
      <c r="A21" s="50" t="s">
        <v>84</v>
      </c>
      <c r="B21" s="51"/>
      <c r="C21" s="52"/>
      <c r="D21" s="16" t="s">
        <v>85</v>
      </c>
      <c r="E21" s="17"/>
      <c r="F21" s="17"/>
      <c r="G21" s="17"/>
      <c r="H21" s="17"/>
      <c r="I21" s="17"/>
      <c r="J21" s="17"/>
      <c r="K21" s="17"/>
      <c r="L21" s="17"/>
      <c r="M21" s="17"/>
      <c r="N21" s="18"/>
    </row>
    <row r="22" spans="1:17" s="71" customFormat="1" ht="12.75" customHeight="1" x14ac:dyDescent="0.25">
      <c r="A22" s="53"/>
      <c r="B22" s="54"/>
      <c r="C22" s="55"/>
      <c r="D22" s="19" t="s">
        <v>86</v>
      </c>
      <c r="E22" s="13"/>
      <c r="F22" s="13"/>
      <c r="G22" s="13"/>
      <c r="H22" s="13"/>
      <c r="I22" s="13"/>
      <c r="J22" s="13"/>
      <c r="K22" s="13"/>
      <c r="L22" s="13"/>
      <c r="M22" s="13"/>
      <c r="N22" s="14"/>
    </row>
    <row r="23" spans="1:17" ht="12.75" customHeight="1" x14ac:dyDescent="0.25">
      <c r="A23" s="50" t="s">
        <v>87</v>
      </c>
      <c r="B23" s="51"/>
      <c r="C23" s="52"/>
      <c r="D23" s="16" t="s">
        <v>88</v>
      </c>
      <c r="E23" s="17"/>
      <c r="F23" s="17"/>
      <c r="G23" s="17"/>
      <c r="H23" s="17"/>
      <c r="I23" s="17"/>
      <c r="J23" s="17"/>
      <c r="K23" s="17"/>
      <c r="L23" s="17"/>
      <c r="M23" s="17"/>
      <c r="N23" s="18"/>
    </row>
    <row r="24" spans="1:17" ht="13" x14ac:dyDescent="0.25">
      <c r="A24" s="53"/>
      <c r="B24" s="54"/>
      <c r="C24" s="55"/>
      <c r="D24" s="19" t="s">
        <v>89</v>
      </c>
      <c r="E24" s="13"/>
      <c r="F24" s="13"/>
      <c r="G24" s="13"/>
      <c r="H24" s="13"/>
      <c r="I24" s="13"/>
      <c r="J24" s="13"/>
      <c r="K24" s="13"/>
      <c r="L24" s="13"/>
      <c r="M24" s="13"/>
      <c r="N24" s="14"/>
    </row>
    <row r="25" spans="1:17" ht="12.75" customHeight="1" x14ac:dyDescent="0.25">
      <c r="A25" s="50" t="s">
        <v>90</v>
      </c>
      <c r="B25" s="51"/>
      <c r="C25" s="52"/>
      <c r="D25" s="16" t="s">
        <v>91</v>
      </c>
      <c r="E25" s="17"/>
      <c r="F25" s="17"/>
      <c r="G25" s="17"/>
      <c r="H25" s="17"/>
      <c r="I25" s="17"/>
      <c r="J25" s="17"/>
      <c r="K25" s="17"/>
      <c r="L25" s="17"/>
      <c r="M25" s="17"/>
      <c r="N25" s="18"/>
    </row>
    <row r="26" spans="1:17" ht="13" x14ac:dyDescent="0.25">
      <c r="A26" s="53"/>
      <c r="B26" s="54"/>
      <c r="C26" s="55"/>
      <c r="D26" s="19" t="s">
        <v>92</v>
      </c>
      <c r="E26" s="13"/>
      <c r="F26" s="13"/>
      <c r="G26" s="13"/>
      <c r="H26" s="13"/>
      <c r="I26" s="13"/>
      <c r="J26" s="13"/>
      <c r="K26" s="13"/>
      <c r="L26" s="13"/>
      <c r="M26" s="13"/>
      <c r="N26" s="14"/>
    </row>
    <row r="27" spans="1:17" ht="12.75" customHeight="1" x14ac:dyDescent="0.25">
      <c r="A27" s="56" t="s">
        <v>93</v>
      </c>
      <c r="B27" s="57"/>
      <c r="C27" s="58"/>
      <c r="D27" s="59" t="s">
        <v>94</v>
      </c>
      <c r="E27" s="60"/>
      <c r="F27" s="60"/>
      <c r="G27" s="60"/>
      <c r="H27" s="60"/>
      <c r="I27" s="60"/>
      <c r="J27" s="60"/>
      <c r="K27" s="60"/>
      <c r="L27" s="60"/>
      <c r="M27" s="60"/>
      <c r="N27" s="61"/>
    </row>
    <row r="28" spans="1:17" ht="12.75" customHeight="1" x14ac:dyDescent="0.25">
      <c r="A28" s="50" t="s">
        <v>95</v>
      </c>
      <c r="B28" s="51"/>
      <c r="C28" s="52"/>
      <c r="D28" s="16" t="s">
        <v>96</v>
      </c>
      <c r="E28" s="17"/>
      <c r="F28" s="17"/>
      <c r="G28" s="17"/>
      <c r="H28" s="17"/>
      <c r="I28" s="17"/>
      <c r="J28" s="17"/>
      <c r="K28" s="17"/>
      <c r="L28" s="17"/>
      <c r="M28" s="17"/>
      <c r="N28" s="18"/>
    </row>
    <row r="29" spans="1:17" ht="13" x14ac:dyDescent="0.25">
      <c r="A29" s="53"/>
      <c r="B29" s="54"/>
      <c r="C29" s="55"/>
      <c r="D29" s="19" t="s">
        <v>97</v>
      </c>
      <c r="E29" s="13"/>
      <c r="F29" s="13"/>
      <c r="G29" s="13"/>
      <c r="H29" s="13"/>
      <c r="I29" s="13"/>
      <c r="J29" s="13"/>
      <c r="K29" s="13"/>
      <c r="L29" s="13"/>
      <c r="M29" s="13"/>
      <c r="N29" s="14"/>
    </row>
    <row r="30" spans="1:17" ht="12.75" customHeight="1" x14ac:dyDescent="0.25">
      <c r="A30" s="50" t="s">
        <v>98</v>
      </c>
      <c r="B30" s="51"/>
      <c r="C30" s="52"/>
      <c r="D30" s="16" t="s">
        <v>99</v>
      </c>
      <c r="E30" s="17"/>
      <c r="F30" s="17"/>
      <c r="G30" s="17"/>
      <c r="H30" s="17"/>
      <c r="I30" s="17"/>
      <c r="J30" s="17"/>
      <c r="K30" s="17"/>
      <c r="L30" s="17"/>
      <c r="M30" s="17"/>
      <c r="N30" s="18"/>
    </row>
    <row r="31" spans="1:17" ht="13" x14ac:dyDescent="0.25">
      <c r="A31" s="62"/>
      <c r="B31" s="63"/>
      <c r="C31" s="64"/>
      <c r="D31" s="10" t="s">
        <v>100</v>
      </c>
      <c r="E31" s="11"/>
      <c r="F31" s="11"/>
      <c r="G31" s="11"/>
      <c r="H31" s="11"/>
      <c r="I31" s="11"/>
      <c r="J31" s="11"/>
      <c r="K31" s="11"/>
      <c r="L31" s="11"/>
      <c r="M31" s="11"/>
      <c r="N31" s="12"/>
    </row>
    <row r="32" spans="1:17" ht="13" x14ac:dyDescent="0.25">
      <c r="A32" s="62"/>
      <c r="B32" s="63"/>
      <c r="C32" s="64"/>
      <c r="D32" s="10" t="s">
        <v>101</v>
      </c>
      <c r="E32" s="11"/>
      <c r="F32" s="11"/>
      <c r="G32" s="11"/>
      <c r="H32" s="11"/>
      <c r="I32" s="11"/>
      <c r="J32" s="11"/>
      <c r="K32" s="11"/>
      <c r="L32" s="11"/>
      <c r="M32" s="11"/>
      <c r="N32" s="12"/>
    </row>
    <row r="33" spans="1:14" ht="13" x14ac:dyDescent="0.25">
      <c r="A33" s="62"/>
      <c r="B33" s="63"/>
      <c r="C33" s="64"/>
      <c r="D33" s="10" t="s">
        <v>102</v>
      </c>
      <c r="E33" s="11"/>
      <c r="F33" s="11"/>
      <c r="G33" s="11"/>
      <c r="H33" s="11"/>
      <c r="I33" s="11"/>
      <c r="J33" s="11"/>
      <c r="K33" s="11"/>
      <c r="L33" s="11"/>
      <c r="M33" s="11"/>
      <c r="N33" s="12"/>
    </row>
    <row r="34" spans="1:14" ht="13" x14ac:dyDescent="0.25">
      <c r="A34" s="53"/>
      <c r="B34" s="54"/>
      <c r="C34" s="55"/>
      <c r="D34" s="19" t="s">
        <v>103</v>
      </c>
      <c r="E34" s="13"/>
      <c r="F34" s="13"/>
      <c r="G34" s="13"/>
      <c r="H34" s="13"/>
      <c r="I34" s="13"/>
      <c r="J34" s="13"/>
      <c r="K34" s="13"/>
      <c r="L34" s="13"/>
      <c r="M34" s="13"/>
      <c r="N34" s="14"/>
    </row>
    <row r="35" spans="1:14" ht="12.75" customHeight="1" x14ac:dyDescent="0.25">
      <c r="A35" s="50" t="s">
        <v>104</v>
      </c>
      <c r="B35" s="51"/>
      <c r="C35" s="52"/>
      <c r="D35" s="16" t="s">
        <v>105</v>
      </c>
      <c r="E35" s="17"/>
      <c r="F35" s="17"/>
      <c r="G35" s="17"/>
      <c r="H35" s="17"/>
      <c r="I35" s="17"/>
      <c r="J35" s="17"/>
      <c r="K35" s="17"/>
      <c r="L35" s="17"/>
      <c r="M35" s="17"/>
      <c r="N35" s="18"/>
    </row>
    <row r="36" spans="1:14" ht="13" x14ac:dyDescent="0.25">
      <c r="A36" s="53"/>
      <c r="B36" s="54"/>
      <c r="C36" s="55"/>
      <c r="D36" s="19" t="s">
        <v>106</v>
      </c>
      <c r="E36" s="13"/>
      <c r="F36" s="13"/>
      <c r="G36" s="13"/>
      <c r="H36" s="13"/>
      <c r="I36" s="13"/>
      <c r="J36" s="13"/>
      <c r="K36" s="13"/>
      <c r="L36" s="13"/>
      <c r="M36" s="13"/>
      <c r="N36" s="14"/>
    </row>
    <row r="37" spans="1:14" ht="12.75" customHeight="1" x14ac:dyDescent="0.25">
      <c r="A37" s="56" t="s">
        <v>107</v>
      </c>
      <c r="B37" s="57"/>
      <c r="C37" s="58"/>
      <c r="D37" s="59" t="s">
        <v>108</v>
      </c>
      <c r="E37" s="60"/>
      <c r="F37" s="60"/>
      <c r="G37" s="60"/>
      <c r="H37" s="60"/>
      <c r="I37" s="60"/>
      <c r="J37" s="60"/>
      <c r="K37" s="60"/>
      <c r="L37" s="60"/>
      <c r="M37" s="60"/>
      <c r="N37" s="61"/>
    </row>
    <row r="38" spans="1:14" ht="13" x14ac:dyDescent="0.25">
      <c r="A38" s="116" t="s">
        <v>109</v>
      </c>
      <c r="B38" s="117"/>
      <c r="C38" s="118"/>
      <c r="D38" s="193" t="s">
        <v>110</v>
      </c>
      <c r="E38" s="194"/>
      <c r="F38" s="194"/>
      <c r="G38" s="194"/>
      <c r="H38" s="194"/>
      <c r="I38" s="194"/>
      <c r="J38" s="194"/>
      <c r="K38" s="194"/>
      <c r="L38" s="194"/>
      <c r="M38" s="194"/>
      <c r="N38" s="195"/>
    </row>
    <row r="39" spans="1:14" ht="13" x14ac:dyDescent="0.25">
      <c r="A39" s="119"/>
      <c r="B39" s="63"/>
      <c r="C39" s="120"/>
      <c r="D39" s="196"/>
      <c r="E39" s="197"/>
      <c r="F39" s="197"/>
      <c r="G39" s="197"/>
      <c r="H39" s="197"/>
      <c r="I39" s="197"/>
      <c r="J39" s="197"/>
      <c r="K39" s="197"/>
      <c r="L39" s="197"/>
      <c r="M39" s="197"/>
      <c r="N39" s="198"/>
    </row>
    <row r="40" spans="1:14" ht="13" x14ac:dyDescent="0.25">
      <c r="A40" s="121"/>
      <c r="B40" s="122"/>
      <c r="C40" s="123"/>
      <c r="D40" s="199"/>
      <c r="E40" s="200"/>
      <c r="F40" s="200"/>
      <c r="G40" s="200"/>
      <c r="H40" s="200"/>
      <c r="I40" s="200"/>
      <c r="J40" s="200"/>
      <c r="K40" s="200"/>
      <c r="L40" s="200"/>
      <c r="M40" s="200"/>
      <c r="N40" s="201"/>
    </row>
    <row r="41" spans="1:14" ht="13" x14ac:dyDescent="0.25">
      <c r="A41" s="116" t="s">
        <v>111</v>
      </c>
      <c r="B41" s="117"/>
      <c r="C41" s="118"/>
      <c r="D41" s="193" t="s">
        <v>112</v>
      </c>
      <c r="E41" s="194"/>
      <c r="F41" s="194"/>
      <c r="G41" s="194"/>
      <c r="H41" s="194"/>
      <c r="I41" s="194"/>
      <c r="J41" s="194"/>
      <c r="K41" s="194"/>
      <c r="L41" s="194"/>
      <c r="M41" s="194"/>
      <c r="N41" s="195"/>
    </row>
    <row r="42" spans="1:14" ht="13" x14ac:dyDescent="0.25">
      <c r="A42" s="121"/>
      <c r="B42" s="122"/>
      <c r="C42" s="123"/>
      <c r="D42" s="199"/>
      <c r="E42" s="200"/>
      <c r="F42" s="200"/>
      <c r="G42" s="200"/>
      <c r="H42" s="200"/>
      <c r="I42" s="200"/>
      <c r="J42" s="200"/>
      <c r="K42" s="200"/>
      <c r="L42" s="200"/>
      <c r="M42" s="200"/>
      <c r="N42" s="201"/>
    </row>
  </sheetData>
  <mergeCells count="2">
    <mergeCell ref="D38:N40"/>
    <mergeCell ref="D41:N42"/>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287"/>
  <sheetViews>
    <sheetView showGridLines="0" zoomScale="90" zoomScaleNormal="90" workbookViewId="0">
      <pane ySplit="1" topLeftCell="A2" activePane="bottomLeft" state="frozen"/>
      <selection pane="bottomLeft" activeCell="G7" sqref="G7"/>
    </sheetView>
  </sheetViews>
  <sheetFormatPr defaultColWidth="13.54296875" defaultRowHeight="12.5" x14ac:dyDescent="0.25"/>
  <cols>
    <col min="1" max="1" width="10.7265625" customWidth="1"/>
    <col min="2" max="2" width="10.54296875" customWidth="1"/>
    <col min="3" max="3" width="14.1796875" customWidth="1"/>
    <col min="6" max="6" width="41.1796875" customWidth="1"/>
    <col min="7" max="7" width="41" customWidth="1"/>
    <col min="8" max="8" width="34" customWidth="1"/>
    <col min="9" max="9" width="28.453125" customWidth="1"/>
    <col min="11" max="11" width="13.54296875" customWidth="1"/>
    <col min="13" max="13" width="12.81640625" style="113" customWidth="1"/>
    <col min="14" max="14" width="14.54296875" style="113" customWidth="1"/>
    <col min="15" max="15" width="99.54296875" customWidth="1"/>
    <col min="25" max="25" width="27.1796875" customWidth="1"/>
    <col min="26" max="26" width="9.1796875" customWidth="1"/>
    <col min="27" max="27" width="13" hidden="1" customWidth="1"/>
  </cols>
  <sheetData>
    <row r="1" spans="1:28" ht="13" x14ac:dyDescent="0.3">
      <c r="A1" s="4" t="s">
        <v>56</v>
      </c>
      <c r="B1" s="5"/>
      <c r="C1" s="5"/>
      <c r="D1" s="5"/>
      <c r="E1" s="5"/>
      <c r="F1" s="5"/>
      <c r="G1" s="5"/>
      <c r="H1" s="5"/>
      <c r="I1" s="5"/>
      <c r="J1" s="5"/>
      <c r="K1" s="5"/>
      <c r="L1" s="5"/>
      <c r="M1" s="108"/>
      <c r="N1" s="109"/>
      <c r="O1" s="186"/>
      <c r="AA1" s="5"/>
    </row>
    <row r="2" spans="1:28" ht="39" customHeight="1" x14ac:dyDescent="0.25">
      <c r="A2" s="65" t="s">
        <v>113</v>
      </c>
      <c r="B2" s="65" t="s">
        <v>114</v>
      </c>
      <c r="C2" s="65" t="s">
        <v>115</v>
      </c>
      <c r="D2" s="65" t="s">
        <v>116</v>
      </c>
      <c r="E2" s="65" t="s">
        <v>117</v>
      </c>
      <c r="F2" s="65" t="s">
        <v>118</v>
      </c>
      <c r="G2" s="65" t="s">
        <v>119</v>
      </c>
      <c r="H2" s="65" t="s">
        <v>120</v>
      </c>
      <c r="I2" s="65" t="s">
        <v>121</v>
      </c>
      <c r="J2" s="65" t="s">
        <v>122</v>
      </c>
      <c r="K2" s="65" t="s">
        <v>123</v>
      </c>
      <c r="L2" s="65" t="s">
        <v>124</v>
      </c>
      <c r="M2" s="110" t="s">
        <v>125</v>
      </c>
      <c r="N2" s="111" t="s">
        <v>126</v>
      </c>
      <c r="O2" s="111" t="s">
        <v>127</v>
      </c>
      <c r="AA2" s="111" t="s">
        <v>128</v>
      </c>
    </row>
    <row r="3" spans="1:28" ht="84.75" customHeight="1" x14ac:dyDescent="0.25">
      <c r="A3" s="79" t="s">
        <v>129</v>
      </c>
      <c r="B3" s="92" t="s">
        <v>130</v>
      </c>
      <c r="C3" s="92" t="s">
        <v>131</v>
      </c>
      <c r="D3" s="79" t="s">
        <v>132</v>
      </c>
      <c r="E3" s="79" t="s">
        <v>133</v>
      </c>
      <c r="F3" s="79" t="s">
        <v>134</v>
      </c>
      <c r="G3" s="79" t="s">
        <v>135</v>
      </c>
      <c r="H3" s="79" t="s">
        <v>136</v>
      </c>
      <c r="I3" s="79"/>
      <c r="J3" s="78"/>
      <c r="K3" s="79"/>
      <c r="L3" s="79"/>
      <c r="M3" s="112" t="s">
        <v>137</v>
      </c>
      <c r="N3" s="112" t="s">
        <v>138</v>
      </c>
      <c r="O3" s="112" t="s">
        <v>139</v>
      </c>
      <c r="AA3" s="115">
        <f>IF(OR(J3="Fail",ISBLANK(J3)),INDEX('Issue Code Table'!C:C,MATCH(N:N,'Issue Code Table'!A:A,0)),IF(M3="Critical",6,IF(M3="Significant",5,IF(M3="Moderate",3,2))))</f>
        <v>7</v>
      </c>
    </row>
    <row r="4" spans="1:28" ht="68.25" customHeight="1" x14ac:dyDescent="0.25">
      <c r="A4" s="79" t="s">
        <v>140</v>
      </c>
      <c r="B4" s="79" t="s">
        <v>141</v>
      </c>
      <c r="C4" s="79" t="s">
        <v>142</v>
      </c>
      <c r="D4" s="79" t="s">
        <v>132</v>
      </c>
      <c r="E4" s="79" t="s">
        <v>133</v>
      </c>
      <c r="F4" s="79" t="s">
        <v>143</v>
      </c>
      <c r="G4" s="79" t="s">
        <v>2374</v>
      </c>
      <c r="H4" s="79" t="s">
        <v>144</v>
      </c>
      <c r="I4" s="79"/>
      <c r="J4" s="78"/>
      <c r="K4" s="79"/>
      <c r="L4" s="79"/>
      <c r="M4" s="112" t="s">
        <v>145</v>
      </c>
      <c r="N4" s="112" t="s">
        <v>146</v>
      </c>
      <c r="O4" s="112" t="s">
        <v>147</v>
      </c>
      <c r="AA4" s="115">
        <f>IF(OR(J4="Fail",ISBLANK(J4)),INDEX('Issue Code Table'!C:C,MATCH(N:N,'Issue Code Table'!A:A,0)),IF(M4="Critical",6,IF(M4="Significant",5,IF(M4="Moderate",3,2))))</f>
        <v>5</v>
      </c>
    </row>
    <row r="5" spans="1:28" ht="75.75" customHeight="1" x14ac:dyDescent="0.25">
      <c r="A5" s="79" t="s">
        <v>148</v>
      </c>
      <c r="B5" s="187" t="s">
        <v>149</v>
      </c>
      <c r="C5" s="187" t="s">
        <v>150</v>
      </c>
      <c r="D5" s="79" t="s">
        <v>132</v>
      </c>
      <c r="E5" s="79" t="s">
        <v>133</v>
      </c>
      <c r="F5" s="191" t="s">
        <v>151</v>
      </c>
      <c r="G5" s="187" t="s">
        <v>2375</v>
      </c>
      <c r="H5" s="187" t="s">
        <v>152</v>
      </c>
      <c r="I5" s="188"/>
      <c r="J5" s="78"/>
      <c r="K5" s="189"/>
      <c r="L5" s="79"/>
      <c r="M5" s="112" t="s">
        <v>145</v>
      </c>
      <c r="N5" s="190" t="s">
        <v>2353</v>
      </c>
      <c r="O5" s="92" t="s">
        <v>153</v>
      </c>
      <c r="AA5" s="115" t="e">
        <f>IF(OR(J5="Fail",ISBLANK(J5)),INDEX('Issue Code Table'!C:C,MATCH(N:N,'Issue Code Table'!A:A,0)),IF(M5="Critical",6,IF(M5="Significant",5,IF(M5="Moderate",3,2))))</f>
        <v>#N/A</v>
      </c>
    </row>
    <row r="6" spans="1:28" ht="75.75" customHeight="1" x14ac:dyDescent="0.25">
      <c r="A6" s="79" t="s">
        <v>154</v>
      </c>
      <c r="B6" s="187" t="s">
        <v>155</v>
      </c>
      <c r="C6" s="187" t="s">
        <v>156</v>
      </c>
      <c r="D6" s="79" t="s">
        <v>132</v>
      </c>
      <c r="E6" s="79" t="s">
        <v>133</v>
      </c>
      <c r="F6" s="191" t="s">
        <v>157</v>
      </c>
      <c r="G6" s="187" t="s">
        <v>158</v>
      </c>
      <c r="H6" s="187" t="s">
        <v>159</v>
      </c>
      <c r="I6" s="188"/>
      <c r="J6" s="78"/>
      <c r="K6" s="189"/>
      <c r="L6" s="79"/>
      <c r="M6" s="112" t="s">
        <v>145</v>
      </c>
      <c r="N6" s="92" t="s">
        <v>160</v>
      </c>
      <c r="O6" s="92" t="s">
        <v>161</v>
      </c>
      <c r="AA6" s="115">
        <f>IF(OR(J6="Fail",ISBLANK(J6)),INDEX('Issue Code Table'!C:C,MATCH(N:N,'Issue Code Table'!A:A,0)),IF(M6="Critical",6,IF(M6="Significant",5,IF(M6="Moderate",3,2))))</f>
        <v>6</v>
      </c>
    </row>
    <row r="7" spans="1:28" ht="100" x14ac:dyDescent="0.25">
      <c r="A7" s="79" t="s">
        <v>162</v>
      </c>
      <c r="B7" s="79" t="s">
        <v>163</v>
      </c>
      <c r="C7" s="79" t="s">
        <v>164</v>
      </c>
      <c r="D7" s="79" t="s">
        <v>132</v>
      </c>
      <c r="E7" s="79" t="s">
        <v>133</v>
      </c>
      <c r="F7" s="79" t="s">
        <v>165</v>
      </c>
      <c r="G7" s="79" t="s">
        <v>166</v>
      </c>
      <c r="H7" s="79" t="s">
        <v>167</v>
      </c>
      <c r="I7" s="79"/>
      <c r="J7" s="78"/>
      <c r="K7" s="79"/>
      <c r="L7" s="79"/>
      <c r="M7" s="112" t="s">
        <v>168</v>
      </c>
      <c r="N7" s="112" t="s">
        <v>169</v>
      </c>
      <c r="O7" s="112" t="s">
        <v>170</v>
      </c>
      <c r="AA7" s="115">
        <f>IF(OR(J7="Fail",ISBLANK(J7)),INDEX('Issue Code Table'!C:C,MATCH(N:N,'Issue Code Table'!A:A,0)),IF(M7="Critical",6,IF(M7="Significant",5,IF(M7="Moderate",3,2))))</f>
        <v>4</v>
      </c>
    </row>
    <row r="8" spans="1:28" s="77" customFormat="1" ht="67.5" customHeight="1" x14ac:dyDescent="0.25">
      <c r="A8" s="79" t="s">
        <v>171</v>
      </c>
      <c r="B8" s="79" t="s">
        <v>172</v>
      </c>
      <c r="C8" s="79" t="s">
        <v>173</v>
      </c>
      <c r="D8" s="79" t="s">
        <v>174</v>
      </c>
      <c r="E8" s="79" t="s">
        <v>133</v>
      </c>
      <c r="F8" s="79" t="s">
        <v>175</v>
      </c>
      <c r="G8" s="79" t="s">
        <v>2358</v>
      </c>
      <c r="H8" s="79" t="s">
        <v>2356</v>
      </c>
      <c r="I8" s="79"/>
      <c r="J8" s="78"/>
      <c r="K8" s="79"/>
      <c r="L8" s="79"/>
      <c r="M8" s="112" t="s">
        <v>168</v>
      </c>
      <c r="N8" s="112" t="s">
        <v>176</v>
      </c>
      <c r="O8" s="112" t="s">
        <v>2359</v>
      </c>
      <c r="Z8"/>
      <c r="AA8" s="115" t="e">
        <f>IF(OR(J8="Fail",ISBLANK(J8)),INDEX('Issue Code Table'!C:C,MATCH(N:N,'Issue Code Table'!A:A,0)),IF(M8="Critical",6,IF(M8="Significant",5,IF(M8="Moderate",3,2))))</f>
        <v>#N/A</v>
      </c>
      <c r="AB8"/>
    </row>
    <row r="9" spans="1:28" ht="125.25" customHeight="1" x14ac:dyDescent="0.25">
      <c r="A9" s="79" t="s">
        <v>177</v>
      </c>
      <c r="B9" s="79" t="s">
        <v>178</v>
      </c>
      <c r="C9" s="79" t="s">
        <v>179</v>
      </c>
      <c r="D9" s="79" t="s">
        <v>174</v>
      </c>
      <c r="E9" s="79" t="s">
        <v>133</v>
      </c>
      <c r="F9" s="79" t="s">
        <v>180</v>
      </c>
      <c r="G9" s="79" t="s">
        <v>181</v>
      </c>
      <c r="H9" s="79" t="s">
        <v>182</v>
      </c>
      <c r="I9" s="79"/>
      <c r="J9" s="78"/>
      <c r="K9" s="79"/>
      <c r="L9" s="79"/>
      <c r="M9" s="112" t="s">
        <v>145</v>
      </c>
      <c r="N9" s="112" t="s">
        <v>183</v>
      </c>
      <c r="O9" s="112" t="s">
        <v>2360</v>
      </c>
      <c r="AA9" s="115">
        <f>IF(OR(J9="Fail",ISBLANK(J9)),INDEX('Issue Code Table'!C:C,MATCH(N:N,'Issue Code Table'!A:A,0)),IF(M9="Critical",6,IF(M9="Significant",5,IF(M9="Moderate",3,2))))</f>
        <v>7</v>
      </c>
    </row>
    <row r="10" spans="1:28" s="77" customFormat="1" ht="137.5" x14ac:dyDescent="0.25">
      <c r="A10" s="79" t="s">
        <v>184</v>
      </c>
      <c r="B10" s="79" t="s">
        <v>185</v>
      </c>
      <c r="C10" s="79" t="s">
        <v>186</v>
      </c>
      <c r="D10" s="79" t="s">
        <v>187</v>
      </c>
      <c r="E10" s="79" t="s">
        <v>133</v>
      </c>
      <c r="F10" s="79" t="s">
        <v>188</v>
      </c>
      <c r="G10" s="79" t="s">
        <v>2376</v>
      </c>
      <c r="H10" s="79" t="s">
        <v>189</v>
      </c>
      <c r="I10" s="79"/>
      <c r="J10" s="78"/>
      <c r="K10" s="79"/>
      <c r="L10" s="79"/>
      <c r="M10" s="112" t="s">
        <v>145</v>
      </c>
      <c r="N10" s="112" t="s">
        <v>190</v>
      </c>
      <c r="O10" s="112" t="s">
        <v>191</v>
      </c>
      <c r="Z10"/>
      <c r="AA10" s="115">
        <f>IF(OR(J10="Fail",ISBLANK(J10)),INDEX('Issue Code Table'!C:C,MATCH(N:N,'Issue Code Table'!A:A,0)),IF(M10="Critical",6,IF(M10="Significant",5,IF(M10="Moderate",3,2))))</f>
        <v>6</v>
      </c>
      <c r="AB10"/>
    </row>
    <row r="11" spans="1:28" ht="128.25" customHeight="1" x14ac:dyDescent="0.25">
      <c r="A11" s="79" t="s">
        <v>192</v>
      </c>
      <c r="B11" s="79" t="s">
        <v>185</v>
      </c>
      <c r="C11" s="79" t="s">
        <v>186</v>
      </c>
      <c r="D11" s="79" t="s">
        <v>187</v>
      </c>
      <c r="E11" s="79" t="s">
        <v>133</v>
      </c>
      <c r="F11" s="79" t="s">
        <v>193</v>
      </c>
      <c r="G11" s="79" t="s">
        <v>2354</v>
      </c>
      <c r="H11" s="79" t="s">
        <v>194</v>
      </c>
      <c r="I11" s="79"/>
      <c r="J11" s="78"/>
      <c r="K11" s="79"/>
      <c r="L11" s="79"/>
      <c r="M11" s="112" t="s">
        <v>145</v>
      </c>
      <c r="N11" s="112" t="s">
        <v>190</v>
      </c>
      <c r="O11" s="112" t="s">
        <v>191</v>
      </c>
      <c r="AA11" s="115">
        <f>IF(OR(J11="Fail",ISBLANK(J11)),INDEX('Issue Code Table'!C:C,MATCH(N:N,'Issue Code Table'!A:A,0)),IF(M11="Critical",6,IF(M11="Significant",5,IF(M11="Moderate",3,2))))</f>
        <v>6</v>
      </c>
    </row>
    <row r="12" spans="1:28" ht="130.5" customHeight="1" x14ac:dyDescent="0.25">
      <c r="A12" s="79" t="s">
        <v>195</v>
      </c>
      <c r="B12" s="79" t="s">
        <v>185</v>
      </c>
      <c r="C12" s="79" t="s">
        <v>186</v>
      </c>
      <c r="D12" s="79" t="s">
        <v>196</v>
      </c>
      <c r="E12" s="79" t="s">
        <v>133</v>
      </c>
      <c r="F12" s="79" t="s">
        <v>197</v>
      </c>
      <c r="G12" s="79" t="s">
        <v>198</v>
      </c>
      <c r="H12" s="79" t="s">
        <v>199</v>
      </c>
      <c r="I12" s="79"/>
      <c r="J12" s="78"/>
      <c r="K12" s="79"/>
      <c r="L12" s="79"/>
      <c r="M12" s="112" t="s">
        <v>145</v>
      </c>
      <c r="N12" s="112" t="s">
        <v>200</v>
      </c>
      <c r="O12" s="112" t="s">
        <v>201</v>
      </c>
      <c r="AA12" s="115">
        <f>IF(OR(J12="Fail",ISBLANK(J12)),INDEX('Issue Code Table'!C:C,MATCH(N:N,'Issue Code Table'!A:A,0)),IF(M12="Critical",6,IF(M12="Significant",5,IF(M12="Moderate",3,2))))</f>
        <v>6</v>
      </c>
    </row>
    <row r="13" spans="1:28" ht="81.75" customHeight="1" x14ac:dyDescent="0.25">
      <c r="A13" s="79" t="s">
        <v>202</v>
      </c>
      <c r="B13" s="79" t="s">
        <v>185</v>
      </c>
      <c r="C13" s="79" t="s">
        <v>186</v>
      </c>
      <c r="D13" s="79" t="s">
        <v>196</v>
      </c>
      <c r="E13" s="79" t="s">
        <v>133</v>
      </c>
      <c r="F13" s="79" t="s">
        <v>203</v>
      </c>
      <c r="G13" s="79" t="s">
        <v>204</v>
      </c>
      <c r="H13" s="79" t="s">
        <v>205</v>
      </c>
      <c r="I13" s="79"/>
      <c r="J13" s="78"/>
      <c r="K13" s="79"/>
      <c r="L13" s="79"/>
      <c r="M13" s="112" t="s">
        <v>145</v>
      </c>
      <c r="N13" s="112" t="s">
        <v>206</v>
      </c>
      <c r="O13" s="112" t="s">
        <v>207</v>
      </c>
      <c r="AA13" s="115">
        <f>IF(OR(J13="Fail",ISBLANK(J13)),INDEX('Issue Code Table'!C:C,MATCH(N:N,'Issue Code Table'!A:A,0)),IF(M13="Critical",6,IF(M13="Significant",5,IF(M13="Moderate",3,2))))</f>
        <v>6</v>
      </c>
    </row>
    <row r="14" spans="1:28" ht="86.25" customHeight="1" x14ac:dyDescent="0.25">
      <c r="A14" s="79" t="s">
        <v>208</v>
      </c>
      <c r="B14" s="79" t="s">
        <v>185</v>
      </c>
      <c r="C14" s="79" t="s">
        <v>186</v>
      </c>
      <c r="D14" s="79" t="s">
        <v>196</v>
      </c>
      <c r="E14" s="79" t="s">
        <v>133</v>
      </c>
      <c r="F14" s="79" t="s">
        <v>209</v>
      </c>
      <c r="G14" s="79" t="s">
        <v>210</v>
      </c>
      <c r="H14" s="79" t="s">
        <v>211</v>
      </c>
      <c r="I14" s="79"/>
      <c r="J14" s="78"/>
      <c r="K14" s="79"/>
      <c r="L14" s="79"/>
      <c r="M14" s="112" t="s">
        <v>145</v>
      </c>
      <c r="N14" s="112" t="s">
        <v>190</v>
      </c>
      <c r="O14" s="112" t="s">
        <v>191</v>
      </c>
      <c r="AA14" s="115">
        <f>IF(OR(J14="Fail",ISBLANK(J14)),INDEX('Issue Code Table'!C:C,MATCH(N:N,'Issue Code Table'!A:A,0)),IF(M14="Critical",6,IF(M14="Significant",5,IF(M14="Moderate",3,2))))</f>
        <v>6</v>
      </c>
    </row>
    <row r="15" spans="1:28" ht="112.5" x14ac:dyDescent="0.25">
      <c r="A15" s="79" t="s">
        <v>212</v>
      </c>
      <c r="B15" s="79" t="s">
        <v>213</v>
      </c>
      <c r="C15" s="79" t="s">
        <v>214</v>
      </c>
      <c r="D15" s="79" t="s">
        <v>196</v>
      </c>
      <c r="E15" s="79" t="s">
        <v>133</v>
      </c>
      <c r="F15" s="79" t="s">
        <v>215</v>
      </c>
      <c r="G15" s="79" t="s">
        <v>216</v>
      </c>
      <c r="H15" s="79" t="s">
        <v>217</v>
      </c>
      <c r="I15" s="79"/>
      <c r="J15" s="78"/>
      <c r="K15" s="79"/>
      <c r="L15" s="79"/>
      <c r="M15" s="112" t="s">
        <v>145</v>
      </c>
      <c r="N15" s="112" t="s">
        <v>190</v>
      </c>
      <c r="O15" s="112" t="s">
        <v>191</v>
      </c>
      <c r="AA15" s="115">
        <f>IF(OR(J15="Fail",ISBLANK(J15)),INDEX('Issue Code Table'!C:C,MATCH(N:N,'Issue Code Table'!A:A,0)),IF(M15="Critical",6,IF(M15="Significant",5,IF(M15="Moderate",3,2))))</f>
        <v>6</v>
      </c>
    </row>
    <row r="16" spans="1:28" ht="108" customHeight="1" x14ac:dyDescent="0.25">
      <c r="A16" s="79" t="s">
        <v>218</v>
      </c>
      <c r="B16" s="79" t="s">
        <v>213</v>
      </c>
      <c r="C16" s="79" t="s">
        <v>214</v>
      </c>
      <c r="D16" s="79" t="s">
        <v>196</v>
      </c>
      <c r="E16" s="79" t="s">
        <v>133</v>
      </c>
      <c r="F16" s="79" t="s">
        <v>219</v>
      </c>
      <c r="G16" s="79" t="s">
        <v>220</v>
      </c>
      <c r="H16" s="79" t="s">
        <v>221</v>
      </c>
      <c r="I16" s="79"/>
      <c r="J16" s="78"/>
      <c r="K16" s="79"/>
      <c r="L16" s="79"/>
      <c r="M16" s="112" t="s">
        <v>145</v>
      </c>
      <c r="N16" s="112" t="s">
        <v>222</v>
      </c>
      <c r="O16" s="112" t="s">
        <v>223</v>
      </c>
      <c r="AA16" s="115">
        <f>IF(OR(J16="Fail",ISBLANK(J16)),INDEX('Issue Code Table'!C:C,MATCH(N:N,'Issue Code Table'!A:A,0)),IF(M16="Critical",6,IF(M16="Significant",5,IF(M16="Moderate",3,2))))</f>
        <v>5</v>
      </c>
    </row>
    <row r="17" spans="1:28" ht="137.5" x14ac:dyDescent="0.25">
      <c r="A17" s="79" t="s">
        <v>224</v>
      </c>
      <c r="B17" s="79" t="s">
        <v>213</v>
      </c>
      <c r="C17" s="79" t="s">
        <v>214</v>
      </c>
      <c r="D17" s="79" t="s">
        <v>196</v>
      </c>
      <c r="E17" s="79" t="s">
        <v>133</v>
      </c>
      <c r="F17" s="79" t="s">
        <v>225</v>
      </c>
      <c r="G17" s="79" t="s">
        <v>226</v>
      </c>
      <c r="H17" s="79" t="s">
        <v>227</v>
      </c>
      <c r="I17" s="79"/>
      <c r="J17" s="78"/>
      <c r="K17" s="79"/>
      <c r="L17" s="79"/>
      <c r="M17" s="112" t="s">
        <v>145</v>
      </c>
      <c r="N17" s="112" t="s">
        <v>222</v>
      </c>
      <c r="O17" s="112" t="s">
        <v>223</v>
      </c>
      <c r="AA17" s="115">
        <f>IF(OR(J17="Fail",ISBLANK(J17)),INDEX('Issue Code Table'!C:C,MATCH(N:N,'Issue Code Table'!A:A,0)),IF(M17="Critical",6,IF(M17="Significant",5,IF(M17="Moderate",3,2))))</f>
        <v>5</v>
      </c>
    </row>
    <row r="18" spans="1:28" ht="250" x14ac:dyDescent="0.25">
      <c r="A18" s="79" t="s">
        <v>228</v>
      </c>
      <c r="B18" s="79" t="s">
        <v>229</v>
      </c>
      <c r="C18" s="79" t="s">
        <v>230</v>
      </c>
      <c r="D18" s="79" t="s">
        <v>196</v>
      </c>
      <c r="E18" s="79" t="s">
        <v>133</v>
      </c>
      <c r="F18" s="79" t="s">
        <v>2413</v>
      </c>
      <c r="G18" s="79" t="s">
        <v>231</v>
      </c>
      <c r="H18" s="79" t="s">
        <v>232</v>
      </c>
      <c r="I18" s="79"/>
      <c r="J18" s="78"/>
      <c r="K18" s="79"/>
      <c r="L18" s="79"/>
      <c r="M18" s="112" t="s">
        <v>168</v>
      </c>
      <c r="N18" s="112" t="s">
        <v>233</v>
      </c>
      <c r="O18" s="112" t="s">
        <v>234</v>
      </c>
      <c r="AA18" s="115">
        <f>IF(OR(J18="Fail",ISBLANK(J18)),INDEX('Issue Code Table'!C:C,MATCH(N:N,'Issue Code Table'!A:A,0)),IF(M18="Critical",6,IF(M18="Significant",5,IF(M18="Moderate",3,2))))</f>
        <v>7</v>
      </c>
    </row>
    <row r="19" spans="1:28" ht="262.5" x14ac:dyDescent="0.25">
      <c r="A19" s="79" t="s">
        <v>235</v>
      </c>
      <c r="B19" s="79" t="s">
        <v>229</v>
      </c>
      <c r="C19" s="79" t="s">
        <v>230</v>
      </c>
      <c r="D19" s="79" t="s">
        <v>196</v>
      </c>
      <c r="E19" s="79" t="s">
        <v>133</v>
      </c>
      <c r="F19" s="79" t="s">
        <v>236</v>
      </c>
      <c r="G19" s="79" t="s">
        <v>237</v>
      </c>
      <c r="H19" s="79" t="s">
        <v>238</v>
      </c>
      <c r="I19" s="79"/>
      <c r="J19" s="78"/>
      <c r="K19" s="79"/>
      <c r="L19" s="79"/>
      <c r="M19" s="112" t="s">
        <v>145</v>
      </c>
      <c r="N19" s="112" t="s">
        <v>222</v>
      </c>
      <c r="O19" s="112" t="s">
        <v>223</v>
      </c>
      <c r="AA19" s="115">
        <f>IF(OR(J19="Fail",ISBLANK(J19)),INDEX('Issue Code Table'!C:C,MATCH(N:N,'Issue Code Table'!A:A,0)),IF(M19="Critical",6,IF(M19="Significant",5,IF(M19="Moderate",3,2))))</f>
        <v>5</v>
      </c>
    </row>
    <row r="20" spans="1:28" s="77" customFormat="1" ht="125" x14ac:dyDescent="0.25">
      <c r="A20" s="79" t="s">
        <v>239</v>
      </c>
      <c r="B20" s="79" t="s">
        <v>229</v>
      </c>
      <c r="C20" s="79" t="s">
        <v>230</v>
      </c>
      <c r="D20" s="79" t="s">
        <v>196</v>
      </c>
      <c r="E20" s="79" t="s">
        <v>133</v>
      </c>
      <c r="F20" s="79" t="s">
        <v>240</v>
      </c>
      <c r="G20" s="79" t="s">
        <v>241</v>
      </c>
      <c r="H20" s="79" t="s">
        <v>242</v>
      </c>
      <c r="I20" s="79"/>
      <c r="J20" s="78"/>
      <c r="K20" s="79"/>
      <c r="L20" s="79"/>
      <c r="M20" s="112" t="s">
        <v>168</v>
      </c>
      <c r="N20" s="112" t="s">
        <v>243</v>
      </c>
      <c r="O20" s="112" t="s">
        <v>2361</v>
      </c>
      <c r="Z20"/>
      <c r="AA20" s="115">
        <f>IF(OR(J20="Fail",ISBLANK(J20)),INDEX('Issue Code Table'!C:C,MATCH(N:N,'Issue Code Table'!A:A,0)),IF(M20="Critical",6,IF(M20="Significant",5,IF(M20="Moderate",3,2))))</f>
        <v>5</v>
      </c>
      <c r="AB20"/>
    </row>
    <row r="21" spans="1:28" ht="325" x14ac:dyDescent="0.25">
      <c r="A21" s="79" t="s">
        <v>244</v>
      </c>
      <c r="B21" s="79" t="s">
        <v>229</v>
      </c>
      <c r="C21" s="79" t="s">
        <v>230</v>
      </c>
      <c r="D21" s="79" t="s">
        <v>196</v>
      </c>
      <c r="E21" s="79" t="s">
        <v>133</v>
      </c>
      <c r="F21" s="79" t="s">
        <v>245</v>
      </c>
      <c r="G21" s="79" t="s">
        <v>2377</v>
      </c>
      <c r="H21" s="79" t="s">
        <v>246</v>
      </c>
      <c r="I21" s="79"/>
      <c r="J21" s="78"/>
      <c r="K21" s="79"/>
      <c r="L21" s="79"/>
      <c r="M21" s="112" t="s">
        <v>168</v>
      </c>
      <c r="N21" s="112" t="s">
        <v>243</v>
      </c>
      <c r="O21" s="112" t="s">
        <v>2361</v>
      </c>
      <c r="AA21" s="115">
        <f>IF(OR(J21="Fail",ISBLANK(J21)),INDEX('Issue Code Table'!C:C,MATCH(N:N,'Issue Code Table'!A:A,0)),IF(M21="Critical",6,IF(M21="Significant",5,IF(M21="Moderate",3,2))))</f>
        <v>5</v>
      </c>
    </row>
    <row r="22" spans="1:28" ht="409.5" x14ac:dyDescent="0.25">
      <c r="A22" s="79" t="s">
        <v>247</v>
      </c>
      <c r="B22" s="79" t="s">
        <v>229</v>
      </c>
      <c r="C22" s="79" t="s">
        <v>230</v>
      </c>
      <c r="D22" s="79" t="s">
        <v>196</v>
      </c>
      <c r="E22" s="79" t="s">
        <v>133</v>
      </c>
      <c r="F22" s="79" t="s">
        <v>248</v>
      </c>
      <c r="G22" s="79" t="s">
        <v>249</v>
      </c>
      <c r="H22" s="79" t="s">
        <v>250</v>
      </c>
      <c r="I22" s="79"/>
      <c r="J22" s="78"/>
      <c r="K22" s="79"/>
      <c r="L22" s="79"/>
      <c r="M22" s="112" t="s">
        <v>168</v>
      </c>
      <c r="N22" s="112" t="s">
        <v>251</v>
      </c>
      <c r="O22" s="112" t="s">
        <v>252</v>
      </c>
      <c r="AA22" s="115">
        <f>IF(OR(J22="Fail",ISBLANK(J22)),INDEX('Issue Code Table'!C:C,MATCH(N:N,'Issue Code Table'!A:A,0)),IF(M22="Critical",6,IF(M22="Significant",5,IF(M22="Moderate",3,2))))</f>
        <v>2</v>
      </c>
    </row>
    <row r="23" spans="1:28" ht="187.5" x14ac:dyDescent="0.25">
      <c r="A23" s="79" t="s">
        <v>253</v>
      </c>
      <c r="B23" s="79" t="s">
        <v>229</v>
      </c>
      <c r="C23" s="79" t="s">
        <v>230</v>
      </c>
      <c r="D23" s="79" t="s">
        <v>196</v>
      </c>
      <c r="E23" s="79" t="s">
        <v>133</v>
      </c>
      <c r="F23" s="79" t="s">
        <v>254</v>
      </c>
      <c r="G23" s="79" t="s">
        <v>255</v>
      </c>
      <c r="H23" s="79" t="s">
        <v>256</v>
      </c>
      <c r="I23" s="79"/>
      <c r="J23" s="78"/>
      <c r="K23" s="79"/>
      <c r="L23" s="79"/>
      <c r="M23" s="112" t="s">
        <v>145</v>
      </c>
      <c r="N23" s="112" t="s">
        <v>222</v>
      </c>
      <c r="O23" s="112" t="s">
        <v>223</v>
      </c>
      <c r="AA23" s="115">
        <f>IF(OR(J23="Fail",ISBLANK(J23)),INDEX('Issue Code Table'!C:C,MATCH(N:N,'Issue Code Table'!A:A,0)),IF(M23="Critical",6,IF(M23="Significant",5,IF(M23="Moderate",3,2))))</f>
        <v>5</v>
      </c>
    </row>
    <row r="24" spans="1:28" ht="162.5" x14ac:dyDescent="0.25">
      <c r="A24" s="79" t="s">
        <v>257</v>
      </c>
      <c r="B24" s="79" t="s">
        <v>213</v>
      </c>
      <c r="C24" s="79" t="s">
        <v>214</v>
      </c>
      <c r="D24" s="79" t="s">
        <v>196</v>
      </c>
      <c r="E24" s="79" t="s">
        <v>133</v>
      </c>
      <c r="F24" s="79" t="s">
        <v>258</v>
      </c>
      <c r="G24" s="79" t="s">
        <v>2378</v>
      </c>
      <c r="H24" s="79" t="s">
        <v>259</v>
      </c>
      <c r="I24" s="79"/>
      <c r="J24" s="78"/>
      <c r="K24" s="79"/>
      <c r="L24" s="79"/>
      <c r="M24" s="112" t="s">
        <v>145</v>
      </c>
      <c r="N24" s="112" t="s">
        <v>260</v>
      </c>
      <c r="O24" s="112" t="s">
        <v>261</v>
      </c>
      <c r="AA24" s="115" t="e">
        <f>IF(OR(J24="Fail",ISBLANK(J24)),INDEX('Issue Code Table'!C:C,MATCH(N:N,'Issue Code Table'!A:A,0)),IF(M24="Critical",6,IF(M24="Significant",5,IF(M24="Moderate",3,2))))</f>
        <v>#N/A</v>
      </c>
    </row>
    <row r="25" spans="1:28" ht="137.5" x14ac:dyDescent="0.25">
      <c r="A25" s="79" t="s">
        <v>262</v>
      </c>
      <c r="B25" s="79" t="s">
        <v>213</v>
      </c>
      <c r="C25" s="79" t="s">
        <v>214</v>
      </c>
      <c r="D25" s="79" t="s">
        <v>196</v>
      </c>
      <c r="E25" s="79" t="s">
        <v>133</v>
      </c>
      <c r="F25" s="79" t="s">
        <v>263</v>
      </c>
      <c r="G25" s="79" t="s">
        <v>264</v>
      </c>
      <c r="H25" s="79" t="s">
        <v>265</v>
      </c>
      <c r="I25" s="79"/>
      <c r="J25" s="78"/>
      <c r="K25" s="79"/>
      <c r="L25" s="79"/>
      <c r="M25" s="112" t="s">
        <v>145</v>
      </c>
      <c r="N25" s="112" t="s">
        <v>222</v>
      </c>
      <c r="O25" s="112" t="s">
        <v>223</v>
      </c>
      <c r="AA25" s="115">
        <f>IF(OR(J25="Fail",ISBLANK(J25)),INDEX('Issue Code Table'!C:C,MATCH(N:N,'Issue Code Table'!A:A,0)),IF(M25="Critical",6,IF(M25="Significant",5,IF(M25="Moderate",3,2))))</f>
        <v>5</v>
      </c>
    </row>
    <row r="26" spans="1:28" ht="112.5" x14ac:dyDescent="0.25">
      <c r="A26" s="79" t="s">
        <v>266</v>
      </c>
      <c r="B26" s="79" t="s">
        <v>267</v>
      </c>
      <c r="C26" s="79" t="s">
        <v>268</v>
      </c>
      <c r="D26" s="79" t="s">
        <v>196</v>
      </c>
      <c r="E26" s="79" t="s">
        <v>133</v>
      </c>
      <c r="F26" s="79" t="s">
        <v>269</v>
      </c>
      <c r="G26" s="79" t="s">
        <v>270</v>
      </c>
      <c r="H26" s="79" t="s">
        <v>271</v>
      </c>
      <c r="I26" s="79"/>
      <c r="J26" s="78"/>
      <c r="K26" s="79"/>
      <c r="L26" s="79"/>
      <c r="M26" s="112" t="s">
        <v>145</v>
      </c>
      <c r="N26" s="112" t="s">
        <v>222</v>
      </c>
      <c r="O26" s="112" t="s">
        <v>223</v>
      </c>
      <c r="AA26" s="115">
        <f>IF(OR(J26="Fail",ISBLANK(J26)),INDEX('Issue Code Table'!C:C,MATCH(N:N,'Issue Code Table'!A:A,0)),IF(M26="Critical",6,IF(M26="Significant",5,IF(M26="Moderate",3,2))))</f>
        <v>5</v>
      </c>
    </row>
    <row r="27" spans="1:28" ht="200" x14ac:dyDescent="0.25">
      <c r="A27" s="79" t="s">
        <v>272</v>
      </c>
      <c r="B27" s="79" t="s">
        <v>213</v>
      </c>
      <c r="C27" s="79" t="s">
        <v>214</v>
      </c>
      <c r="D27" s="79" t="s">
        <v>132</v>
      </c>
      <c r="E27" s="79" t="s">
        <v>133</v>
      </c>
      <c r="F27" s="79" t="s">
        <v>273</v>
      </c>
      <c r="G27" s="79" t="s">
        <v>274</v>
      </c>
      <c r="H27" s="79" t="s">
        <v>275</v>
      </c>
      <c r="I27" s="79"/>
      <c r="J27" s="78"/>
      <c r="K27" s="79"/>
      <c r="L27" s="79"/>
      <c r="M27" s="112" t="s">
        <v>168</v>
      </c>
      <c r="N27" s="112" t="s">
        <v>251</v>
      </c>
      <c r="O27" s="112" t="s">
        <v>252</v>
      </c>
      <c r="AA27" s="115">
        <f>IF(OR(J27="Fail",ISBLANK(J27)),INDEX('Issue Code Table'!C:C,MATCH(N:N,'Issue Code Table'!A:A,0)),IF(M27="Critical",6,IF(M27="Significant",5,IF(M27="Moderate",3,2))))</f>
        <v>2</v>
      </c>
    </row>
    <row r="28" spans="1:28" ht="100" x14ac:dyDescent="0.25">
      <c r="A28" s="79" t="s">
        <v>276</v>
      </c>
      <c r="B28" s="79" t="s">
        <v>213</v>
      </c>
      <c r="C28" s="79" t="s">
        <v>214</v>
      </c>
      <c r="D28" s="79" t="s">
        <v>196</v>
      </c>
      <c r="E28" s="79" t="s">
        <v>133</v>
      </c>
      <c r="F28" s="79" t="s">
        <v>277</v>
      </c>
      <c r="G28" s="79" t="s">
        <v>278</v>
      </c>
      <c r="H28" s="79" t="s">
        <v>279</v>
      </c>
      <c r="I28" s="79"/>
      <c r="J28" s="78"/>
      <c r="K28" s="79"/>
      <c r="L28" s="79"/>
      <c r="M28" s="112" t="s">
        <v>145</v>
      </c>
      <c r="N28" s="112" t="s">
        <v>222</v>
      </c>
      <c r="O28" s="112" t="s">
        <v>223</v>
      </c>
      <c r="AA28" s="115">
        <f>IF(OR(J28="Fail",ISBLANK(J28)),INDEX('Issue Code Table'!C:C,MATCH(N:N,'Issue Code Table'!A:A,0)),IF(M28="Critical",6,IF(M28="Significant",5,IF(M28="Moderate",3,2))))</f>
        <v>5</v>
      </c>
    </row>
    <row r="29" spans="1:28" ht="112.5" x14ac:dyDescent="0.25">
      <c r="A29" s="79" t="s">
        <v>280</v>
      </c>
      <c r="B29" s="79" t="s">
        <v>213</v>
      </c>
      <c r="C29" s="79" t="s">
        <v>214</v>
      </c>
      <c r="D29" s="79" t="s">
        <v>174</v>
      </c>
      <c r="E29" s="79" t="s">
        <v>133</v>
      </c>
      <c r="F29" s="79" t="s">
        <v>281</v>
      </c>
      <c r="G29" s="79" t="s">
        <v>282</v>
      </c>
      <c r="H29" s="79" t="s">
        <v>2412</v>
      </c>
      <c r="I29" s="79"/>
      <c r="J29" s="78"/>
      <c r="K29" s="79"/>
      <c r="L29" s="79"/>
      <c r="M29" s="112" t="s">
        <v>145</v>
      </c>
      <c r="N29" s="112" t="s">
        <v>222</v>
      </c>
      <c r="O29" s="112" t="s">
        <v>223</v>
      </c>
      <c r="AA29" s="115">
        <f>IF(OR(J29="Fail",ISBLANK(J29)),INDEX('Issue Code Table'!C:C,MATCH(N:N,'Issue Code Table'!A:A,0)),IF(M29="Critical",6,IF(M29="Significant",5,IF(M29="Moderate",3,2))))</f>
        <v>5</v>
      </c>
    </row>
    <row r="30" spans="1:28" ht="225" x14ac:dyDescent="0.25">
      <c r="A30" s="79" t="s">
        <v>283</v>
      </c>
      <c r="B30" s="79" t="s">
        <v>213</v>
      </c>
      <c r="C30" s="79" t="s">
        <v>214</v>
      </c>
      <c r="D30" s="79" t="s">
        <v>196</v>
      </c>
      <c r="E30" s="79" t="s">
        <v>133</v>
      </c>
      <c r="F30" s="79" t="s">
        <v>284</v>
      </c>
      <c r="G30" s="79" t="s">
        <v>285</v>
      </c>
      <c r="H30" s="79" t="s">
        <v>286</v>
      </c>
      <c r="I30" s="79"/>
      <c r="J30" s="78"/>
      <c r="K30" s="79"/>
      <c r="L30" s="79"/>
      <c r="M30" s="112" t="s">
        <v>145</v>
      </c>
      <c r="N30" s="112" t="s">
        <v>206</v>
      </c>
      <c r="O30" s="112" t="s">
        <v>207</v>
      </c>
      <c r="AA30" s="115">
        <f>IF(OR(J30="Fail",ISBLANK(J30)),INDEX('Issue Code Table'!C:C,MATCH(N:N,'Issue Code Table'!A:A,0)),IF(M30="Critical",6,IF(M30="Significant",5,IF(M30="Moderate",3,2))))</f>
        <v>6</v>
      </c>
    </row>
    <row r="31" spans="1:28" ht="87.5" x14ac:dyDescent="0.25">
      <c r="A31" s="79" t="s">
        <v>287</v>
      </c>
      <c r="B31" s="79" t="s">
        <v>213</v>
      </c>
      <c r="C31" s="79" t="s">
        <v>214</v>
      </c>
      <c r="D31" s="79" t="s">
        <v>288</v>
      </c>
      <c r="E31" s="79" t="s">
        <v>133</v>
      </c>
      <c r="F31" s="79" t="s">
        <v>289</v>
      </c>
      <c r="G31" s="79" t="s">
        <v>290</v>
      </c>
      <c r="H31" s="79" t="s">
        <v>291</v>
      </c>
      <c r="I31" s="79"/>
      <c r="J31" s="78"/>
      <c r="K31" s="79"/>
      <c r="L31" s="79"/>
      <c r="M31" s="112" t="s">
        <v>145</v>
      </c>
      <c r="N31" s="112" t="s">
        <v>206</v>
      </c>
      <c r="O31" s="112" t="s">
        <v>207</v>
      </c>
      <c r="AA31" s="115">
        <f>IF(OR(J31="Fail",ISBLANK(J31)),INDEX('Issue Code Table'!C:C,MATCH(N:N,'Issue Code Table'!A:A,0)),IF(M31="Critical",6,IF(M31="Significant",5,IF(M31="Moderate",3,2))))</f>
        <v>6</v>
      </c>
    </row>
    <row r="32" spans="1:28" ht="125" x14ac:dyDescent="0.25">
      <c r="A32" s="79" t="s">
        <v>292</v>
      </c>
      <c r="B32" s="79" t="s">
        <v>213</v>
      </c>
      <c r="C32" s="79" t="s">
        <v>214</v>
      </c>
      <c r="D32" s="79" t="s">
        <v>196</v>
      </c>
      <c r="E32" s="79" t="s">
        <v>133</v>
      </c>
      <c r="F32" s="79" t="s">
        <v>293</v>
      </c>
      <c r="G32" s="79" t="s">
        <v>294</v>
      </c>
      <c r="H32" s="79" t="s">
        <v>295</v>
      </c>
      <c r="I32" s="79"/>
      <c r="J32" s="78"/>
      <c r="K32" s="79"/>
      <c r="L32" s="79"/>
      <c r="M32" s="112" t="s">
        <v>168</v>
      </c>
      <c r="N32" s="112" t="s">
        <v>251</v>
      </c>
      <c r="O32" s="112" t="s">
        <v>252</v>
      </c>
      <c r="AA32" s="115">
        <f>IF(OR(J32="Fail",ISBLANK(J32)),INDEX('Issue Code Table'!C:C,MATCH(N:N,'Issue Code Table'!A:A,0)),IF(M32="Critical",6,IF(M32="Significant",5,IF(M32="Moderate",3,2))))</f>
        <v>2</v>
      </c>
    </row>
    <row r="33" spans="1:27" ht="300" x14ac:dyDescent="0.25">
      <c r="A33" s="79" t="s">
        <v>296</v>
      </c>
      <c r="B33" s="79" t="s">
        <v>213</v>
      </c>
      <c r="C33" s="79" t="s">
        <v>214</v>
      </c>
      <c r="D33" s="79" t="s">
        <v>196</v>
      </c>
      <c r="E33" s="79" t="s">
        <v>133</v>
      </c>
      <c r="F33" s="79" t="s">
        <v>297</v>
      </c>
      <c r="G33" s="79" t="s">
        <v>298</v>
      </c>
      <c r="H33" s="79" t="s">
        <v>299</v>
      </c>
      <c r="I33" s="79"/>
      <c r="J33" s="78"/>
      <c r="K33" s="79"/>
      <c r="L33" s="79"/>
      <c r="M33" s="112" t="s">
        <v>145</v>
      </c>
      <c r="N33" s="112" t="s">
        <v>222</v>
      </c>
      <c r="O33" s="112" t="s">
        <v>223</v>
      </c>
      <c r="AA33" s="115">
        <f>IF(OR(J33="Fail",ISBLANK(J33)),INDEX('Issue Code Table'!C:C,MATCH(N:N,'Issue Code Table'!A:A,0)),IF(M33="Critical",6,IF(M33="Significant",5,IF(M33="Moderate",3,2))))</f>
        <v>5</v>
      </c>
    </row>
    <row r="34" spans="1:27" ht="162.5" x14ac:dyDescent="0.25">
      <c r="A34" s="79" t="s">
        <v>300</v>
      </c>
      <c r="B34" s="79" t="s">
        <v>213</v>
      </c>
      <c r="C34" s="79" t="s">
        <v>214</v>
      </c>
      <c r="D34" s="79" t="s">
        <v>196</v>
      </c>
      <c r="E34" s="79" t="s">
        <v>133</v>
      </c>
      <c r="F34" s="79" t="s">
        <v>301</v>
      </c>
      <c r="G34" s="79" t="s">
        <v>302</v>
      </c>
      <c r="H34" s="79" t="s">
        <v>303</v>
      </c>
      <c r="I34" s="79"/>
      <c r="J34" s="78"/>
      <c r="K34" s="79"/>
      <c r="L34" s="79"/>
      <c r="M34" s="112" t="s">
        <v>145</v>
      </c>
      <c r="N34" s="112" t="s">
        <v>222</v>
      </c>
      <c r="O34" s="112" t="s">
        <v>223</v>
      </c>
      <c r="AA34" s="115">
        <f>IF(OR(J34="Fail",ISBLANK(J34)),INDEX('Issue Code Table'!C:C,MATCH(N:N,'Issue Code Table'!A:A,0)),IF(M34="Critical",6,IF(M34="Significant",5,IF(M34="Moderate",3,2))))</f>
        <v>5</v>
      </c>
    </row>
    <row r="35" spans="1:27" ht="162.5" x14ac:dyDescent="0.25">
      <c r="A35" s="79" t="s">
        <v>304</v>
      </c>
      <c r="B35" s="79" t="s">
        <v>213</v>
      </c>
      <c r="C35" s="79" t="s">
        <v>214</v>
      </c>
      <c r="D35" s="79" t="s">
        <v>196</v>
      </c>
      <c r="E35" s="79" t="s">
        <v>133</v>
      </c>
      <c r="F35" s="79" t="s">
        <v>2414</v>
      </c>
      <c r="G35" s="79" t="s">
        <v>305</v>
      </c>
      <c r="H35" s="79" t="s">
        <v>306</v>
      </c>
      <c r="I35" s="79"/>
      <c r="J35" s="78"/>
      <c r="K35" s="79"/>
      <c r="L35" s="79"/>
      <c r="M35" s="112" t="s">
        <v>145</v>
      </c>
      <c r="N35" s="112" t="s">
        <v>222</v>
      </c>
      <c r="O35" s="112" t="s">
        <v>223</v>
      </c>
      <c r="AA35" s="115">
        <f>IF(OR(J35="Fail",ISBLANK(J35)),INDEX('Issue Code Table'!C:C,MATCH(N:N,'Issue Code Table'!A:A,0)),IF(M35="Critical",6,IF(M35="Significant",5,IF(M35="Moderate",3,2))))</f>
        <v>5</v>
      </c>
    </row>
    <row r="36" spans="1:27" ht="125" x14ac:dyDescent="0.25">
      <c r="A36" s="79" t="s">
        <v>307</v>
      </c>
      <c r="B36" s="79" t="s">
        <v>213</v>
      </c>
      <c r="C36" s="79" t="s">
        <v>214</v>
      </c>
      <c r="D36" s="79" t="s">
        <v>196</v>
      </c>
      <c r="E36" s="79" t="s">
        <v>133</v>
      </c>
      <c r="F36" s="79" t="s">
        <v>308</v>
      </c>
      <c r="G36" s="79" t="s">
        <v>309</v>
      </c>
      <c r="H36" s="79" t="s">
        <v>310</v>
      </c>
      <c r="I36" s="79"/>
      <c r="J36" s="78"/>
      <c r="K36" s="79"/>
      <c r="L36" s="79"/>
      <c r="M36" s="112" t="s">
        <v>145</v>
      </c>
      <c r="N36" s="112" t="s">
        <v>222</v>
      </c>
      <c r="O36" s="112" t="s">
        <v>223</v>
      </c>
      <c r="AA36" s="115">
        <f>IF(OR(J36="Fail",ISBLANK(J36)),INDEX('Issue Code Table'!C:C,MATCH(N:N,'Issue Code Table'!A:A,0)),IF(M36="Critical",6,IF(M36="Significant",5,IF(M36="Moderate",3,2))))</f>
        <v>5</v>
      </c>
    </row>
    <row r="37" spans="1:27" ht="100" x14ac:dyDescent="0.25">
      <c r="A37" s="79" t="s">
        <v>311</v>
      </c>
      <c r="B37" s="79" t="s">
        <v>213</v>
      </c>
      <c r="C37" s="79" t="s">
        <v>214</v>
      </c>
      <c r="D37" s="79" t="s">
        <v>196</v>
      </c>
      <c r="E37" s="79" t="s">
        <v>133</v>
      </c>
      <c r="F37" s="79" t="s">
        <v>312</v>
      </c>
      <c r="G37" s="79" t="s">
        <v>313</v>
      </c>
      <c r="H37" s="79" t="s">
        <v>314</v>
      </c>
      <c r="I37" s="79"/>
      <c r="J37" s="78"/>
      <c r="K37" s="79"/>
      <c r="L37" s="79"/>
      <c r="M37" s="112" t="s">
        <v>145</v>
      </c>
      <c r="N37" s="112" t="s">
        <v>222</v>
      </c>
      <c r="O37" s="112" t="s">
        <v>223</v>
      </c>
      <c r="AA37" s="115">
        <f>IF(OR(J37="Fail",ISBLANK(J37)),INDEX('Issue Code Table'!C:C,MATCH(N:N,'Issue Code Table'!A:A,0)),IF(M37="Critical",6,IF(M37="Significant",5,IF(M37="Moderate",3,2))))</f>
        <v>5</v>
      </c>
    </row>
    <row r="38" spans="1:27" ht="112.5" x14ac:dyDescent="0.25">
      <c r="A38" s="79" t="s">
        <v>315</v>
      </c>
      <c r="B38" s="79" t="s">
        <v>213</v>
      </c>
      <c r="C38" s="79" t="s">
        <v>214</v>
      </c>
      <c r="D38" s="79" t="s">
        <v>196</v>
      </c>
      <c r="E38" s="79" t="s">
        <v>133</v>
      </c>
      <c r="F38" s="79" t="s">
        <v>316</v>
      </c>
      <c r="G38" s="79" t="s">
        <v>317</v>
      </c>
      <c r="H38" s="79" t="s">
        <v>318</v>
      </c>
      <c r="I38" s="79"/>
      <c r="J38" s="78"/>
      <c r="K38" s="79"/>
      <c r="L38" s="79"/>
      <c r="M38" s="112" t="s">
        <v>145</v>
      </c>
      <c r="N38" s="112" t="s">
        <v>222</v>
      </c>
      <c r="O38" s="112" t="s">
        <v>223</v>
      </c>
      <c r="AA38" s="115">
        <f>IF(OR(J38="Fail",ISBLANK(J38)),INDEX('Issue Code Table'!C:C,MATCH(N:N,'Issue Code Table'!A:A,0)),IF(M38="Critical",6,IF(M38="Significant",5,IF(M38="Moderate",3,2))))</f>
        <v>5</v>
      </c>
    </row>
    <row r="39" spans="1:27" ht="137.5" x14ac:dyDescent="0.25">
      <c r="A39" s="79" t="s">
        <v>319</v>
      </c>
      <c r="B39" s="79" t="s">
        <v>213</v>
      </c>
      <c r="C39" s="79" t="s">
        <v>214</v>
      </c>
      <c r="D39" s="79" t="s">
        <v>196</v>
      </c>
      <c r="E39" s="79" t="s">
        <v>133</v>
      </c>
      <c r="F39" s="79" t="s">
        <v>320</v>
      </c>
      <c r="G39" s="79" t="s">
        <v>321</v>
      </c>
      <c r="H39" s="79" t="s">
        <v>322</v>
      </c>
      <c r="I39" s="79"/>
      <c r="J39" s="78"/>
      <c r="K39" s="79"/>
      <c r="L39" s="79"/>
      <c r="M39" s="112" t="s">
        <v>145</v>
      </c>
      <c r="N39" s="112" t="s">
        <v>222</v>
      </c>
      <c r="O39" s="112" t="s">
        <v>223</v>
      </c>
      <c r="AA39" s="115">
        <f>IF(OR(J39="Fail",ISBLANK(J39)),INDEX('Issue Code Table'!C:C,MATCH(N:N,'Issue Code Table'!A:A,0)),IF(M39="Critical",6,IF(M39="Significant",5,IF(M39="Moderate",3,2))))</f>
        <v>5</v>
      </c>
    </row>
    <row r="40" spans="1:27" ht="100" x14ac:dyDescent="0.25">
      <c r="A40" s="79" t="s">
        <v>323</v>
      </c>
      <c r="B40" s="79" t="s">
        <v>213</v>
      </c>
      <c r="C40" s="79" t="s">
        <v>214</v>
      </c>
      <c r="D40" s="79" t="s">
        <v>196</v>
      </c>
      <c r="E40" s="79" t="s">
        <v>133</v>
      </c>
      <c r="F40" s="79" t="s">
        <v>324</v>
      </c>
      <c r="G40" s="79" t="s">
        <v>325</v>
      </c>
      <c r="H40" s="79" t="s">
        <v>326</v>
      </c>
      <c r="I40" s="79"/>
      <c r="J40" s="78"/>
      <c r="K40" s="79"/>
      <c r="L40" s="79"/>
      <c r="M40" s="112" t="s">
        <v>145</v>
      </c>
      <c r="N40" s="112" t="s">
        <v>222</v>
      </c>
      <c r="O40" s="112" t="s">
        <v>223</v>
      </c>
      <c r="AA40" s="115">
        <f>IF(OR(J40="Fail",ISBLANK(J40)),INDEX('Issue Code Table'!C:C,MATCH(N:N,'Issue Code Table'!A:A,0)),IF(M40="Critical",6,IF(M40="Significant",5,IF(M40="Moderate",3,2))))</f>
        <v>5</v>
      </c>
    </row>
    <row r="41" spans="1:27" ht="137.5" x14ac:dyDescent="0.25">
      <c r="A41" s="79" t="s">
        <v>327</v>
      </c>
      <c r="B41" s="79" t="s">
        <v>328</v>
      </c>
      <c r="C41" s="79" t="s">
        <v>329</v>
      </c>
      <c r="D41" s="79" t="s">
        <v>196</v>
      </c>
      <c r="E41" s="79" t="s">
        <v>133</v>
      </c>
      <c r="F41" s="79" t="s">
        <v>330</v>
      </c>
      <c r="G41" s="79" t="s">
        <v>331</v>
      </c>
      <c r="H41" s="79" t="s">
        <v>332</v>
      </c>
      <c r="I41" s="79"/>
      <c r="J41" s="78"/>
      <c r="K41" s="79"/>
      <c r="L41" s="79"/>
      <c r="M41" s="112" t="s">
        <v>145</v>
      </c>
      <c r="N41" s="112" t="s">
        <v>333</v>
      </c>
      <c r="O41" s="112" t="s">
        <v>334</v>
      </c>
      <c r="AA41" s="115">
        <f>IF(OR(J41="Fail",ISBLANK(J41)),INDEX('Issue Code Table'!C:C,MATCH(N:N,'Issue Code Table'!A:A,0)),IF(M41="Critical",6,IF(M41="Significant",5,IF(M41="Moderate",3,2))))</f>
        <v>5</v>
      </c>
    </row>
    <row r="42" spans="1:27" ht="75" x14ac:dyDescent="0.25">
      <c r="A42" s="79" t="s">
        <v>335</v>
      </c>
      <c r="B42" s="79" t="s">
        <v>328</v>
      </c>
      <c r="C42" s="79" t="s">
        <v>329</v>
      </c>
      <c r="D42" s="79" t="s">
        <v>196</v>
      </c>
      <c r="E42" s="79" t="s">
        <v>133</v>
      </c>
      <c r="F42" s="79" t="s">
        <v>336</v>
      </c>
      <c r="G42" s="79" t="s">
        <v>337</v>
      </c>
      <c r="H42" s="79" t="s">
        <v>338</v>
      </c>
      <c r="I42" s="79"/>
      <c r="J42" s="78"/>
      <c r="K42" s="79"/>
      <c r="L42" s="79"/>
      <c r="M42" s="112" t="s">
        <v>145</v>
      </c>
      <c r="N42" s="112" t="s">
        <v>333</v>
      </c>
      <c r="O42" s="112" t="s">
        <v>334</v>
      </c>
      <c r="AA42" s="115">
        <f>IF(OR(J42="Fail",ISBLANK(J42)),INDEX('Issue Code Table'!C:C,MATCH(N:N,'Issue Code Table'!A:A,0)),IF(M42="Critical",6,IF(M42="Significant",5,IF(M42="Moderate",3,2))))</f>
        <v>5</v>
      </c>
    </row>
    <row r="43" spans="1:27" ht="237.5" x14ac:dyDescent="0.25">
      <c r="A43" s="79" t="s">
        <v>339</v>
      </c>
      <c r="B43" s="79" t="s">
        <v>213</v>
      </c>
      <c r="C43" s="79" t="s">
        <v>214</v>
      </c>
      <c r="D43" s="79" t="s">
        <v>196</v>
      </c>
      <c r="E43" s="79" t="s">
        <v>133</v>
      </c>
      <c r="F43" s="79" t="s">
        <v>340</v>
      </c>
      <c r="G43" s="79" t="s">
        <v>341</v>
      </c>
      <c r="H43" s="79" t="s">
        <v>342</v>
      </c>
      <c r="I43" s="79"/>
      <c r="J43" s="78"/>
      <c r="K43" s="79"/>
      <c r="L43" s="79"/>
      <c r="M43" s="112" t="s">
        <v>145</v>
      </c>
      <c r="N43" s="112" t="s">
        <v>222</v>
      </c>
      <c r="O43" s="112" t="s">
        <v>223</v>
      </c>
      <c r="AA43" s="115">
        <f>IF(OR(J43="Fail",ISBLANK(J43)),INDEX('Issue Code Table'!C:C,MATCH(N:N,'Issue Code Table'!A:A,0)),IF(M43="Critical",6,IF(M43="Significant",5,IF(M43="Moderate",3,2))))</f>
        <v>5</v>
      </c>
    </row>
    <row r="44" spans="1:27" ht="237.5" x14ac:dyDescent="0.25">
      <c r="A44" s="79" t="s">
        <v>343</v>
      </c>
      <c r="B44" s="79" t="s">
        <v>213</v>
      </c>
      <c r="C44" s="79" t="s">
        <v>214</v>
      </c>
      <c r="D44" s="79" t="s">
        <v>196</v>
      </c>
      <c r="E44" s="79" t="s">
        <v>133</v>
      </c>
      <c r="F44" s="79" t="s">
        <v>344</v>
      </c>
      <c r="G44" s="79" t="s">
        <v>345</v>
      </c>
      <c r="H44" s="79" t="s">
        <v>346</v>
      </c>
      <c r="I44" s="79"/>
      <c r="J44" s="78"/>
      <c r="K44" s="79"/>
      <c r="L44" s="79"/>
      <c r="M44" s="112" t="s">
        <v>145</v>
      </c>
      <c r="N44" s="112" t="s">
        <v>222</v>
      </c>
      <c r="O44" s="112" t="s">
        <v>223</v>
      </c>
      <c r="AA44" s="115">
        <f>IF(OR(J44="Fail",ISBLANK(J44)),INDEX('Issue Code Table'!C:C,MATCH(N:N,'Issue Code Table'!A:A,0)),IF(M44="Critical",6,IF(M44="Significant",5,IF(M44="Moderate",3,2))))</f>
        <v>5</v>
      </c>
    </row>
    <row r="45" spans="1:27" ht="225" x14ac:dyDescent="0.25">
      <c r="A45" s="79" t="s">
        <v>347</v>
      </c>
      <c r="B45" s="79" t="s">
        <v>213</v>
      </c>
      <c r="C45" s="79" t="s">
        <v>214</v>
      </c>
      <c r="D45" s="79" t="s">
        <v>196</v>
      </c>
      <c r="E45" s="79" t="s">
        <v>133</v>
      </c>
      <c r="F45" s="79" t="s">
        <v>348</v>
      </c>
      <c r="G45" s="79" t="s">
        <v>349</v>
      </c>
      <c r="H45" s="79" t="s">
        <v>350</v>
      </c>
      <c r="I45" s="79"/>
      <c r="J45" s="78"/>
      <c r="K45" s="79"/>
      <c r="L45" s="79"/>
      <c r="M45" s="112" t="s">
        <v>145</v>
      </c>
      <c r="N45" s="112" t="s">
        <v>222</v>
      </c>
      <c r="O45" s="112" t="s">
        <v>223</v>
      </c>
      <c r="AA45" s="115">
        <f>IF(OR(J45="Fail",ISBLANK(J45)),INDEX('Issue Code Table'!C:C,MATCH(N:N,'Issue Code Table'!A:A,0)),IF(M45="Critical",6,IF(M45="Significant",5,IF(M45="Moderate",3,2))))</f>
        <v>5</v>
      </c>
    </row>
    <row r="46" spans="1:27" ht="87.5" x14ac:dyDescent="0.25">
      <c r="A46" s="79" t="s">
        <v>351</v>
      </c>
      <c r="B46" s="79" t="s">
        <v>213</v>
      </c>
      <c r="C46" s="79" t="s">
        <v>214</v>
      </c>
      <c r="D46" s="79" t="s">
        <v>196</v>
      </c>
      <c r="E46" s="79" t="s">
        <v>133</v>
      </c>
      <c r="F46" s="79" t="s">
        <v>352</v>
      </c>
      <c r="G46" s="79" t="s">
        <v>353</v>
      </c>
      <c r="H46" s="79" t="s">
        <v>354</v>
      </c>
      <c r="I46" s="79"/>
      <c r="J46" s="78"/>
      <c r="K46" s="79"/>
      <c r="L46" s="79"/>
      <c r="M46" s="112" t="s">
        <v>145</v>
      </c>
      <c r="N46" s="112" t="s">
        <v>222</v>
      </c>
      <c r="O46" s="112" t="s">
        <v>223</v>
      </c>
      <c r="AA46" s="115">
        <f>IF(OR(J46="Fail",ISBLANK(J46)),INDEX('Issue Code Table'!C:C,MATCH(N:N,'Issue Code Table'!A:A,0)),IF(M46="Critical",6,IF(M46="Significant",5,IF(M46="Moderate",3,2))))</f>
        <v>5</v>
      </c>
    </row>
    <row r="47" spans="1:27" ht="400" x14ac:dyDescent="0.25">
      <c r="A47" s="79" t="s">
        <v>355</v>
      </c>
      <c r="B47" s="79" t="s">
        <v>213</v>
      </c>
      <c r="C47" s="79" t="s">
        <v>214</v>
      </c>
      <c r="D47" s="79" t="s">
        <v>196</v>
      </c>
      <c r="E47" s="79" t="s">
        <v>133</v>
      </c>
      <c r="F47" s="79" t="s">
        <v>356</v>
      </c>
      <c r="G47" s="79" t="s">
        <v>357</v>
      </c>
      <c r="H47" s="79" t="s">
        <v>358</v>
      </c>
      <c r="I47" s="79"/>
      <c r="J47" s="78"/>
      <c r="K47" s="79"/>
      <c r="L47" s="79"/>
      <c r="M47" s="112" t="s">
        <v>145</v>
      </c>
      <c r="N47" s="112" t="s">
        <v>222</v>
      </c>
      <c r="O47" s="112" t="s">
        <v>223</v>
      </c>
      <c r="AA47" s="115">
        <f>IF(OR(J47="Fail",ISBLANK(J47)),INDEX('Issue Code Table'!C:C,MATCH(N:N,'Issue Code Table'!A:A,0)),IF(M47="Critical",6,IF(M47="Significant",5,IF(M47="Moderate",3,2))))</f>
        <v>5</v>
      </c>
    </row>
    <row r="48" spans="1:27" ht="350" x14ac:dyDescent="0.25">
      <c r="A48" s="79" t="s">
        <v>359</v>
      </c>
      <c r="B48" s="79" t="s">
        <v>213</v>
      </c>
      <c r="C48" s="79" t="s">
        <v>214</v>
      </c>
      <c r="D48" s="79" t="s">
        <v>196</v>
      </c>
      <c r="E48" s="79" t="s">
        <v>133</v>
      </c>
      <c r="F48" s="79" t="s">
        <v>360</v>
      </c>
      <c r="G48" s="79" t="s">
        <v>361</v>
      </c>
      <c r="H48" s="79" t="s">
        <v>362</v>
      </c>
      <c r="I48" s="79"/>
      <c r="J48" s="78"/>
      <c r="K48" s="79"/>
      <c r="L48" s="79"/>
      <c r="M48" s="112" t="s">
        <v>145</v>
      </c>
      <c r="N48" s="112" t="s">
        <v>222</v>
      </c>
      <c r="O48" s="112" t="s">
        <v>223</v>
      </c>
      <c r="AA48" s="115">
        <f>IF(OR(J48="Fail",ISBLANK(J48)),INDEX('Issue Code Table'!C:C,MATCH(N:N,'Issue Code Table'!A:A,0)),IF(M48="Critical",6,IF(M48="Significant",5,IF(M48="Moderate",3,2))))</f>
        <v>5</v>
      </c>
    </row>
    <row r="49" spans="1:27" ht="137.5" x14ac:dyDescent="0.25">
      <c r="A49" s="79" t="s">
        <v>363</v>
      </c>
      <c r="B49" s="79" t="s">
        <v>213</v>
      </c>
      <c r="C49" s="79" t="s">
        <v>214</v>
      </c>
      <c r="D49" s="79" t="s">
        <v>196</v>
      </c>
      <c r="E49" s="79" t="s">
        <v>133</v>
      </c>
      <c r="F49" s="79" t="s">
        <v>364</v>
      </c>
      <c r="G49" s="79" t="s">
        <v>365</v>
      </c>
      <c r="H49" s="79" t="s">
        <v>366</v>
      </c>
      <c r="I49" s="79"/>
      <c r="J49" s="78"/>
      <c r="K49" s="79"/>
      <c r="L49" s="79"/>
      <c r="M49" s="112" t="s">
        <v>145</v>
      </c>
      <c r="N49" s="112" t="s">
        <v>222</v>
      </c>
      <c r="O49" s="112" t="s">
        <v>223</v>
      </c>
      <c r="AA49" s="115">
        <f>IF(OR(J49="Fail",ISBLANK(J49)),INDEX('Issue Code Table'!C:C,MATCH(N:N,'Issue Code Table'!A:A,0)),IF(M49="Critical",6,IF(M49="Significant",5,IF(M49="Moderate",3,2))))</f>
        <v>5</v>
      </c>
    </row>
    <row r="50" spans="1:27" ht="150" x14ac:dyDescent="0.25">
      <c r="A50" s="79" t="s">
        <v>367</v>
      </c>
      <c r="B50" s="79" t="s">
        <v>213</v>
      </c>
      <c r="C50" s="79" t="s">
        <v>214</v>
      </c>
      <c r="D50" s="79" t="s">
        <v>196</v>
      </c>
      <c r="E50" s="79" t="s">
        <v>133</v>
      </c>
      <c r="F50" s="79" t="s">
        <v>368</v>
      </c>
      <c r="G50" s="79" t="s">
        <v>369</v>
      </c>
      <c r="H50" s="79" t="s">
        <v>370</v>
      </c>
      <c r="I50" s="79"/>
      <c r="J50" s="78"/>
      <c r="K50" s="79"/>
      <c r="L50" s="79"/>
      <c r="M50" s="112" t="s">
        <v>145</v>
      </c>
      <c r="N50" s="112" t="s">
        <v>222</v>
      </c>
      <c r="O50" s="112" t="s">
        <v>223</v>
      </c>
      <c r="AA50" s="115">
        <f>IF(OR(J50="Fail",ISBLANK(J50)),INDEX('Issue Code Table'!C:C,MATCH(N:N,'Issue Code Table'!A:A,0)),IF(M50="Critical",6,IF(M50="Significant",5,IF(M50="Moderate",3,2))))</f>
        <v>5</v>
      </c>
    </row>
    <row r="51" spans="1:27" ht="175" x14ac:dyDescent="0.25">
      <c r="A51" s="79" t="s">
        <v>371</v>
      </c>
      <c r="B51" s="79" t="s">
        <v>213</v>
      </c>
      <c r="C51" s="79" t="s">
        <v>214</v>
      </c>
      <c r="D51" s="79" t="s">
        <v>196</v>
      </c>
      <c r="E51" s="79" t="s">
        <v>133</v>
      </c>
      <c r="F51" s="79" t="s">
        <v>2415</v>
      </c>
      <c r="G51" s="79" t="s">
        <v>372</v>
      </c>
      <c r="H51" s="79" t="s">
        <v>373</v>
      </c>
      <c r="I51" s="79"/>
      <c r="J51" s="78"/>
      <c r="K51" s="79"/>
      <c r="L51" s="79"/>
      <c r="M51" s="112" t="s">
        <v>145</v>
      </c>
      <c r="N51" s="112" t="s">
        <v>222</v>
      </c>
      <c r="O51" s="112" t="s">
        <v>223</v>
      </c>
      <c r="AA51" s="115">
        <f>IF(OR(J51="Fail",ISBLANK(J51)),INDEX('Issue Code Table'!C:C,MATCH(N:N,'Issue Code Table'!A:A,0)),IF(M51="Critical",6,IF(M51="Significant",5,IF(M51="Moderate",3,2))))</f>
        <v>5</v>
      </c>
    </row>
    <row r="52" spans="1:27" ht="362.5" x14ac:dyDescent="0.25">
      <c r="A52" s="79" t="s">
        <v>374</v>
      </c>
      <c r="B52" s="79" t="s">
        <v>213</v>
      </c>
      <c r="C52" s="79" t="s">
        <v>214</v>
      </c>
      <c r="D52" s="79" t="s">
        <v>196</v>
      </c>
      <c r="E52" s="79" t="s">
        <v>133</v>
      </c>
      <c r="F52" s="79" t="s">
        <v>375</v>
      </c>
      <c r="G52" s="79" t="s">
        <v>376</v>
      </c>
      <c r="H52" s="79" t="s">
        <v>377</v>
      </c>
      <c r="I52" s="79"/>
      <c r="J52" s="78"/>
      <c r="K52" s="79"/>
      <c r="L52" s="79"/>
      <c r="M52" s="112" t="s">
        <v>145</v>
      </c>
      <c r="N52" s="112" t="s">
        <v>222</v>
      </c>
      <c r="O52" s="112" t="s">
        <v>223</v>
      </c>
      <c r="AA52" s="115">
        <f>IF(OR(J52="Fail",ISBLANK(J52)),INDEX('Issue Code Table'!C:C,MATCH(N:N,'Issue Code Table'!A:A,0)),IF(M52="Critical",6,IF(M52="Significant",5,IF(M52="Moderate",3,2))))</f>
        <v>5</v>
      </c>
    </row>
    <row r="53" spans="1:27" ht="375" x14ac:dyDescent="0.25">
      <c r="A53" s="79" t="s">
        <v>378</v>
      </c>
      <c r="B53" s="79" t="s">
        <v>213</v>
      </c>
      <c r="C53" s="79" t="s">
        <v>214</v>
      </c>
      <c r="D53" s="79" t="s">
        <v>196</v>
      </c>
      <c r="E53" s="79" t="s">
        <v>133</v>
      </c>
      <c r="F53" s="79" t="s">
        <v>379</v>
      </c>
      <c r="G53" s="79" t="s">
        <v>380</v>
      </c>
      <c r="H53" s="79" t="s">
        <v>381</v>
      </c>
      <c r="I53" s="79"/>
      <c r="J53" s="78"/>
      <c r="K53" s="79"/>
      <c r="L53" s="79"/>
      <c r="M53" s="112" t="s">
        <v>145</v>
      </c>
      <c r="N53" s="112" t="s">
        <v>222</v>
      </c>
      <c r="O53" s="112" t="s">
        <v>223</v>
      </c>
      <c r="AA53" s="115">
        <f>IF(OR(J53="Fail",ISBLANK(J53)),INDEX('Issue Code Table'!C:C,MATCH(N:N,'Issue Code Table'!A:A,0)),IF(M53="Critical",6,IF(M53="Significant",5,IF(M53="Moderate",3,2))))</f>
        <v>5</v>
      </c>
    </row>
    <row r="54" spans="1:27" ht="187.5" x14ac:dyDescent="0.25">
      <c r="A54" s="79" t="s">
        <v>382</v>
      </c>
      <c r="B54" s="79" t="s">
        <v>213</v>
      </c>
      <c r="C54" s="79" t="s">
        <v>214</v>
      </c>
      <c r="D54" s="79" t="s">
        <v>196</v>
      </c>
      <c r="E54" s="79" t="s">
        <v>133</v>
      </c>
      <c r="F54" s="79" t="s">
        <v>383</v>
      </c>
      <c r="G54" s="79" t="s">
        <v>384</v>
      </c>
      <c r="H54" s="79" t="s">
        <v>385</v>
      </c>
      <c r="I54" s="79"/>
      <c r="J54" s="78"/>
      <c r="K54" s="79"/>
      <c r="L54" s="79"/>
      <c r="M54" s="112" t="s">
        <v>145</v>
      </c>
      <c r="N54" s="112" t="s">
        <v>222</v>
      </c>
      <c r="O54" s="112" t="s">
        <v>223</v>
      </c>
      <c r="AA54" s="115">
        <f>IF(OR(J54="Fail",ISBLANK(J54)),INDEX('Issue Code Table'!C:C,MATCH(N:N,'Issue Code Table'!A:A,0)),IF(M54="Critical",6,IF(M54="Significant",5,IF(M54="Moderate",3,2))))</f>
        <v>5</v>
      </c>
    </row>
    <row r="55" spans="1:27" ht="375" x14ac:dyDescent="0.25">
      <c r="A55" s="79" t="s">
        <v>386</v>
      </c>
      <c r="B55" s="79" t="s">
        <v>213</v>
      </c>
      <c r="C55" s="79" t="s">
        <v>214</v>
      </c>
      <c r="D55" s="79" t="s">
        <v>196</v>
      </c>
      <c r="E55" s="79" t="s">
        <v>133</v>
      </c>
      <c r="F55" s="79" t="s">
        <v>387</v>
      </c>
      <c r="G55" s="79" t="s">
        <v>388</v>
      </c>
      <c r="H55" s="79" t="s">
        <v>389</v>
      </c>
      <c r="I55" s="79"/>
      <c r="J55" s="78"/>
      <c r="K55" s="79"/>
      <c r="L55" s="79"/>
      <c r="M55" s="112" t="s">
        <v>145</v>
      </c>
      <c r="N55" s="112" t="s">
        <v>222</v>
      </c>
      <c r="O55" s="112" t="s">
        <v>223</v>
      </c>
      <c r="AA55" s="115">
        <f>IF(OR(J55="Fail",ISBLANK(J55)),INDEX('Issue Code Table'!C:C,MATCH(N:N,'Issue Code Table'!A:A,0)),IF(M55="Critical",6,IF(M55="Significant",5,IF(M55="Moderate",3,2))))</f>
        <v>5</v>
      </c>
    </row>
    <row r="56" spans="1:27" ht="362.5" x14ac:dyDescent="0.25">
      <c r="A56" s="79" t="s">
        <v>390</v>
      </c>
      <c r="B56" s="79" t="s">
        <v>213</v>
      </c>
      <c r="C56" s="79" t="s">
        <v>214</v>
      </c>
      <c r="D56" s="79" t="s">
        <v>196</v>
      </c>
      <c r="E56" s="79" t="s">
        <v>133</v>
      </c>
      <c r="F56" s="79" t="s">
        <v>391</v>
      </c>
      <c r="G56" s="79" t="s">
        <v>392</v>
      </c>
      <c r="H56" s="79" t="s">
        <v>393</v>
      </c>
      <c r="I56" s="79"/>
      <c r="J56" s="78"/>
      <c r="K56" s="79"/>
      <c r="L56" s="79"/>
      <c r="M56" s="112" t="s">
        <v>145</v>
      </c>
      <c r="N56" s="112" t="s">
        <v>222</v>
      </c>
      <c r="O56" s="112" t="s">
        <v>223</v>
      </c>
      <c r="AA56" s="115">
        <f>IF(OR(J56="Fail",ISBLANK(J56)),INDEX('Issue Code Table'!C:C,MATCH(N:N,'Issue Code Table'!A:A,0)),IF(M56="Critical",6,IF(M56="Significant",5,IF(M56="Moderate",3,2))))</f>
        <v>5</v>
      </c>
    </row>
    <row r="57" spans="1:27" ht="175" x14ac:dyDescent="0.25">
      <c r="A57" s="79" t="s">
        <v>394</v>
      </c>
      <c r="B57" s="79" t="s">
        <v>213</v>
      </c>
      <c r="C57" s="79" t="s">
        <v>214</v>
      </c>
      <c r="D57" s="79" t="s">
        <v>196</v>
      </c>
      <c r="E57" s="79" t="s">
        <v>133</v>
      </c>
      <c r="F57" s="79" t="s">
        <v>395</v>
      </c>
      <c r="G57" s="79" t="s">
        <v>396</v>
      </c>
      <c r="H57" s="79" t="s">
        <v>397</v>
      </c>
      <c r="I57" s="79"/>
      <c r="J57" s="78"/>
      <c r="K57" s="79"/>
      <c r="L57" s="79"/>
      <c r="M57" s="112" t="s">
        <v>145</v>
      </c>
      <c r="N57" s="112" t="s">
        <v>222</v>
      </c>
      <c r="O57" s="112" t="s">
        <v>223</v>
      </c>
      <c r="AA57" s="115">
        <f>IF(OR(J57="Fail",ISBLANK(J57)),INDEX('Issue Code Table'!C:C,MATCH(N:N,'Issue Code Table'!A:A,0)),IF(M57="Critical",6,IF(M57="Significant",5,IF(M57="Moderate",3,2))))</f>
        <v>5</v>
      </c>
    </row>
    <row r="58" spans="1:27" ht="162.5" x14ac:dyDescent="0.25">
      <c r="A58" s="79" t="s">
        <v>398</v>
      </c>
      <c r="B58" s="79" t="s">
        <v>267</v>
      </c>
      <c r="C58" s="79" t="s">
        <v>268</v>
      </c>
      <c r="D58" s="79" t="s">
        <v>196</v>
      </c>
      <c r="E58" s="79" t="s">
        <v>133</v>
      </c>
      <c r="F58" s="79" t="s">
        <v>399</v>
      </c>
      <c r="G58" s="79" t="s">
        <v>400</v>
      </c>
      <c r="H58" s="79" t="s">
        <v>401</v>
      </c>
      <c r="I58" s="79"/>
      <c r="J58" s="78"/>
      <c r="K58" s="79"/>
      <c r="L58" s="79"/>
      <c r="M58" s="112" t="s">
        <v>145</v>
      </c>
      <c r="N58" s="112" t="s">
        <v>222</v>
      </c>
      <c r="O58" s="112" t="s">
        <v>223</v>
      </c>
      <c r="AA58" s="115">
        <f>IF(OR(J58="Fail",ISBLANK(J58)),INDEX('Issue Code Table'!C:C,MATCH(N:N,'Issue Code Table'!A:A,0)),IF(M58="Critical",6,IF(M58="Significant",5,IF(M58="Moderate",3,2))))</f>
        <v>5</v>
      </c>
    </row>
    <row r="59" spans="1:27" ht="62.5" x14ac:dyDescent="0.25">
      <c r="A59" s="79" t="s">
        <v>402</v>
      </c>
      <c r="B59" s="79" t="s">
        <v>267</v>
      </c>
      <c r="C59" s="79" t="s">
        <v>268</v>
      </c>
      <c r="D59" s="79" t="s">
        <v>196</v>
      </c>
      <c r="E59" s="79" t="s">
        <v>133</v>
      </c>
      <c r="F59" s="79" t="s">
        <v>2416</v>
      </c>
      <c r="G59" s="79" t="s">
        <v>403</v>
      </c>
      <c r="H59" s="79" t="s">
        <v>404</v>
      </c>
      <c r="I59" s="79"/>
      <c r="J59" s="78"/>
      <c r="K59" s="79"/>
      <c r="L59" s="79"/>
      <c r="M59" s="112" t="s">
        <v>145</v>
      </c>
      <c r="N59" s="112" t="s">
        <v>222</v>
      </c>
      <c r="O59" s="112" t="s">
        <v>223</v>
      </c>
      <c r="AA59" s="115">
        <f>IF(OR(J59="Fail",ISBLANK(J59)),INDEX('Issue Code Table'!C:C,MATCH(N:N,'Issue Code Table'!A:A,0)),IF(M59="Critical",6,IF(M59="Significant",5,IF(M59="Moderate",3,2))))</f>
        <v>5</v>
      </c>
    </row>
    <row r="60" spans="1:27" ht="125" x14ac:dyDescent="0.25">
      <c r="A60" s="79" t="s">
        <v>405</v>
      </c>
      <c r="B60" s="79" t="s">
        <v>267</v>
      </c>
      <c r="C60" s="79" t="s">
        <v>268</v>
      </c>
      <c r="D60" s="79" t="s">
        <v>196</v>
      </c>
      <c r="E60" s="79" t="s">
        <v>133</v>
      </c>
      <c r="F60" s="79" t="s">
        <v>406</v>
      </c>
      <c r="G60" s="79" t="s">
        <v>407</v>
      </c>
      <c r="H60" s="79" t="s">
        <v>408</v>
      </c>
      <c r="I60" s="79"/>
      <c r="J60" s="78"/>
      <c r="K60" s="79"/>
      <c r="L60" s="79"/>
      <c r="M60" s="112" t="s">
        <v>145</v>
      </c>
      <c r="N60" s="112" t="s">
        <v>222</v>
      </c>
      <c r="O60" s="112" t="s">
        <v>223</v>
      </c>
      <c r="AA60" s="115">
        <f>IF(OR(J60="Fail",ISBLANK(J60)),INDEX('Issue Code Table'!C:C,MATCH(N:N,'Issue Code Table'!A:A,0)),IF(M60="Critical",6,IF(M60="Significant",5,IF(M60="Moderate",3,2))))</f>
        <v>5</v>
      </c>
    </row>
    <row r="61" spans="1:27" ht="175" x14ac:dyDescent="0.25">
      <c r="A61" s="79" t="s">
        <v>409</v>
      </c>
      <c r="B61" s="79" t="s">
        <v>213</v>
      </c>
      <c r="C61" s="79" t="s">
        <v>214</v>
      </c>
      <c r="D61" s="79" t="s">
        <v>196</v>
      </c>
      <c r="E61" s="79" t="s">
        <v>133</v>
      </c>
      <c r="F61" s="79" t="s">
        <v>410</v>
      </c>
      <c r="G61" s="79" t="s">
        <v>411</v>
      </c>
      <c r="H61" s="79" t="s">
        <v>412</v>
      </c>
      <c r="I61" s="79"/>
      <c r="J61" s="78"/>
      <c r="K61" s="79"/>
      <c r="L61" s="79"/>
      <c r="M61" s="112" t="s">
        <v>145</v>
      </c>
      <c r="N61" s="112" t="s">
        <v>222</v>
      </c>
      <c r="O61" s="112" t="s">
        <v>223</v>
      </c>
      <c r="AA61" s="115">
        <f>IF(OR(J61="Fail",ISBLANK(J61)),INDEX('Issue Code Table'!C:C,MATCH(N:N,'Issue Code Table'!A:A,0)),IF(M61="Critical",6,IF(M61="Significant",5,IF(M61="Moderate",3,2))))</f>
        <v>5</v>
      </c>
    </row>
    <row r="62" spans="1:27" ht="162.5" x14ac:dyDescent="0.25">
      <c r="A62" s="79" t="s">
        <v>413</v>
      </c>
      <c r="B62" s="79" t="s">
        <v>267</v>
      </c>
      <c r="C62" s="79" t="s">
        <v>268</v>
      </c>
      <c r="D62" s="79" t="s">
        <v>196</v>
      </c>
      <c r="E62" s="79" t="s">
        <v>133</v>
      </c>
      <c r="F62" s="79" t="s">
        <v>414</v>
      </c>
      <c r="G62" s="79" t="s">
        <v>415</v>
      </c>
      <c r="H62" s="79" t="s">
        <v>416</v>
      </c>
      <c r="I62" s="79"/>
      <c r="J62" s="78"/>
      <c r="K62" s="79"/>
      <c r="L62" s="79"/>
      <c r="M62" s="112" t="s">
        <v>145</v>
      </c>
      <c r="N62" s="112" t="s">
        <v>222</v>
      </c>
      <c r="O62" s="112" t="s">
        <v>223</v>
      </c>
      <c r="AA62" s="115">
        <f>IF(OR(J62="Fail",ISBLANK(J62)),INDEX('Issue Code Table'!C:C,MATCH(N:N,'Issue Code Table'!A:A,0)),IF(M62="Critical",6,IF(M62="Significant",5,IF(M62="Moderate",3,2))))</f>
        <v>5</v>
      </c>
    </row>
    <row r="63" spans="1:27" ht="275" x14ac:dyDescent="0.25">
      <c r="A63" s="79" t="s">
        <v>417</v>
      </c>
      <c r="B63" s="79" t="s">
        <v>213</v>
      </c>
      <c r="C63" s="79" t="s">
        <v>214</v>
      </c>
      <c r="D63" s="79" t="s">
        <v>196</v>
      </c>
      <c r="E63" s="79" t="s">
        <v>133</v>
      </c>
      <c r="F63" s="79" t="s">
        <v>418</v>
      </c>
      <c r="G63" s="79" t="s">
        <v>419</v>
      </c>
      <c r="H63" s="79" t="s">
        <v>420</v>
      </c>
      <c r="I63" s="79"/>
      <c r="J63" s="78"/>
      <c r="K63" s="79"/>
      <c r="L63" s="79"/>
      <c r="M63" s="112" t="s">
        <v>145</v>
      </c>
      <c r="N63" s="112" t="s">
        <v>222</v>
      </c>
      <c r="O63" s="112" t="s">
        <v>223</v>
      </c>
      <c r="AA63" s="115">
        <f>IF(OR(J63="Fail",ISBLANK(J63)),INDEX('Issue Code Table'!C:C,MATCH(N:N,'Issue Code Table'!A:A,0)),IF(M63="Critical",6,IF(M63="Significant",5,IF(M63="Moderate",3,2))))</f>
        <v>5</v>
      </c>
    </row>
    <row r="64" spans="1:27" ht="262.5" x14ac:dyDescent="0.25">
      <c r="A64" s="79" t="s">
        <v>421</v>
      </c>
      <c r="B64" s="79" t="s">
        <v>267</v>
      </c>
      <c r="C64" s="79" t="s">
        <v>268</v>
      </c>
      <c r="D64" s="79" t="s">
        <v>196</v>
      </c>
      <c r="E64" s="79" t="s">
        <v>133</v>
      </c>
      <c r="F64" s="79" t="s">
        <v>422</v>
      </c>
      <c r="G64" s="79" t="s">
        <v>423</v>
      </c>
      <c r="H64" s="79" t="s">
        <v>424</v>
      </c>
      <c r="I64" s="79"/>
      <c r="J64" s="78"/>
      <c r="K64" s="79"/>
      <c r="L64" s="79"/>
      <c r="M64" s="112" t="s">
        <v>145</v>
      </c>
      <c r="N64" s="112" t="s">
        <v>222</v>
      </c>
      <c r="O64" s="112" t="s">
        <v>223</v>
      </c>
      <c r="AA64" s="115">
        <f>IF(OR(J64="Fail",ISBLANK(J64)),INDEX('Issue Code Table'!C:C,MATCH(N:N,'Issue Code Table'!A:A,0)),IF(M64="Critical",6,IF(M64="Significant",5,IF(M64="Moderate",3,2))))</f>
        <v>5</v>
      </c>
    </row>
    <row r="65" spans="1:27" ht="112.5" x14ac:dyDescent="0.25">
      <c r="A65" s="79" t="s">
        <v>425</v>
      </c>
      <c r="B65" s="79" t="s">
        <v>213</v>
      </c>
      <c r="C65" s="79" t="s">
        <v>214</v>
      </c>
      <c r="D65" s="79" t="s">
        <v>196</v>
      </c>
      <c r="E65" s="79" t="s">
        <v>133</v>
      </c>
      <c r="F65" s="79" t="s">
        <v>426</v>
      </c>
      <c r="G65" s="79" t="s">
        <v>427</v>
      </c>
      <c r="H65" s="79" t="s">
        <v>428</v>
      </c>
      <c r="I65" s="79"/>
      <c r="J65" s="78"/>
      <c r="K65" s="79"/>
      <c r="L65" s="79"/>
      <c r="M65" s="112" t="s">
        <v>145</v>
      </c>
      <c r="N65" s="112" t="s">
        <v>222</v>
      </c>
      <c r="O65" s="112" t="s">
        <v>223</v>
      </c>
      <c r="AA65" s="115">
        <f>IF(OR(J65="Fail",ISBLANK(J65)),INDEX('Issue Code Table'!C:C,MATCH(N:N,'Issue Code Table'!A:A,0)),IF(M65="Critical",6,IF(M65="Significant",5,IF(M65="Moderate",3,2))))</f>
        <v>5</v>
      </c>
    </row>
    <row r="66" spans="1:27" ht="137.5" x14ac:dyDescent="0.25">
      <c r="A66" s="79" t="s">
        <v>429</v>
      </c>
      <c r="B66" s="79" t="s">
        <v>267</v>
      </c>
      <c r="C66" s="79" t="s">
        <v>268</v>
      </c>
      <c r="D66" s="79" t="s">
        <v>196</v>
      </c>
      <c r="E66" s="79" t="s">
        <v>133</v>
      </c>
      <c r="F66" s="79" t="s">
        <v>430</v>
      </c>
      <c r="G66" s="79" t="s">
        <v>2379</v>
      </c>
      <c r="H66" s="79" t="s">
        <v>431</v>
      </c>
      <c r="I66" s="79"/>
      <c r="J66" s="78"/>
      <c r="K66" s="79"/>
      <c r="L66" s="79"/>
      <c r="M66" s="112" t="s">
        <v>145</v>
      </c>
      <c r="N66" s="112" t="s">
        <v>222</v>
      </c>
      <c r="O66" s="112" t="s">
        <v>223</v>
      </c>
      <c r="AA66" s="115">
        <f>IF(OR(J66="Fail",ISBLANK(J66)),INDEX('Issue Code Table'!C:C,MATCH(N:N,'Issue Code Table'!A:A,0)),IF(M66="Critical",6,IF(M66="Significant",5,IF(M66="Moderate",3,2))))</f>
        <v>5</v>
      </c>
    </row>
    <row r="67" spans="1:27" ht="87.5" x14ac:dyDescent="0.25">
      <c r="A67" s="79" t="s">
        <v>432</v>
      </c>
      <c r="B67" s="79" t="s">
        <v>213</v>
      </c>
      <c r="C67" s="79" t="s">
        <v>214</v>
      </c>
      <c r="D67" s="79" t="s">
        <v>196</v>
      </c>
      <c r="E67" s="79" t="s">
        <v>133</v>
      </c>
      <c r="F67" s="79" t="s">
        <v>433</v>
      </c>
      <c r="G67" s="79" t="s">
        <v>434</v>
      </c>
      <c r="H67" s="79" t="s">
        <v>435</v>
      </c>
      <c r="I67" s="79"/>
      <c r="J67" s="78"/>
      <c r="K67" s="79"/>
      <c r="L67" s="79"/>
      <c r="M67" s="112" t="s">
        <v>145</v>
      </c>
      <c r="N67" s="112" t="s">
        <v>333</v>
      </c>
      <c r="O67" s="112" t="s">
        <v>334</v>
      </c>
      <c r="AA67" s="115">
        <f>IF(OR(J67="Fail",ISBLANK(J67)),INDEX('Issue Code Table'!C:C,MATCH(N:N,'Issue Code Table'!A:A,0)),IF(M67="Critical",6,IF(M67="Significant",5,IF(M67="Moderate",3,2))))</f>
        <v>5</v>
      </c>
    </row>
    <row r="68" spans="1:27" ht="225" x14ac:dyDescent="0.25">
      <c r="A68" s="79" t="s">
        <v>436</v>
      </c>
      <c r="B68" s="79" t="s">
        <v>213</v>
      </c>
      <c r="C68" s="79" t="s">
        <v>214</v>
      </c>
      <c r="D68" s="79" t="s">
        <v>196</v>
      </c>
      <c r="E68" s="79" t="s">
        <v>133</v>
      </c>
      <c r="F68" s="79" t="s">
        <v>437</v>
      </c>
      <c r="G68" s="79" t="s">
        <v>438</v>
      </c>
      <c r="H68" s="79" t="s">
        <v>439</v>
      </c>
      <c r="I68" s="79"/>
      <c r="J68" s="78"/>
      <c r="K68" s="79"/>
      <c r="L68" s="79"/>
      <c r="M68" s="112" t="s">
        <v>145</v>
      </c>
      <c r="N68" s="112" t="s">
        <v>222</v>
      </c>
      <c r="O68" s="112" t="s">
        <v>223</v>
      </c>
      <c r="AA68" s="115">
        <f>IF(OR(J68="Fail",ISBLANK(J68)),INDEX('Issue Code Table'!C:C,MATCH(N:N,'Issue Code Table'!A:A,0)),IF(M68="Critical",6,IF(M68="Significant",5,IF(M68="Moderate",3,2))))</f>
        <v>5</v>
      </c>
    </row>
    <row r="69" spans="1:27" ht="125" x14ac:dyDescent="0.25">
      <c r="A69" s="79" t="s">
        <v>440</v>
      </c>
      <c r="B69" s="79" t="s">
        <v>213</v>
      </c>
      <c r="C69" s="79" t="s">
        <v>214</v>
      </c>
      <c r="D69" s="79" t="s">
        <v>196</v>
      </c>
      <c r="E69" s="79" t="s">
        <v>133</v>
      </c>
      <c r="F69" s="79" t="s">
        <v>441</v>
      </c>
      <c r="G69" s="79" t="s">
        <v>442</v>
      </c>
      <c r="H69" s="79" t="s">
        <v>443</v>
      </c>
      <c r="I69" s="79"/>
      <c r="J69" s="78"/>
      <c r="K69" s="79"/>
      <c r="L69" s="79"/>
      <c r="M69" s="112" t="s">
        <v>145</v>
      </c>
      <c r="N69" s="112" t="s">
        <v>222</v>
      </c>
      <c r="O69" s="112" t="s">
        <v>223</v>
      </c>
      <c r="AA69" s="115">
        <f>IF(OR(J69="Fail",ISBLANK(J69)),INDEX('Issue Code Table'!C:C,MATCH(N:N,'Issue Code Table'!A:A,0)),IF(M69="Critical",6,IF(M69="Significant",5,IF(M69="Moderate",3,2))))</f>
        <v>5</v>
      </c>
    </row>
    <row r="70" spans="1:27" ht="409.5" x14ac:dyDescent="0.25">
      <c r="A70" s="79" t="s">
        <v>444</v>
      </c>
      <c r="B70" s="79" t="s">
        <v>213</v>
      </c>
      <c r="C70" s="79" t="s">
        <v>214</v>
      </c>
      <c r="D70" s="79" t="s">
        <v>196</v>
      </c>
      <c r="E70" s="79" t="s">
        <v>133</v>
      </c>
      <c r="F70" s="79" t="s">
        <v>445</v>
      </c>
      <c r="G70" s="79" t="s">
        <v>446</v>
      </c>
      <c r="H70" s="79" t="s">
        <v>447</v>
      </c>
      <c r="I70" s="79"/>
      <c r="J70" s="78"/>
      <c r="K70" s="79"/>
      <c r="L70" s="79"/>
      <c r="M70" s="112" t="s">
        <v>145</v>
      </c>
      <c r="N70" s="112" t="s">
        <v>333</v>
      </c>
      <c r="O70" s="112" t="s">
        <v>334</v>
      </c>
      <c r="AA70" s="115">
        <f>IF(OR(J70="Fail",ISBLANK(J70)),INDEX('Issue Code Table'!C:C,MATCH(N:N,'Issue Code Table'!A:A,0)),IF(M70="Critical",6,IF(M70="Significant",5,IF(M70="Moderate",3,2))))</f>
        <v>5</v>
      </c>
    </row>
    <row r="71" spans="1:27" ht="287.5" x14ac:dyDescent="0.25">
      <c r="A71" s="79" t="s">
        <v>448</v>
      </c>
      <c r="B71" s="79" t="s">
        <v>213</v>
      </c>
      <c r="C71" s="79" t="s">
        <v>214</v>
      </c>
      <c r="D71" s="79" t="s">
        <v>196</v>
      </c>
      <c r="E71" s="79" t="s">
        <v>133</v>
      </c>
      <c r="F71" s="79" t="s">
        <v>449</v>
      </c>
      <c r="G71" s="79" t="s">
        <v>450</v>
      </c>
      <c r="H71" s="79" t="s">
        <v>451</v>
      </c>
      <c r="I71" s="79"/>
      <c r="J71" s="78"/>
      <c r="K71" s="79"/>
      <c r="L71" s="79"/>
      <c r="M71" s="112" t="s">
        <v>145</v>
      </c>
      <c r="N71" s="112" t="s">
        <v>333</v>
      </c>
      <c r="O71" s="112" t="s">
        <v>334</v>
      </c>
      <c r="AA71" s="115">
        <f>IF(OR(J71="Fail",ISBLANK(J71)),INDEX('Issue Code Table'!C:C,MATCH(N:N,'Issue Code Table'!A:A,0)),IF(M71="Critical",6,IF(M71="Significant",5,IF(M71="Moderate",3,2))))</f>
        <v>5</v>
      </c>
    </row>
    <row r="72" spans="1:27" ht="275" x14ac:dyDescent="0.25">
      <c r="A72" s="79" t="s">
        <v>452</v>
      </c>
      <c r="B72" s="79" t="s">
        <v>213</v>
      </c>
      <c r="C72" s="79" t="s">
        <v>214</v>
      </c>
      <c r="D72" s="79" t="s">
        <v>196</v>
      </c>
      <c r="E72" s="79" t="s">
        <v>133</v>
      </c>
      <c r="F72" s="79" t="s">
        <v>453</v>
      </c>
      <c r="G72" s="79" t="s">
        <v>454</v>
      </c>
      <c r="H72" s="79" t="s">
        <v>455</v>
      </c>
      <c r="I72" s="79"/>
      <c r="J72" s="78"/>
      <c r="K72" s="79"/>
      <c r="L72" s="79"/>
      <c r="M72" s="112" t="s">
        <v>145</v>
      </c>
      <c r="N72" s="112" t="s">
        <v>222</v>
      </c>
      <c r="O72" s="112" t="s">
        <v>223</v>
      </c>
      <c r="AA72" s="115">
        <f>IF(OR(J72="Fail",ISBLANK(J72)),INDEX('Issue Code Table'!C:C,MATCH(N:N,'Issue Code Table'!A:A,0)),IF(M72="Critical",6,IF(M72="Significant",5,IF(M72="Moderate",3,2))))</f>
        <v>5</v>
      </c>
    </row>
    <row r="73" spans="1:27" ht="237.5" x14ac:dyDescent="0.25">
      <c r="A73" s="79" t="s">
        <v>456</v>
      </c>
      <c r="B73" s="79" t="s">
        <v>213</v>
      </c>
      <c r="C73" s="79" t="s">
        <v>214</v>
      </c>
      <c r="D73" s="79" t="s">
        <v>196</v>
      </c>
      <c r="E73" s="79" t="s">
        <v>133</v>
      </c>
      <c r="F73" s="79" t="s">
        <v>457</v>
      </c>
      <c r="G73" s="79" t="s">
        <v>458</v>
      </c>
      <c r="H73" s="79" t="s">
        <v>459</v>
      </c>
      <c r="I73" s="79"/>
      <c r="J73" s="78"/>
      <c r="K73" s="79"/>
      <c r="L73" s="79"/>
      <c r="M73" s="112" t="s">
        <v>145</v>
      </c>
      <c r="N73" s="112" t="s">
        <v>222</v>
      </c>
      <c r="O73" s="112" t="s">
        <v>223</v>
      </c>
      <c r="AA73" s="115">
        <f>IF(OR(J73="Fail",ISBLANK(J73)),INDEX('Issue Code Table'!C:C,MATCH(N:N,'Issue Code Table'!A:A,0)),IF(M73="Critical",6,IF(M73="Significant",5,IF(M73="Moderate",3,2))))</f>
        <v>5</v>
      </c>
    </row>
    <row r="74" spans="1:27" ht="250" x14ac:dyDescent="0.25">
      <c r="A74" s="79" t="s">
        <v>460</v>
      </c>
      <c r="B74" s="79" t="s">
        <v>213</v>
      </c>
      <c r="C74" s="79" t="s">
        <v>214</v>
      </c>
      <c r="D74" s="79" t="s">
        <v>196</v>
      </c>
      <c r="E74" s="79" t="s">
        <v>133</v>
      </c>
      <c r="F74" s="79" t="s">
        <v>461</v>
      </c>
      <c r="G74" s="79" t="s">
        <v>462</v>
      </c>
      <c r="H74" s="79" t="s">
        <v>463</v>
      </c>
      <c r="I74" s="79"/>
      <c r="J74" s="78"/>
      <c r="K74" s="79"/>
      <c r="L74" s="79"/>
      <c r="M74" s="112" t="s">
        <v>145</v>
      </c>
      <c r="N74" s="112" t="s">
        <v>222</v>
      </c>
      <c r="O74" s="112" t="s">
        <v>223</v>
      </c>
      <c r="AA74" s="115">
        <f>IF(OR(J74="Fail",ISBLANK(J74)),INDEX('Issue Code Table'!C:C,MATCH(N:N,'Issue Code Table'!A:A,0)),IF(M74="Critical",6,IF(M74="Significant",5,IF(M74="Moderate",3,2))))</f>
        <v>5</v>
      </c>
    </row>
    <row r="75" spans="1:27" ht="250" x14ac:dyDescent="0.25">
      <c r="A75" s="79" t="s">
        <v>464</v>
      </c>
      <c r="B75" s="79" t="s">
        <v>213</v>
      </c>
      <c r="C75" s="79" t="s">
        <v>214</v>
      </c>
      <c r="D75" s="79" t="s">
        <v>465</v>
      </c>
      <c r="E75" s="79" t="s">
        <v>133</v>
      </c>
      <c r="F75" s="79" t="s">
        <v>466</v>
      </c>
      <c r="G75" s="79" t="s">
        <v>467</v>
      </c>
      <c r="H75" s="79" t="s">
        <v>468</v>
      </c>
      <c r="I75" s="79"/>
      <c r="J75" s="78"/>
      <c r="K75" s="79"/>
      <c r="L75" s="79"/>
      <c r="M75" s="112" t="s">
        <v>145</v>
      </c>
      <c r="N75" s="112" t="s">
        <v>222</v>
      </c>
      <c r="O75" s="112" t="s">
        <v>223</v>
      </c>
      <c r="AA75" s="115">
        <f>IF(OR(J75="Fail",ISBLANK(J75)),INDEX('Issue Code Table'!C:C,MATCH(N:N,'Issue Code Table'!A:A,0)),IF(M75="Critical",6,IF(M75="Significant",5,IF(M75="Moderate",3,2))))</f>
        <v>5</v>
      </c>
    </row>
    <row r="76" spans="1:27" ht="250" x14ac:dyDescent="0.25">
      <c r="A76" s="79" t="s">
        <v>469</v>
      </c>
      <c r="B76" s="79" t="s">
        <v>267</v>
      </c>
      <c r="C76" s="79" t="s">
        <v>268</v>
      </c>
      <c r="D76" s="79" t="s">
        <v>196</v>
      </c>
      <c r="E76" s="79" t="s">
        <v>133</v>
      </c>
      <c r="F76" s="79" t="s">
        <v>470</v>
      </c>
      <c r="G76" s="79" t="s">
        <v>471</v>
      </c>
      <c r="H76" s="79" t="s">
        <v>472</v>
      </c>
      <c r="I76" s="79"/>
      <c r="J76" s="78"/>
      <c r="K76" s="79"/>
      <c r="L76" s="79"/>
      <c r="M76" s="112" t="s">
        <v>145</v>
      </c>
      <c r="N76" s="112" t="s">
        <v>222</v>
      </c>
      <c r="O76" s="112" t="s">
        <v>223</v>
      </c>
      <c r="AA76" s="115">
        <f>IF(OR(J76="Fail",ISBLANK(J76)),INDEX('Issue Code Table'!C:C,MATCH(N:N,'Issue Code Table'!A:A,0)),IF(M76="Critical",6,IF(M76="Significant",5,IF(M76="Moderate",3,2))))</f>
        <v>5</v>
      </c>
    </row>
    <row r="77" spans="1:27" ht="87.5" x14ac:dyDescent="0.25">
      <c r="A77" s="79" t="s">
        <v>473</v>
      </c>
      <c r="B77" s="79" t="s">
        <v>213</v>
      </c>
      <c r="C77" s="79" t="s">
        <v>214</v>
      </c>
      <c r="D77" s="79" t="s">
        <v>132</v>
      </c>
      <c r="E77" s="79" t="s">
        <v>133</v>
      </c>
      <c r="F77" s="79" t="s">
        <v>474</v>
      </c>
      <c r="G77" s="79" t="s">
        <v>475</v>
      </c>
      <c r="H77" s="79" t="s">
        <v>476</v>
      </c>
      <c r="I77" s="79"/>
      <c r="J77" s="78"/>
      <c r="K77" s="79"/>
      <c r="L77" s="79"/>
      <c r="M77" s="112" t="s">
        <v>168</v>
      </c>
      <c r="N77" s="112" t="s">
        <v>477</v>
      </c>
      <c r="O77" s="112" t="s">
        <v>478</v>
      </c>
      <c r="AA77" s="115">
        <f>IF(OR(J77="Fail",ISBLANK(J77)),INDEX('Issue Code Table'!C:C,MATCH(N:N,'Issue Code Table'!A:A,0)),IF(M77="Critical",6,IF(M77="Significant",5,IF(M77="Moderate",3,2))))</f>
        <v>3</v>
      </c>
    </row>
    <row r="78" spans="1:27" ht="100" x14ac:dyDescent="0.25">
      <c r="A78" s="79" t="s">
        <v>479</v>
      </c>
      <c r="B78" s="79" t="s">
        <v>267</v>
      </c>
      <c r="C78" s="79" t="s">
        <v>268</v>
      </c>
      <c r="D78" s="79" t="s">
        <v>174</v>
      </c>
      <c r="E78" s="79" t="s">
        <v>133</v>
      </c>
      <c r="F78" s="79" t="s">
        <v>480</v>
      </c>
      <c r="G78" s="79" t="s">
        <v>481</v>
      </c>
      <c r="H78" s="79" t="s">
        <v>482</v>
      </c>
      <c r="I78" s="79"/>
      <c r="J78" s="78"/>
      <c r="K78" s="79"/>
      <c r="L78" s="79"/>
      <c r="M78" s="112" t="s">
        <v>168</v>
      </c>
      <c r="N78" s="112" t="s">
        <v>477</v>
      </c>
      <c r="O78" s="112" t="s">
        <v>478</v>
      </c>
      <c r="AA78" s="115">
        <f>IF(OR(J78="Fail",ISBLANK(J78)),INDEX('Issue Code Table'!C:C,MATCH(N:N,'Issue Code Table'!A:A,0)),IF(M78="Critical",6,IF(M78="Significant",5,IF(M78="Moderate",3,2))))</f>
        <v>3</v>
      </c>
    </row>
    <row r="79" spans="1:27" ht="150" x14ac:dyDescent="0.25">
      <c r="A79" s="79" t="s">
        <v>483</v>
      </c>
      <c r="B79" s="79" t="s">
        <v>213</v>
      </c>
      <c r="C79" s="79" t="s">
        <v>214</v>
      </c>
      <c r="D79" s="79" t="s">
        <v>132</v>
      </c>
      <c r="E79" s="79" t="s">
        <v>133</v>
      </c>
      <c r="F79" s="79" t="s">
        <v>484</v>
      </c>
      <c r="G79" s="79" t="s">
        <v>485</v>
      </c>
      <c r="H79" s="79" t="s">
        <v>486</v>
      </c>
      <c r="I79" s="79"/>
      <c r="J79" s="78"/>
      <c r="K79" s="79"/>
      <c r="L79" s="79"/>
      <c r="M79" s="112" t="s">
        <v>168</v>
      </c>
      <c r="N79" s="112" t="s">
        <v>487</v>
      </c>
      <c r="O79" s="112" t="s">
        <v>488</v>
      </c>
      <c r="AA79" s="115">
        <f>IF(OR(J79="Fail",ISBLANK(J79)),INDEX('Issue Code Table'!C:C,MATCH(N:N,'Issue Code Table'!A:A,0)),IF(M79="Critical",6,IF(M79="Significant",5,IF(M79="Moderate",3,2))))</f>
        <v>2</v>
      </c>
    </row>
    <row r="80" spans="1:27" ht="150" x14ac:dyDescent="0.25">
      <c r="A80" s="79" t="s">
        <v>489</v>
      </c>
      <c r="B80" s="79" t="s">
        <v>213</v>
      </c>
      <c r="C80" s="79" t="s">
        <v>214</v>
      </c>
      <c r="D80" s="79" t="s">
        <v>196</v>
      </c>
      <c r="E80" s="79" t="s">
        <v>133</v>
      </c>
      <c r="F80" s="79" t="s">
        <v>490</v>
      </c>
      <c r="G80" s="79" t="s">
        <v>491</v>
      </c>
      <c r="H80" s="79" t="s">
        <v>492</v>
      </c>
      <c r="I80" s="79"/>
      <c r="J80" s="78"/>
      <c r="K80" s="79"/>
      <c r="L80" s="79"/>
      <c r="M80" s="112" t="s">
        <v>145</v>
      </c>
      <c r="N80" s="112" t="s">
        <v>222</v>
      </c>
      <c r="O80" s="112" t="s">
        <v>223</v>
      </c>
      <c r="AA80" s="115">
        <f>IF(OR(J80="Fail",ISBLANK(J80)),INDEX('Issue Code Table'!C:C,MATCH(N:N,'Issue Code Table'!A:A,0)),IF(M80="Critical",6,IF(M80="Significant",5,IF(M80="Moderate",3,2))))</f>
        <v>5</v>
      </c>
    </row>
    <row r="81" spans="1:27" ht="87.5" x14ac:dyDescent="0.25">
      <c r="A81" s="79" t="s">
        <v>493</v>
      </c>
      <c r="B81" s="79" t="s">
        <v>213</v>
      </c>
      <c r="C81" s="79" t="s">
        <v>214</v>
      </c>
      <c r="D81" s="79" t="s">
        <v>196</v>
      </c>
      <c r="E81" s="79" t="s">
        <v>133</v>
      </c>
      <c r="F81" s="79" t="s">
        <v>494</v>
      </c>
      <c r="G81" s="79" t="s">
        <v>495</v>
      </c>
      <c r="H81" s="79" t="s">
        <v>496</v>
      </c>
      <c r="I81" s="79"/>
      <c r="J81" s="78"/>
      <c r="K81" s="79"/>
      <c r="L81" s="79"/>
      <c r="M81" s="112" t="s">
        <v>145</v>
      </c>
      <c r="N81" s="112" t="s">
        <v>222</v>
      </c>
      <c r="O81" s="112" t="s">
        <v>223</v>
      </c>
      <c r="AA81" s="115">
        <f>IF(OR(J81="Fail",ISBLANK(J81)),INDEX('Issue Code Table'!C:C,MATCH(N:N,'Issue Code Table'!A:A,0)),IF(M81="Critical",6,IF(M81="Significant",5,IF(M81="Moderate",3,2))))</f>
        <v>5</v>
      </c>
    </row>
    <row r="82" spans="1:27" ht="87.5" x14ac:dyDescent="0.25">
      <c r="A82" s="79" t="s">
        <v>497</v>
      </c>
      <c r="B82" s="79" t="s">
        <v>213</v>
      </c>
      <c r="C82" s="79" t="s">
        <v>214</v>
      </c>
      <c r="D82" s="79" t="s">
        <v>196</v>
      </c>
      <c r="E82" s="79" t="s">
        <v>133</v>
      </c>
      <c r="F82" s="79" t="s">
        <v>498</v>
      </c>
      <c r="G82" s="79" t="s">
        <v>499</v>
      </c>
      <c r="H82" s="79" t="s">
        <v>500</v>
      </c>
      <c r="I82" s="79"/>
      <c r="J82" s="78"/>
      <c r="K82" s="79"/>
      <c r="L82" s="79"/>
      <c r="M82" s="112" t="s">
        <v>145</v>
      </c>
      <c r="N82" s="112" t="s">
        <v>222</v>
      </c>
      <c r="O82" s="112" t="s">
        <v>223</v>
      </c>
      <c r="AA82" s="115">
        <f>IF(OR(J82="Fail",ISBLANK(J82)),INDEX('Issue Code Table'!C:C,MATCH(N:N,'Issue Code Table'!A:A,0)),IF(M82="Critical",6,IF(M82="Significant",5,IF(M82="Moderate",3,2))))</f>
        <v>5</v>
      </c>
    </row>
    <row r="83" spans="1:27" ht="300" x14ac:dyDescent="0.25">
      <c r="A83" s="79" t="s">
        <v>501</v>
      </c>
      <c r="B83" s="79" t="s">
        <v>213</v>
      </c>
      <c r="C83" s="79" t="s">
        <v>214</v>
      </c>
      <c r="D83" s="79" t="s">
        <v>196</v>
      </c>
      <c r="E83" s="79" t="s">
        <v>133</v>
      </c>
      <c r="F83" s="79" t="s">
        <v>502</v>
      </c>
      <c r="G83" s="79" t="s">
        <v>503</v>
      </c>
      <c r="H83" s="79" t="s">
        <v>504</v>
      </c>
      <c r="I83" s="79"/>
      <c r="J83" s="78"/>
      <c r="K83" s="79"/>
      <c r="L83" s="79"/>
      <c r="M83" s="112" t="s">
        <v>145</v>
      </c>
      <c r="N83" s="112" t="s">
        <v>222</v>
      </c>
      <c r="O83" s="112" t="s">
        <v>223</v>
      </c>
      <c r="AA83" s="115">
        <f>IF(OR(J83="Fail",ISBLANK(J83)),INDEX('Issue Code Table'!C:C,MATCH(N:N,'Issue Code Table'!A:A,0)),IF(M83="Critical",6,IF(M83="Significant",5,IF(M83="Moderate",3,2))))</f>
        <v>5</v>
      </c>
    </row>
    <row r="84" spans="1:27" ht="337.5" x14ac:dyDescent="0.25">
      <c r="A84" s="79" t="s">
        <v>505</v>
      </c>
      <c r="B84" s="79" t="s">
        <v>213</v>
      </c>
      <c r="C84" s="79" t="s">
        <v>214</v>
      </c>
      <c r="D84" s="79" t="s">
        <v>174</v>
      </c>
      <c r="E84" s="79" t="s">
        <v>133</v>
      </c>
      <c r="F84" s="79" t="s">
        <v>506</v>
      </c>
      <c r="G84" s="79" t="s">
        <v>507</v>
      </c>
      <c r="H84" s="79" t="s">
        <v>508</v>
      </c>
      <c r="I84" s="79"/>
      <c r="J84" s="78"/>
      <c r="K84" s="79"/>
      <c r="L84" s="79"/>
      <c r="M84" s="112" t="s">
        <v>145</v>
      </c>
      <c r="N84" s="112" t="s">
        <v>222</v>
      </c>
      <c r="O84" s="112" t="s">
        <v>223</v>
      </c>
      <c r="AA84" s="115">
        <f>IF(OR(J84="Fail",ISBLANK(J84)),INDEX('Issue Code Table'!C:C,MATCH(N:N,'Issue Code Table'!A:A,0)),IF(M84="Critical",6,IF(M84="Significant",5,IF(M84="Moderate",3,2))))</f>
        <v>5</v>
      </c>
    </row>
    <row r="85" spans="1:27" ht="250" x14ac:dyDescent="0.25">
      <c r="A85" s="79" t="s">
        <v>509</v>
      </c>
      <c r="B85" s="79" t="s">
        <v>213</v>
      </c>
      <c r="C85" s="79" t="s">
        <v>214</v>
      </c>
      <c r="D85" s="79" t="s">
        <v>196</v>
      </c>
      <c r="E85" s="79" t="s">
        <v>133</v>
      </c>
      <c r="F85" s="79" t="s">
        <v>510</v>
      </c>
      <c r="G85" s="79" t="s">
        <v>511</v>
      </c>
      <c r="H85" s="79" t="s">
        <v>512</v>
      </c>
      <c r="I85" s="79"/>
      <c r="J85" s="78"/>
      <c r="K85" s="79"/>
      <c r="L85" s="79"/>
      <c r="M85" s="112" t="s">
        <v>145</v>
      </c>
      <c r="N85" s="112" t="s">
        <v>222</v>
      </c>
      <c r="O85" s="112" t="s">
        <v>223</v>
      </c>
      <c r="AA85" s="115">
        <f>IF(OR(J85="Fail",ISBLANK(J85)),INDEX('Issue Code Table'!C:C,MATCH(N:N,'Issue Code Table'!A:A,0)),IF(M85="Critical",6,IF(M85="Significant",5,IF(M85="Moderate",3,2))))</f>
        <v>5</v>
      </c>
    </row>
    <row r="86" spans="1:27" ht="287.5" x14ac:dyDescent="0.25">
      <c r="A86" s="79" t="s">
        <v>513</v>
      </c>
      <c r="B86" s="79" t="s">
        <v>213</v>
      </c>
      <c r="C86" s="79" t="s">
        <v>214</v>
      </c>
      <c r="D86" s="79" t="s">
        <v>196</v>
      </c>
      <c r="E86" s="79" t="s">
        <v>133</v>
      </c>
      <c r="F86" s="79" t="s">
        <v>514</v>
      </c>
      <c r="G86" s="79" t="s">
        <v>515</v>
      </c>
      <c r="H86" s="79" t="s">
        <v>516</v>
      </c>
      <c r="I86" s="79"/>
      <c r="J86" s="78"/>
      <c r="K86" s="79"/>
      <c r="L86" s="79"/>
      <c r="M86" s="112" t="s">
        <v>145</v>
      </c>
      <c r="N86" s="112" t="s">
        <v>222</v>
      </c>
      <c r="O86" s="112" t="s">
        <v>223</v>
      </c>
      <c r="AA86" s="115">
        <f>IF(OR(J86="Fail",ISBLANK(J86)),INDEX('Issue Code Table'!C:C,MATCH(N:N,'Issue Code Table'!A:A,0)),IF(M86="Critical",6,IF(M86="Significant",5,IF(M86="Moderate",3,2))))</f>
        <v>5</v>
      </c>
    </row>
    <row r="87" spans="1:27" ht="237.5" x14ac:dyDescent="0.25">
      <c r="A87" s="79" t="s">
        <v>517</v>
      </c>
      <c r="B87" s="79" t="s">
        <v>213</v>
      </c>
      <c r="C87" s="79" t="s">
        <v>214</v>
      </c>
      <c r="D87" s="79" t="s">
        <v>196</v>
      </c>
      <c r="E87" s="79" t="s">
        <v>133</v>
      </c>
      <c r="F87" s="79" t="s">
        <v>518</v>
      </c>
      <c r="G87" s="79" t="s">
        <v>519</v>
      </c>
      <c r="H87" s="79" t="s">
        <v>520</v>
      </c>
      <c r="I87" s="79"/>
      <c r="J87" s="78"/>
      <c r="K87" s="79"/>
      <c r="L87" s="79"/>
      <c r="M87" s="112" t="s">
        <v>145</v>
      </c>
      <c r="N87" s="112" t="s">
        <v>222</v>
      </c>
      <c r="O87" s="112" t="s">
        <v>223</v>
      </c>
      <c r="AA87" s="115">
        <f>IF(OR(J87="Fail",ISBLANK(J87)),INDEX('Issue Code Table'!C:C,MATCH(N:N,'Issue Code Table'!A:A,0)),IF(M87="Critical",6,IF(M87="Significant",5,IF(M87="Moderate",3,2))))</f>
        <v>5</v>
      </c>
    </row>
    <row r="88" spans="1:27" ht="237.5" x14ac:dyDescent="0.25">
      <c r="A88" s="79" t="s">
        <v>521</v>
      </c>
      <c r="B88" s="79" t="s">
        <v>213</v>
      </c>
      <c r="C88" s="79" t="s">
        <v>214</v>
      </c>
      <c r="D88" s="79" t="s">
        <v>196</v>
      </c>
      <c r="E88" s="79" t="s">
        <v>133</v>
      </c>
      <c r="F88" s="79" t="s">
        <v>522</v>
      </c>
      <c r="G88" s="79" t="s">
        <v>523</v>
      </c>
      <c r="H88" s="79" t="s">
        <v>524</v>
      </c>
      <c r="I88" s="79"/>
      <c r="J88" s="78"/>
      <c r="K88" s="79"/>
      <c r="L88" s="79"/>
      <c r="M88" s="112" t="s">
        <v>145</v>
      </c>
      <c r="N88" s="112" t="s">
        <v>222</v>
      </c>
      <c r="O88" s="112" t="s">
        <v>223</v>
      </c>
      <c r="AA88" s="115">
        <f>IF(OR(J88="Fail",ISBLANK(J88)),INDEX('Issue Code Table'!C:C,MATCH(N:N,'Issue Code Table'!A:A,0)),IF(M88="Critical",6,IF(M88="Significant",5,IF(M88="Moderate",3,2))))</f>
        <v>5</v>
      </c>
    </row>
    <row r="89" spans="1:27" ht="250" x14ac:dyDescent="0.25">
      <c r="A89" s="79" t="s">
        <v>525</v>
      </c>
      <c r="B89" s="79" t="s">
        <v>213</v>
      </c>
      <c r="C89" s="79" t="s">
        <v>214</v>
      </c>
      <c r="D89" s="79" t="s">
        <v>196</v>
      </c>
      <c r="E89" s="79" t="s">
        <v>133</v>
      </c>
      <c r="F89" s="79" t="s">
        <v>526</v>
      </c>
      <c r="G89" s="79" t="s">
        <v>527</v>
      </c>
      <c r="H89" s="79" t="s">
        <v>528</v>
      </c>
      <c r="I89" s="79"/>
      <c r="J89" s="78"/>
      <c r="K89" s="79"/>
      <c r="L89" s="79"/>
      <c r="M89" s="112" t="s">
        <v>145</v>
      </c>
      <c r="N89" s="112" t="s">
        <v>222</v>
      </c>
      <c r="O89" s="112" t="s">
        <v>223</v>
      </c>
      <c r="AA89" s="115">
        <f>IF(OR(J89="Fail",ISBLANK(J89)),INDEX('Issue Code Table'!C:C,MATCH(N:N,'Issue Code Table'!A:A,0)),IF(M89="Critical",6,IF(M89="Significant",5,IF(M89="Moderate",3,2))))</f>
        <v>5</v>
      </c>
    </row>
    <row r="90" spans="1:27" ht="300" x14ac:dyDescent="0.25">
      <c r="A90" s="79" t="s">
        <v>529</v>
      </c>
      <c r="B90" s="79" t="s">
        <v>213</v>
      </c>
      <c r="C90" s="79" t="s">
        <v>214</v>
      </c>
      <c r="D90" s="79" t="s">
        <v>196</v>
      </c>
      <c r="E90" s="79" t="s">
        <v>133</v>
      </c>
      <c r="F90" s="79" t="s">
        <v>530</v>
      </c>
      <c r="G90" s="79" t="s">
        <v>531</v>
      </c>
      <c r="H90" s="79" t="s">
        <v>532</v>
      </c>
      <c r="I90" s="79"/>
      <c r="J90" s="78"/>
      <c r="K90" s="79"/>
      <c r="L90" s="79"/>
      <c r="M90" s="112" t="s">
        <v>145</v>
      </c>
      <c r="N90" s="112" t="s">
        <v>222</v>
      </c>
      <c r="O90" s="112" t="s">
        <v>223</v>
      </c>
      <c r="AA90" s="115">
        <f>IF(OR(J90="Fail",ISBLANK(J90)),INDEX('Issue Code Table'!C:C,MATCH(N:N,'Issue Code Table'!A:A,0)),IF(M90="Critical",6,IF(M90="Significant",5,IF(M90="Moderate",3,2))))</f>
        <v>5</v>
      </c>
    </row>
    <row r="91" spans="1:27" ht="250" x14ac:dyDescent="0.25">
      <c r="A91" s="79" t="s">
        <v>533</v>
      </c>
      <c r="B91" s="79" t="s">
        <v>213</v>
      </c>
      <c r="C91" s="79" t="s">
        <v>214</v>
      </c>
      <c r="D91" s="79" t="s">
        <v>196</v>
      </c>
      <c r="E91" s="79" t="s">
        <v>133</v>
      </c>
      <c r="F91" s="79" t="s">
        <v>534</v>
      </c>
      <c r="G91" s="79" t="s">
        <v>535</v>
      </c>
      <c r="H91" s="79" t="s">
        <v>536</v>
      </c>
      <c r="I91" s="79"/>
      <c r="J91" s="78"/>
      <c r="K91" s="79"/>
      <c r="L91" s="79"/>
      <c r="M91" s="112" t="s">
        <v>145</v>
      </c>
      <c r="N91" s="112" t="s">
        <v>222</v>
      </c>
      <c r="O91" s="112" t="s">
        <v>223</v>
      </c>
      <c r="AA91" s="115">
        <f>IF(OR(J91="Fail",ISBLANK(J91)),INDEX('Issue Code Table'!C:C,MATCH(N:N,'Issue Code Table'!A:A,0)),IF(M91="Critical",6,IF(M91="Significant",5,IF(M91="Moderate",3,2))))</f>
        <v>5</v>
      </c>
    </row>
    <row r="92" spans="1:27" ht="250" x14ac:dyDescent="0.25">
      <c r="A92" s="79" t="s">
        <v>537</v>
      </c>
      <c r="B92" s="79" t="s">
        <v>213</v>
      </c>
      <c r="C92" s="79" t="s">
        <v>214</v>
      </c>
      <c r="D92" s="79" t="s">
        <v>196</v>
      </c>
      <c r="E92" s="79" t="s">
        <v>133</v>
      </c>
      <c r="F92" s="79" t="s">
        <v>538</v>
      </c>
      <c r="G92" s="79" t="s">
        <v>539</v>
      </c>
      <c r="H92" s="79" t="s">
        <v>540</v>
      </c>
      <c r="I92" s="79"/>
      <c r="J92" s="78"/>
      <c r="K92" s="79"/>
      <c r="L92" s="79"/>
      <c r="M92" s="112" t="s">
        <v>145</v>
      </c>
      <c r="N92" s="112" t="s">
        <v>222</v>
      </c>
      <c r="O92" s="112" t="s">
        <v>223</v>
      </c>
      <c r="AA92" s="115">
        <f>IF(OR(J92="Fail",ISBLANK(J92)),INDEX('Issue Code Table'!C:C,MATCH(N:N,'Issue Code Table'!A:A,0)),IF(M92="Critical",6,IF(M92="Significant",5,IF(M92="Moderate",3,2))))</f>
        <v>5</v>
      </c>
    </row>
    <row r="93" spans="1:27" ht="175" x14ac:dyDescent="0.25">
      <c r="A93" s="79" t="s">
        <v>541</v>
      </c>
      <c r="B93" s="79" t="s">
        <v>213</v>
      </c>
      <c r="C93" s="79" t="s">
        <v>214</v>
      </c>
      <c r="D93" s="79" t="s">
        <v>196</v>
      </c>
      <c r="E93" s="79" t="s">
        <v>133</v>
      </c>
      <c r="F93" s="79" t="s">
        <v>542</v>
      </c>
      <c r="G93" s="79" t="s">
        <v>543</v>
      </c>
      <c r="H93" s="79" t="s">
        <v>544</v>
      </c>
      <c r="I93" s="79"/>
      <c r="J93" s="78"/>
      <c r="K93" s="79"/>
      <c r="L93" s="79"/>
      <c r="M93" s="112" t="s">
        <v>145</v>
      </c>
      <c r="N93" s="112" t="s">
        <v>333</v>
      </c>
      <c r="O93" s="112" t="s">
        <v>334</v>
      </c>
      <c r="AA93" s="115">
        <f>IF(OR(J93="Fail",ISBLANK(J93)),INDEX('Issue Code Table'!C:C,MATCH(N:N,'Issue Code Table'!A:A,0)),IF(M93="Critical",6,IF(M93="Significant",5,IF(M93="Moderate",3,2))))</f>
        <v>5</v>
      </c>
    </row>
    <row r="94" spans="1:27" ht="212.5" x14ac:dyDescent="0.25">
      <c r="A94" s="79" t="s">
        <v>545</v>
      </c>
      <c r="B94" s="79" t="s">
        <v>213</v>
      </c>
      <c r="C94" s="79" t="s">
        <v>214</v>
      </c>
      <c r="D94" s="79" t="s">
        <v>196</v>
      </c>
      <c r="E94" s="79" t="s">
        <v>133</v>
      </c>
      <c r="F94" s="79" t="s">
        <v>546</v>
      </c>
      <c r="G94" s="79" t="s">
        <v>547</v>
      </c>
      <c r="H94" s="79" t="s">
        <v>548</v>
      </c>
      <c r="I94" s="79"/>
      <c r="J94" s="78"/>
      <c r="K94" s="79"/>
      <c r="L94" s="79"/>
      <c r="M94" s="112" t="s">
        <v>145</v>
      </c>
      <c r="N94" s="112" t="s">
        <v>549</v>
      </c>
      <c r="O94" s="112" t="s">
        <v>550</v>
      </c>
      <c r="AA94" s="115">
        <f>IF(OR(J94="Fail",ISBLANK(J94)),INDEX('Issue Code Table'!C:C,MATCH(N:N,'Issue Code Table'!A:A,0)),IF(M94="Critical",6,IF(M94="Significant",5,IF(M94="Moderate",3,2))))</f>
        <v>6</v>
      </c>
    </row>
    <row r="95" spans="1:27" ht="300" x14ac:dyDescent="0.25">
      <c r="A95" s="79" t="s">
        <v>551</v>
      </c>
      <c r="B95" s="79" t="s">
        <v>213</v>
      </c>
      <c r="C95" s="79" t="s">
        <v>214</v>
      </c>
      <c r="D95" s="79" t="s">
        <v>196</v>
      </c>
      <c r="E95" s="79" t="s">
        <v>133</v>
      </c>
      <c r="F95" s="79" t="s">
        <v>552</v>
      </c>
      <c r="G95" s="79" t="s">
        <v>553</v>
      </c>
      <c r="H95" s="79" t="s">
        <v>554</v>
      </c>
      <c r="I95" s="79"/>
      <c r="J95" s="78"/>
      <c r="K95" s="79"/>
      <c r="L95" s="79"/>
      <c r="M95" s="112" t="s">
        <v>145</v>
      </c>
      <c r="N95" s="112" t="s">
        <v>222</v>
      </c>
      <c r="O95" s="112" t="s">
        <v>223</v>
      </c>
      <c r="AA95" s="115">
        <f>IF(OR(J95="Fail",ISBLANK(J95)),INDEX('Issue Code Table'!C:C,MATCH(N:N,'Issue Code Table'!A:A,0)),IF(M95="Critical",6,IF(M95="Significant",5,IF(M95="Moderate",3,2))))</f>
        <v>5</v>
      </c>
    </row>
    <row r="96" spans="1:27" ht="150" x14ac:dyDescent="0.25">
      <c r="A96" s="79" t="s">
        <v>555</v>
      </c>
      <c r="B96" s="79" t="s">
        <v>213</v>
      </c>
      <c r="C96" s="79" t="s">
        <v>214</v>
      </c>
      <c r="D96" s="79" t="s">
        <v>196</v>
      </c>
      <c r="E96" s="79" t="s">
        <v>133</v>
      </c>
      <c r="F96" s="79" t="s">
        <v>556</v>
      </c>
      <c r="G96" s="79" t="s">
        <v>557</v>
      </c>
      <c r="H96" s="79" t="s">
        <v>558</v>
      </c>
      <c r="I96" s="79"/>
      <c r="J96" s="78"/>
      <c r="K96" s="79"/>
      <c r="L96" s="79"/>
      <c r="M96" s="112" t="s">
        <v>145</v>
      </c>
      <c r="N96" s="112" t="s">
        <v>222</v>
      </c>
      <c r="O96" s="112" t="s">
        <v>223</v>
      </c>
      <c r="AA96" s="115">
        <f>IF(OR(J96="Fail",ISBLANK(J96)),INDEX('Issue Code Table'!C:C,MATCH(N:N,'Issue Code Table'!A:A,0)),IF(M96="Critical",6,IF(M96="Significant",5,IF(M96="Moderate",3,2))))</f>
        <v>5</v>
      </c>
    </row>
    <row r="97" spans="1:27" ht="150" x14ac:dyDescent="0.25">
      <c r="A97" s="79" t="s">
        <v>559</v>
      </c>
      <c r="B97" s="79" t="s">
        <v>213</v>
      </c>
      <c r="C97" s="79" t="s">
        <v>214</v>
      </c>
      <c r="D97" s="79" t="s">
        <v>196</v>
      </c>
      <c r="E97" s="79" t="s">
        <v>133</v>
      </c>
      <c r="F97" s="79" t="s">
        <v>560</v>
      </c>
      <c r="G97" s="79" t="s">
        <v>561</v>
      </c>
      <c r="H97" s="79" t="s">
        <v>562</v>
      </c>
      <c r="I97" s="79"/>
      <c r="J97" s="78"/>
      <c r="K97" s="79"/>
      <c r="L97" s="79"/>
      <c r="M97" s="112" t="s">
        <v>145</v>
      </c>
      <c r="N97" s="112" t="s">
        <v>222</v>
      </c>
      <c r="O97" s="112" t="s">
        <v>223</v>
      </c>
      <c r="AA97" s="115">
        <f>IF(OR(J97="Fail",ISBLANK(J97)),INDEX('Issue Code Table'!C:C,MATCH(N:N,'Issue Code Table'!A:A,0)),IF(M97="Critical",6,IF(M97="Significant",5,IF(M97="Moderate",3,2))))</f>
        <v>5</v>
      </c>
    </row>
    <row r="98" spans="1:27" ht="237.5" x14ac:dyDescent="0.25">
      <c r="A98" s="79" t="s">
        <v>563</v>
      </c>
      <c r="B98" s="79" t="s">
        <v>213</v>
      </c>
      <c r="C98" s="79" t="s">
        <v>214</v>
      </c>
      <c r="D98" s="79" t="s">
        <v>196</v>
      </c>
      <c r="E98" s="79" t="s">
        <v>133</v>
      </c>
      <c r="F98" s="79" t="s">
        <v>564</v>
      </c>
      <c r="G98" s="79" t="s">
        <v>565</v>
      </c>
      <c r="H98" s="79" t="s">
        <v>566</v>
      </c>
      <c r="I98" s="79"/>
      <c r="J98" s="78"/>
      <c r="K98" s="79"/>
      <c r="L98" s="79"/>
      <c r="M98" s="112" t="s">
        <v>145</v>
      </c>
      <c r="N98" s="112" t="s">
        <v>222</v>
      </c>
      <c r="O98" s="112" t="s">
        <v>223</v>
      </c>
      <c r="AA98" s="115">
        <f>IF(OR(J98="Fail",ISBLANK(J98)),INDEX('Issue Code Table'!C:C,MATCH(N:N,'Issue Code Table'!A:A,0)),IF(M98="Critical",6,IF(M98="Significant",5,IF(M98="Moderate",3,2))))</f>
        <v>5</v>
      </c>
    </row>
    <row r="99" spans="1:27" ht="200" x14ac:dyDescent="0.25">
      <c r="A99" s="79" t="s">
        <v>567</v>
      </c>
      <c r="B99" s="79" t="s">
        <v>213</v>
      </c>
      <c r="C99" s="79" t="s">
        <v>214</v>
      </c>
      <c r="D99" s="79" t="s">
        <v>196</v>
      </c>
      <c r="E99" s="79" t="s">
        <v>133</v>
      </c>
      <c r="F99" s="79" t="s">
        <v>568</v>
      </c>
      <c r="G99" s="79" t="s">
        <v>569</v>
      </c>
      <c r="H99" s="79" t="s">
        <v>570</v>
      </c>
      <c r="I99" s="79"/>
      <c r="J99" s="78"/>
      <c r="K99" s="79"/>
      <c r="L99" s="79"/>
      <c r="M99" s="112" t="s">
        <v>145</v>
      </c>
      <c r="N99" s="112" t="s">
        <v>222</v>
      </c>
      <c r="O99" s="112" t="s">
        <v>223</v>
      </c>
      <c r="AA99" s="115">
        <f>IF(OR(J99="Fail",ISBLANK(J99)),INDEX('Issue Code Table'!C:C,MATCH(N:N,'Issue Code Table'!A:A,0)),IF(M99="Critical",6,IF(M99="Significant",5,IF(M99="Moderate",3,2))))</f>
        <v>5</v>
      </c>
    </row>
    <row r="100" spans="1:27" ht="200" x14ac:dyDescent="0.25">
      <c r="A100" s="79" t="s">
        <v>571</v>
      </c>
      <c r="B100" s="79" t="s">
        <v>213</v>
      </c>
      <c r="C100" s="79" t="s">
        <v>214</v>
      </c>
      <c r="D100" s="79" t="s">
        <v>196</v>
      </c>
      <c r="E100" s="79" t="s">
        <v>133</v>
      </c>
      <c r="F100" s="79" t="s">
        <v>572</v>
      </c>
      <c r="G100" s="79" t="s">
        <v>573</v>
      </c>
      <c r="H100" s="79" t="s">
        <v>574</v>
      </c>
      <c r="I100" s="79"/>
      <c r="J100" s="78"/>
      <c r="K100" s="79"/>
      <c r="L100" s="79"/>
      <c r="M100" s="112" t="s">
        <v>145</v>
      </c>
      <c r="N100" s="112" t="s">
        <v>222</v>
      </c>
      <c r="O100" s="112" t="s">
        <v>223</v>
      </c>
      <c r="AA100" s="115">
        <f>IF(OR(J100="Fail",ISBLANK(J100)),INDEX('Issue Code Table'!C:C,MATCH(N:N,'Issue Code Table'!A:A,0)),IF(M100="Critical",6,IF(M100="Significant",5,IF(M100="Moderate",3,2))))</f>
        <v>5</v>
      </c>
    </row>
    <row r="101" spans="1:27" ht="137.5" x14ac:dyDescent="0.25">
      <c r="A101" s="79" t="s">
        <v>575</v>
      </c>
      <c r="B101" s="79" t="s">
        <v>213</v>
      </c>
      <c r="C101" s="79" t="s">
        <v>214</v>
      </c>
      <c r="D101" s="79" t="s">
        <v>196</v>
      </c>
      <c r="E101" s="79" t="s">
        <v>133</v>
      </c>
      <c r="F101" s="79" t="s">
        <v>576</v>
      </c>
      <c r="G101" s="79" t="s">
        <v>577</v>
      </c>
      <c r="H101" s="79" t="s">
        <v>578</v>
      </c>
      <c r="I101" s="79"/>
      <c r="J101" s="78"/>
      <c r="K101" s="79"/>
      <c r="L101" s="79"/>
      <c r="M101" s="112" t="s">
        <v>145</v>
      </c>
      <c r="N101" s="112" t="s">
        <v>222</v>
      </c>
      <c r="O101" s="112" t="s">
        <v>223</v>
      </c>
      <c r="AA101" s="115">
        <f>IF(OR(J101="Fail",ISBLANK(J101)),INDEX('Issue Code Table'!C:C,MATCH(N:N,'Issue Code Table'!A:A,0)),IF(M101="Critical",6,IF(M101="Significant",5,IF(M101="Moderate",3,2))))</f>
        <v>5</v>
      </c>
    </row>
    <row r="102" spans="1:27" ht="175" x14ac:dyDescent="0.25">
      <c r="A102" s="79" t="s">
        <v>579</v>
      </c>
      <c r="B102" s="79" t="s">
        <v>267</v>
      </c>
      <c r="C102" s="79" t="s">
        <v>268</v>
      </c>
      <c r="D102" s="79" t="s">
        <v>196</v>
      </c>
      <c r="E102" s="79" t="s">
        <v>133</v>
      </c>
      <c r="F102" s="79" t="s">
        <v>580</v>
      </c>
      <c r="G102" s="79" t="s">
        <v>581</v>
      </c>
      <c r="H102" s="79" t="s">
        <v>582</v>
      </c>
      <c r="I102" s="79"/>
      <c r="J102" s="78"/>
      <c r="K102" s="79"/>
      <c r="L102" s="79"/>
      <c r="M102" s="112" t="s">
        <v>145</v>
      </c>
      <c r="N102" s="112" t="s">
        <v>222</v>
      </c>
      <c r="O102" s="112" t="s">
        <v>223</v>
      </c>
      <c r="AA102" s="115">
        <f>IF(OR(J102="Fail",ISBLANK(J102)),INDEX('Issue Code Table'!C:C,MATCH(N:N,'Issue Code Table'!A:A,0)),IF(M102="Critical",6,IF(M102="Significant",5,IF(M102="Moderate",3,2))))</f>
        <v>5</v>
      </c>
    </row>
    <row r="103" spans="1:27" ht="75" x14ac:dyDescent="0.25">
      <c r="A103" s="79" t="s">
        <v>583</v>
      </c>
      <c r="B103" s="79" t="s">
        <v>213</v>
      </c>
      <c r="C103" s="79" t="s">
        <v>214</v>
      </c>
      <c r="D103" s="79" t="s">
        <v>196</v>
      </c>
      <c r="E103" s="79" t="s">
        <v>133</v>
      </c>
      <c r="F103" s="79" t="s">
        <v>584</v>
      </c>
      <c r="G103" s="79" t="s">
        <v>585</v>
      </c>
      <c r="H103" s="79" t="s">
        <v>586</v>
      </c>
      <c r="I103" s="79"/>
      <c r="J103" s="78"/>
      <c r="K103" s="79"/>
      <c r="L103" s="79"/>
      <c r="M103" s="112" t="s">
        <v>145</v>
      </c>
      <c r="N103" s="112" t="s">
        <v>222</v>
      </c>
      <c r="O103" s="112" t="s">
        <v>223</v>
      </c>
      <c r="AA103" s="115">
        <f>IF(OR(J103="Fail",ISBLANK(J103)),INDEX('Issue Code Table'!C:C,MATCH(N:N,'Issue Code Table'!A:A,0)),IF(M103="Critical",6,IF(M103="Significant",5,IF(M103="Moderate",3,2))))</f>
        <v>5</v>
      </c>
    </row>
    <row r="104" spans="1:27" ht="75" x14ac:dyDescent="0.25">
      <c r="A104" s="79" t="s">
        <v>587</v>
      </c>
      <c r="B104" s="79" t="s">
        <v>267</v>
      </c>
      <c r="C104" s="79" t="s">
        <v>268</v>
      </c>
      <c r="D104" s="79" t="s">
        <v>196</v>
      </c>
      <c r="E104" s="79" t="s">
        <v>133</v>
      </c>
      <c r="F104" s="79" t="s">
        <v>588</v>
      </c>
      <c r="G104" s="79" t="s">
        <v>589</v>
      </c>
      <c r="H104" s="79" t="s">
        <v>590</v>
      </c>
      <c r="I104" s="79"/>
      <c r="J104" s="78"/>
      <c r="K104" s="79"/>
      <c r="L104" s="79"/>
      <c r="M104" s="112" t="s">
        <v>145</v>
      </c>
      <c r="N104" s="112" t="s">
        <v>222</v>
      </c>
      <c r="O104" s="112" t="s">
        <v>223</v>
      </c>
      <c r="AA104" s="115">
        <f>IF(OR(J104="Fail",ISBLANK(J104)),INDEX('Issue Code Table'!C:C,MATCH(N:N,'Issue Code Table'!A:A,0)),IF(M104="Critical",6,IF(M104="Significant",5,IF(M104="Moderate",3,2))))</f>
        <v>5</v>
      </c>
    </row>
    <row r="105" spans="1:27" ht="187.5" x14ac:dyDescent="0.25">
      <c r="A105" s="79" t="s">
        <v>591</v>
      </c>
      <c r="B105" s="79" t="s">
        <v>213</v>
      </c>
      <c r="C105" s="79" t="s">
        <v>214</v>
      </c>
      <c r="D105" s="79" t="s">
        <v>196</v>
      </c>
      <c r="E105" s="79" t="s">
        <v>133</v>
      </c>
      <c r="F105" s="79" t="s">
        <v>592</v>
      </c>
      <c r="G105" s="79" t="s">
        <v>593</v>
      </c>
      <c r="H105" s="79" t="s">
        <v>594</v>
      </c>
      <c r="I105" s="79"/>
      <c r="J105" s="78"/>
      <c r="K105" s="79"/>
      <c r="L105" s="79"/>
      <c r="M105" s="112" t="s">
        <v>145</v>
      </c>
      <c r="N105" s="112" t="s">
        <v>333</v>
      </c>
      <c r="O105" s="112" t="s">
        <v>334</v>
      </c>
      <c r="AA105" s="115">
        <f>IF(OR(J105="Fail",ISBLANK(J105)),INDEX('Issue Code Table'!C:C,MATCH(N:N,'Issue Code Table'!A:A,0)),IF(M105="Critical",6,IF(M105="Significant",5,IF(M105="Moderate",3,2))))</f>
        <v>5</v>
      </c>
    </row>
    <row r="106" spans="1:27" ht="187.5" x14ac:dyDescent="0.25">
      <c r="A106" s="79" t="s">
        <v>595</v>
      </c>
      <c r="B106" s="79" t="s">
        <v>213</v>
      </c>
      <c r="C106" s="79" t="s">
        <v>214</v>
      </c>
      <c r="D106" s="79" t="s">
        <v>196</v>
      </c>
      <c r="E106" s="79" t="s">
        <v>133</v>
      </c>
      <c r="F106" s="79" t="s">
        <v>596</v>
      </c>
      <c r="G106" s="79" t="s">
        <v>597</v>
      </c>
      <c r="H106" s="79" t="s">
        <v>598</v>
      </c>
      <c r="I106" s="79"/>
      <c r="J106" s="78"/>
      <c r="K106" s="79"/>
      <c r="L106" s="79"/>
      <c r="M106" s="112" t="s">
        <v>145</v>
      </c>
      <c r="N106" s="112" t="s">
        <v>333</v>
      </c>
      <c r="O106" s="112" t="s">
        <v>334</v>
      </c>
      <c r="AA106" s="115">
        <f>IF(OR(J106="Fail",ISBLANK(J106)),INDEX('Issue Code Table'!C:C,MATCH(N:N,'Issue Code Table'!A:A,0)),IF(M106="Critical",6,IF(M106="Significant",5,IF(M106="Moderate",3,2))))</f>
        <v>5</v>
      </c>
    </row>
    <row r="107" spans="1:27" ht="137.5" x14ac:dyDescent="0.25">
      <c r="A107" s="79" t="s">
        <v>599</v>
      </c>
      <c r="B107" s="79" t="s">
        <v>213</v>
      </c>
      <c r="C107" s="79" t="s">
        <v>214</v>
      </c>
      <c r="D107" s="79" t="s">
        <v>196</v>
      </c>
      <c r="E107" s="79" t="s">
        <v>133</v>
      </c>
      <c r="F107" s="79" t="s">
        <v>600</v>
      </c>
      <c r="G107" s="79" t="s">
        <v>601</v>
      </c>
      <c r="H107" s="79" t="s">
        <v>602</v>
      </c>
      <c r="I107" s="79"/>
      <c r="J107" s="78"/>
      <c r="K107" s="79"/>
      <c r="L107" s="79"/>
      <c r="M107" s="112" t="s">
        <v>145</v>
      </c>
      <c r="N107" s="112" t="s">
        <v>333</v>
      </c>
      <c r="O107" s="112" t="s">
        <v>334</v>
      </c>
      <c r="AA107" s="115">
        <f>IF(OR(J107="Fail",ISBLANK(J107)),INDEX('Issue Code Table'!C:C,MATCH(N:N,'Issue Code Table'!A:A,0)),IF(M107="Critical",6,IF(M107="Significant",5,IF(M107="Moderate",3,2))))</f>
        <v>5</v>
      </c>
    </row>
    <row r="108" spans="1:27" ht="287.5" x14ac:dyDescent="0.25">
      <c r="A108" s="79" t="s">
        <v>603</v>
      </c>
      <c r="B108" s="79" t="s">
        <v>213</v>
      </c>
      <c r="C108" s="79" t="s">
        <v>214</v>
      </c>
      <c r="D108" s="79" t="s">
        <v>196</v>
      </c>
      <c r="E108" s="79" t="s">
        <v>133</v>
      </c>
      <c r="F108" s="79" t="s">
        <v>604</v>
      </c>
      <c r="G108" s="79" t="s">
        <v>605</v>
      </c>
      <c r="H108" s="79" t="s">
        <v>606</v>
      </c>
      <c r="I108" s="79"/>
      <c r="J108" s="78"/>
      <c r="K108" s="79"/>
      <c r="L108" s="79"/>
      <c r="M108" s="112" t="s">
        <v>145</v>
      </c>
      <c r="N108" s="112" t="s">
        <v>222</v>
      </c>
      <c r="O108" s="112" t="s">
        <v>223</v>
      </c>
      <c r="AA108" s="115">
        <f>IF(OR(J108="Fail",ISBLANK(J108)),INDEX('Issue Code Table'!C:C,MATCH(N:N,'Issue Code Table'!A:A,0)),IF(M108="Critical",6,IF(M108="Significant",5,IF(M108="Moderate",3,2))))</f>
        <v>5</v>
      </c>
    </row>
    <row r="109" spans="1:27" ht="300" x14ac:dyDescent="0.25">
      <c r="A109" s="79" t="s">
        <v>607</v>
      </c>
      <c r="B109" s="79" t="s">
        <v>213</v>
      </c>
      <c r="C109" s="79" t="s">
        <v>214</v>
      </c>
      <c r="D109" s="79" t="s">
        <v>196</v>
      </c>
      <c r="E109" s="79" t="s">
        <v>133</v>
      </c>
      <c r="F109" s="79" t="s">
        <v>608</v>
      </c>
      <c r="G109" s="79" t="s">
        <v>609</v>
      </c>
      <c r="H109" s="79" t="s">
        <v>610</v>
      </c>
      <c r="I109" s="79"/>
      <c r="J109" s="78"/>
      <c r="K109" s="79"/>
      <c r="L109" s="79"/>
      <c r="M109" s="112" t="s">
        <v>145</v>
      </c>
      <c r="N109" s="112" t="s">
        <v>222</v>
      </c>
      <c r="O109" s="112" t="s">
        <v>223</v>
      </c>
      <c r="AA109" s="115">
        <f>IF(OR(J109="Fail",ISBLANK(J109)),INDEX('Issue Code Table'!C:C,MATCH(N:N,'Issue Code Table'!A:A,0)),IF(M109="Critical",6,IF(M109="Significant",5,IF(M109="Moderate",3,2))))</f>
        <v>5</v>
      </c>
    </row>
    <row r="110" spans="1:27" ht="212.5" x14ac:dyDescent="0.25">
      <c r="A110" s="79" t="s">
        <v>611</v>
      </c>
      <c r="B110" s="79" t="s">
        <v>213</v>
      </c>
      <c r="C110" s="79" t="s">
        <v>214</v>
      </c>
      <c r="D110" s="79" t="s">
        <v>196</v>
      </c>
      <c r="E110" s="79" t="s">
        <v>133</v>
      </c>
      <c r="F110" s="79" t="s">
        <v>612</v>
      </c>
      <c r="G110" s="79" t="s">
        <v>613</v>
      </c>
      <c r="H110" s="79" t="s">
        <v>614</v>
      </c>
      <c r="I110" s="79"/>
      <c r="J110" s="78"/>
      <c r="K110" s="79"/>
      <c r="L110" s="79"/>
      <c r="M110" s="112" t="s">
        <v>145</v>
      </c>
      <c r="N110" s="112" t="s">
        <v>222</v>
      </c>
      <c r="O110" s="112" t="s">
        <v>223</v>
      </c>
      <c r="AA110" s="115">
        <f>IF(OR(J110="Fail",ISBLANK(J110)),INDEX('Issue Code Table'!C:C,MATCH(N:N,'Issue Code Table'!A:A,0)),IF(M110="Critical",6,IF(M110="Significant",5,IF(M110="Moderate",3,2))))</f>
        <v>5</v>
      </c>
    </row>
    <row r="111" spans="1:27" ht="212.5" x14ac:dyDescent="0.25">
      <c r="A111" s="79" t="s">
        <v>615</v>
      </c>
      <c r="B111" s="79" t="s">
        <v>213</v>
      </c>
      <c r="C111" s="79" t="s">
        <v>214</v>
      </c>
      <c r="D111" s="79" t="s">
        <v>196</v>
      </c>
      <c r="E111" s="79" t="s">
        <v>133</v>
      </c>
      <c r="F111" s="79" t="s">
        <v>616</v>
      </c>
      <c r="G111" s="79" t="s">
        <v>617</v>
      </c>
      <c r="H111" s="79" t="s">
        <v>618</v>
      </c>
      <c r="I111" s="79"/>
      <c r="J111" s="78"/>
      <c r="K111" s="79"/>
      <c r="L111" s="79"/>
      <c r="M111" s="112" t="s">
        <v>145</v>
      </c>
      <c r="N111" s="112" t="s">
        <v>222</v>
      </c>
      <c r="O111" s="112" t="s">
        <v>223</v>
      </c>
      <c r="AA111" s="115">
        <f>IF(OR(J111="Fail",ISBLANK(J111)),INDEX('Issue Code Table'!C:C,MATCH(N:N,'Issue Code Table'!A:A,0)),IF(M111="Critical",6,IF(M111="Significant",5,IF(M111="Moderate",3,2))))</f>
        <v>5</v>
      </c>
    </row>
    <row r="112" spans="1:27" ht="212.5" x14ac:dyDescent="0.25">
      <c r="A112" s="79" t="s">
        <v>619</v>
      </c>
      <c r="B112" s="79" t="s">
        <v>267</v>
      </c>
      <c r="C112" s="79" t="s">
        <v>268</v>
      </c>
      <c r="D112" s="79" t="s">
        <v>196</v>
      </c>
      <c r="E112" s="79" t="s">
        <v>133</v>
      </c>
      <c r="F112" s="79" t="s">
        <v>620</v>
      </c>
      <c r="G112" s="79" t="s">
        <v>621</v>
      </c>
      <c r="H112" s="79" t="s">
        <v>622</v>
      </c>
      <c r="I112" s="79"/>
      <c r="J112" s="78"/>
      <c r="K112" s="79"/>
      <c r="L112" s="79"/>
      <c r="M112" s="112" t="s">
        <v>145</v>
      </c>
      <c r="N112" s="112" t="s">
        <v>222</v>
      </c>
      <c r="O112" s="112" t="s">
        <v>223</v>
      </c>
      <c r="AA112" s="115">
        <f>IF(OR(J112="Fail",ISBLANK(J112)),INDEX('Issue Code Table'!C:C,MATCH(N:N,'Issue Code Table'!A:A,0)),IF(M112="Critical",6,IF(M112="Significant",5,IF(M112="Moderate",3,2))))</f>
        <v>5</v>
      </c>
    </row>
    <row r="113" spans="1:27" ht="137.5" x14ac:dyDescent="0.25">
      <c r="A113" s="79" t="s">
        <v>623</v>
      </c>
      <c r="B113" s="79" t="s">
        <v>213</v>
      </c>
      <c r="C113" s="79" t="s">
        <v>214</v>
      </c>
      <c r="D113" s="79" t="s">
        <v>196</v>
      </c>
      <c r="E113" s="79" t="s">
        <v>133</v>
      </c>
      <c r="F113" s="79" t="s">
        <v>624</v>
      </c>
      <c r="G113" s="79" t="s">
        <v>2380</v>
      </c>
      <c r="H113" s="79" t="s">
        <v>625</v>
      </c>
      <c r="I113" s="79"/>
      <c r="J113" s="78"/>
      <c r="K113" s="79"/>
      <c r="L113" s="79"/>
      <c r="M113" s="112" t="s">
        <v>145</v>
      </c>
      <c r="N113" s="112" t="s">
        <v>333</v>
      </c>
      <c r="O113" s="112" t="s">
        <v>334</v>
      </c>
      <c r="AA113" s="115">
        <f>IF(OR(J113="Fail",ISBLANK(J113)),INDEX('Issue Code Table'!C:C,MATCH(N:N,'Issue Code Table'!A:A,0)),IF(M113="Critical",6,IF(M113="Significant",5,IF(M113="Moderate",3,2))))</f>
        <v>5</v>
      </c>
    </row>
    <row r="114" spans="1:27" ht="162.5" x14ac:dyDescent="0.25">
      <c r="A114" s="79" t="s">
        <v>626</v>
      </c>
      <c r="B114" s="79" t="s">
        <v>213</v>
      </c>
      <c r="C114" s="79" t="s">
        <v>214</v>
      </c>
      <c r="D114" s="79" t="s">
        <v>196</v>
      </c>
      <c r="E114" s="79" t="s">
        <v>133</v>
      </c>
      <c r="F114" s="79" t="s">
        <v>627</v>
      </c>
      <c r="G114" s="79" t="s">
        <v>628</v>
      </c>
      <c r="H114" s="79" t="s">
        <v>629</v>
      </c>
      <c r="I114" s="79"/>
      <c r="J114" s="78"/>
      <c r="K114" s="79"/>
      <c r="L114" s="79"/>
      <c r="M114" s="112" t="s">
        <v>145</v>
      </c>
      <c r="N114" s="112" t="s">
        <v>333</v>
      </c>
      <c r="O114" s="112" t="s">
        <v>334</v>
      </c>
      <c r="AA114" s="115">
        <f>IF(OR(J114="Fail",ISBLANK(J114)),INDEX('Issue Code Table'!C:C,MATCH(N:N,'Issue Code Table'!A:A,0)),IF(M114="Critical",6,IF(M114="Significant",5,IF(M114="Moderate",3,2))))</f>
        <v>5</v>
      </c>
    </row>
    <row r="115" spans="1:27" ht="137.5" x14ac:dyDescent="0.25">
      <c r="A115" s="79" t="s">
        <v>630</v>
      </c>
      <c r="B115" s="79" t="s">
        <v>213</v>
      </c>
      <c r="C115" s="79" t="s">
        <v>214</v>
      </c>
      <c r="D115" s="79" t="s">
        <v>196</v>
      </c>
      <c r="E115" s="79" t="s">
        <v>133</v>
      </c>
      <c r="F115" s="79" t="s">
        <v>631</v>
      </c>
      <c r="G115" s="79" t="s">
        <v>632</v>
      </c>
      <c r="H115" s="79" t="s">
        <v>633</v>
      </c>
      <c r="I115" s="79"/>
      <c r="J115" s="78"/>
      <c r="K115" s="79"/>
      <c r="L115" s="79"/>
      <c r="M115" s="112" t="s">
        <v>168</v>
      </c>
      <c r="N115" s="112" t="s">
        <v>487</v>
      </c>
      <c r="O115" s="112" t="s">
        <v>488</v>
      </c>
      <c r="AA115" s="115">
        <f>IF(OR(J115="Fail",ISBLANK(J115)),INDEX('Issue Code Table'!C:C,MATCH(N:N,'Issue Code Table'!A:A,0)),IF(M115="Critical",6,IF(M115="Significant",5,IF(M115="Moderate",3,2))))</f>
        <v>2</v>
      </c>
    </row>
    <row r="116" spans="1:27" ht="87.5" x14ac:dyDescent="0.25">
      <c r="A116" s="79" t="s">
        <v>634</v>
      </c>
      <c r="B116" s="79" t="s">
        <v>213</v>
      </c>
      <c r="C116" s="79" t="s">
        <v>214</v>
      </c>
      <c r="D116" s="79" t="s">
        <v>196</v>
      </c>
      <c r="E116" s="79" t="s">
        <v>133</v>
      </c>
      <c r="F116" s="79" t="s">
        <v>635</v>
      </c>
      <c r="G116" s="79" t="s">
        <v>2381</v>
      </c>
      <c r="H116" s="79" t="s">
        <v>636</v>
      </c>
      <c r="I116" s="79"/>
      <c r="J116" s="78"/>
      <c r="K116" s="79"/>
      <c r="L116" s="79"/>
      <c r="M116" s="112" t="s">
        <v>168</v>
      </c>
      <c r="N116" s="112" t="s">
        <v>487</v>
      </c>
      <c r="O116" s="112" t="s">
        <v>488</v>
      </c>
      <c r="AA116" s="115">
        <f>IF(OR(J116="Fail",ISBLANK(J116)),INDEX('Issue Code Table'!C:C,MATCH(N:N,'Issue Code Table'!A:A,0)),IF(M116="Critical",6,IF(M116="Significant",5,IF(M116="Moderate",3,2))))</f>
        <v>2</v>
      </c>
    </row>
    <row r="117" spans="1:27" ht="87.5" x14ac:dyDescent="0.25">
      <c r="A117" s="79" t="s">
        <v>637</v>
      </c>
      <c r="B117" s="79" t="s">
        <v>213</v>
      </c>
      <c r="C117" s="79" t="s">
        <v>214</v>
      </c>
      <c r="D117" s="79" t="s">
        <v>196</v>
      </c>
      <c r="E117" s="79" t="s">
        <v>133</v>
      </c>
      <c r="F117" s="79" t="s">
        <v>638</v>
      </c>
      <c r="G117" s="79" t="s">
        <v>639</v>
      </c>
      <c r="H117" s="79" t="s">
        <v>640</v>
      </c>
      <c r="I117" s="79"/>
      <c r="J117" s="78"/>
      <c r="K117" s="79"/>
      <c r="L117" s="79"/>
      <c r="M117" s="112" t="s">
        <v>145</v>
      </c>
      <c r="N117" s="112" t="s">
        <v>222</v>
      </c>
      <c r="O117" s="112" t="s">
        <v>223</v>
      </c>
      <c r="AA117" s="115">
        <f>IF(OR(J117="Fail",ISBLANK(J117)),INDEX('Issue Code Table'!C:C,MATCH(N:N,'Issue Code Table'!A:A,0)),IF(M117="Critical",6,IF(M117="Significant",5,IF(M117="Moderate",3,2))))</f>
        <v>5</v>
      </c>
    </row>
    <row r="118" spans="1:27" ht="125" x14ac:dyDescent="0.25">
      <c r="A118" s="79" t="s">
        <v>641</v>
      </c>
      <c r="B118" s="79" t="s">
        <v>267</v>
      </c>
      <c r="C118" s="79" t="s">
        <v>268</v>
      </c>
      <c r="D118" s="79" t="s">
        <v>196</v>
      </c>
      <c r="E118" s="79" t="s">
        <v>133</v>
      </c>
      <c r="F118" s="79" t="s">
        <v>642</v>
      </c>
      <c r="G118" s="79" t="s">
        <v>643</v>
      </c>
      <c r="H118" s="79" t="s">
        <v>644</v>
      </c>
      <c r="I118" s="79"/>
      <c r="J118" s="78"/>
      <c r="K118" s="79"/>
      <c r="L118" s="79"/>
      <c r="M118" s="112" t="s">
        <v>145</v>
      </c>
      <c r="N118" s="112" t="s">
        <v>222</v>
      </c>
      <c r="O118" s="112" t="s">
        <v>223</v>
      </c>
      <c r="AA118" s="115">
        <f>IF(OR(J118="Fail",ISBLANK(J118)),INDEX('Issue Code Table'!C:C,MATCH(N:N,'Issue Code Table'!A:A,0)),IF(M118="Critical",6,IF(M118="Significant",5,IF(M118="Moderate",3,2))))</f>
        <v>5</v>
      </c>
    </row>
    <row r="119" spans="1:27" ht="250" x14ac:dyDescent="0.25">
      <c r="A119" s="79" t="s">
        <v>645</v>
      </c>
      <c r="B119" s="79" t="s">
        <v>267</v>
      </c>
      <c r="C119" s="79" t="s">
        <v>268</v>
      </c>
      <c r="D119" s="79" t="s">
        <v>196</v>
      </c>
      <c r="E119" s="79" t="s">
        <v>133</v>
      </c>
      <c r="F119" s="79" t="s">
        <v>646</v>
      </c>
      <c r="G119" s="79" t="s">
        <v>647</v>
      </c>
      <c r="H119" s="79" t="s">
        <v>648</v>
      </c>
      <c r="I119" s="79"/>
      <c r="J119" s="78"/>
      <c r="K119" s="79"/>
      <c r="L119" s="79"/>
      <c r="M119" s="112" t="s">
        <v>145</v>
      </c>
      <c r="N119" s="112" t="s">
        <v>222</v>
      </c>
      <c r="O119" s="112" t="s">
        <v>223</v>
      </c>
      <c r="AA119" s="115">
        <f>IF(OR(J119="Fail",ISBLANK(J119)),INDEX('Issue Code Table'!C:C,MATCH(N:N,'Issue Code Table'!A:A,0)),IF(M119="Critical",6,IF(M119="Significant",5,IF(M119="Moderate",3,2))))</f>
        <v>5</v>
      </c>
    </row>
    <row r="120" spans="1:27" ht="200" x14ac:dyDescent="0.25">
      <c r="A120" s="79" t="s">
        <v>649</v>
      </c>
      <c r="B120" s="79" t="s">
        <v>213</v>
      </c>
      <c r="C120" s="79" t="s">
        <v>214</v>
      </c>
      <c r="D120" s="79" t="s">
        <v>196</v>
      </c>
      <c r="E120" s="79" t="s">
        <v>133</v>
      </c>
      <c r="F120" s="79" t="s">
        <v>650</v>
      </c>
      <c r="G120" s="79" t="s">
        <v>651</v>
      </c>
      <c r="H120" s="79" t="s">
        <v>652</v>
      </c>
      <c r="I120" s="79"/>
      <c r="J120" s="78"/>
      <c r="K120" s="79"/>
      <c r="L120" s="79"/>
      <c r="M120" s="112" t="s">
        <v>145</v>
      </c>
      <c r="N120" s="112" t="s">
        <v>222</v>
      </c>
      <c r="O120" s="112" t="s">
        <v>223</v>
      </c>
      <c r="AA120" s="115">
        <f>IF(OR(J120="Fail",ISBLANK(J120)),INDEX('Issue Code Table'!C:C,MATCH(N:N,'Issue Code Table'!A:A,0)),IF(M120="Critical",6,IF(M120="Significant",5,IF(M120="Moderate",3,2))))</f>
        <v>5</v>
      </c>
    </row>
    <row r="121" spans="1:27" ht="100" x14ac:dyDescent="0.25">
      <c r="A121" s="79" t="s">
        <v>653</v>
      </c>
      <c r="B121" s="79" t="s">
        <v>213</v>
      </c>
      <c r="C121" s="79" t="s">
        <v>214</v>
      </c>
      <c r="D121" s="79" t="s">
        <v>196</v>
      </c>
      <c r="E121" s="79" t="s">
        <v>133</v>
      </c>
      <c r="F121" s="79" t="s">
        <v>654</v>
      </c>
      <c r="G121" s="79" t="s">
        <v>655</v>
      </c>
      <c r="H121" s="79" t="s">
        <v>656</v>
      </c>
      <c r="I121" s="79"/>
      <c r="J121" s="78"/>
      <c r="K121" s="79"/>
      <c r="L121" s="79"/>
      <c r="M121" s="112" t="s">
        <v>145</v>
      </c>
      <c r="N121" s="112" t="s">
        <v>333</v>
      </c>
      <c r="O121" s="112" t="s">
        <v>334</v>
      </c>
      <c r="AA121" s="115">
        <f>IF(OR(J121="Fail",ISBLANK(J121)),INDEX('Issue Code Table'!C:C,MATCH(N:N,'Issue Code Table'!A:A,0)),IF(M121="Critical",6,IF(M121="Significant",5,IF(M121="Moderate",3,2))))</f>
        <v>5</v>
      </c>
    </row>
    <row r="122" spans="1:27" ht="250" x14ac:dyDescent="0.25">
      <c r="A122" s="79" t="s">
        <v>657</v>
      </c>
      <c r="B122" s="79" t="s">
        <v>213</v>
      </c>
      <c r="C122" s="79" t="s">
        <v>214</v>
      </c>
      <c r="D122" s="79" t="s">
        <v>196</v>
      </c>
      <c r="E122" s="79" t="s">
        <v>133</v>
      </c>
      <c r="F122" s="79" t="s">
        <v>658</v>
      </c>
      <c r="G122" s="79" t="s">
        <v>659</v>
      </c>
      <c r="H122" s="79" t="s">
        <v>660</v>
      </c>
      <c r="I122" s="79"/>
      <c r="J122" s="78"/>
      <c r="K122" s="79"/>
      <c r="L122" s="79"/>
      <c r="M122" s="112" t="s">
        <v>145</v>
      </c>
      <c r="N122" s="112" t="s">
        <v>222</v>
      </c>
      <c r="O122" s="112" t="s">
        <v>223</v>
      </c>
      <c r="AA122" s="115">
        <f>IF(OR(J122="Fail",ISBLANK(J122)),INDEX('Issue Code Table'!C:C,MATCH(N:N,'Issue Code Table'!A:A,0)),IF(M122="Critical",6,IF(M122="Significant",5,IF(M122="Moderate",3,2))))</f>
        <v>5</v>
      </c>
    </row>
    <row r="123" spans="1:27" ht="125" x14ac:dyDescent="0.25">
      <c r="A123" s="79" t="s">
        <v>661</v>
      </c>
      <c r="B123" s="79" t="s">
        <v>213</v>
      </c>
      <c r="C123" s="79" t="s">
        <v>214</v>
      </c>
      <c r="D123" s="79" t="s">
        <v>196</v>
      </c>
      <c r="E123" s="79" t="s">
        <v>133</v>
      </c>
      <c r="F123" s="79" t="s">
        <v>662</v>
      </c>
      <c r="G123" s="79" t="s">
        <v>663</v>
      </c>
      <c r="H123" s="79" t="s">
        <v>664</v>
      </c>
      <c r="I123" s="79"/>
      <c r="J123" s="78"/>
      <c r="K123" s="79"/>
      <c r="L123" s="79"/>
      <c r="M123" s="112" t="s">
        <v>145</v>
      </c>
      <c r="N123" s="112" t="s">
        <v>222</v>
      </c>
      <c r="O123" s="112" t="s">
        <v>223</v>
      </c>
      <c r="AA123" s="115">
        <f>IF(OR(J123="Fail",ISBLANK(J123)),INDEX('Issue Code Table'!C:C,MATCH(N:N,'Issue Code Table'!A:A,0)),IF(M123="Critical",6,IF(M123="Significant",5,IF(M123="Moderate",3,2))))</f>
        <v>5</v>
      </c>
    </row>
    <row r="124" spans="1:27" ht="175" x14ac:dyDescent="0.25">
      <c r="A124" s="79" t="s">
        <v>665</v>
      </c>
      <c r="B124" s="79" t="s">
        <v>213</v>
      </c>
      <c r="C124" s="79" t="s">
        <v>214</v>
      </c>
      <c r="D124" s="79" t="s">
        <v>196</v>
      </c>
      <c r="E124" s="79" t="s">
        <v>133</v>
      </c>
      <c r="F124" s="79" t="s">
        <v>666</v>
      </c>
      <c r="G124" s="79" t="s">
        <v>667</v>
      </c>
      <c r="H124" s="79" t="s">
        <v>668</v>
      </c>
      <c r="I124" s="79"/>
      <c r="J124" s="78"/>
      <c r="K124" s="79"/>
      <c r="L124" s="79"/>
      <c r="M124" s="112" t="s">
        <v>145</v>
      </c>
      <c r="N124" s="112" t="s">
        <v>222</v>
      </c>
      <c r="O124" s="112" t="s">
        <v>223</v>
      </c>
      <c r="AA124" s="115">
        <f>IF(OR(J124="Fail",ISBLANK(J124)),INDEX('Issue Code Table'!C:C,MATCH(N:N,'Issue Code Table'!A:A,0)),IF(M124="Critical",6,IF(M124="Significant",5,IF(M124="Moderate",3,2))))</f>
        <v>5</v>
      </c>
    </row>
    <row r="125" spans="1:27" ht="175" x14ac:dyDescent="0.25">
      <c r="A125" s="79" t="s">
        <v>669</v>
      </c>
      <c r="B125" s="79" t="s">
        <v>213</v>
      </c>
      <c r="C125" s="79" t="s">
        <v>214</v>
      </c>
      <c r="D125" s="79" t="s">
        <v>196</v>
      </c>
      <c r="E125" s="79" t="s">
        <v>133</v>
      </c>
      <c r="F125" s="79" t="s">
        <v>670</v>
      </c>
      <c r="G125" s="79" t="s">
        <v>671</v>
      </c>
      <c r="H125" s="79" t="s">
        <v>672</v>
      </c>
      <c r="I125" s="79"/>
      <c r="J125" s="78"/>
      <c r="K125" s="79"/>
      <c r="L125" s="79"/>
      <c r="M125" s="112" t="s">
        <v>145</v>
      </c>
      <c r="N125" s="112" t="s">
        <v>333</v>
      </c>
      <c r="O125" s="112" t="s">
        <v>334</v>
      </c>
      <c r="AA125" s="115">
        <f>IF(OR(J125="Fail",ISBLANK(J125)),INDEX('Issue Code Table'!C:C,MATCH(N:N,'Issue Code Table'!A:A,0)),IF(M125="Critical",6,IF(M125="Significant",5,IF(M125="Moderate",3,2))))</f>
        <v>5</v>
      </c>
    </row>
    <row r="126" spans="1:27" ht="175" x14ac:dyDescent="0.25">
      <c r="A126" s="79" t="s">
        <v>673</v>
      </c>
      <c r="B126" s="79" t="s">
        <v>213</v>
      </c>
      <c r="C126" s="79" t="s">
        <v>214</v>
      </c>
      <c r="D126" s="79" t="s">
        <v>196</v>
      </c>
      <c r="E126" s="79" t="s">
        <v>133</v>
      </c>
      <c r="F126" s="79" t="s">
        <v>674</v>
      </c>
      <c r="G126" s="79" t="s">
        <v>675</v>
      </c>
      <c r="H126" s="79" t="s">
        <v>676</v>
      </c>
      <c r="I126" s="79"/>
      <c r="J126" s="78"/>
      <c r="K126" s="79"/>
      <c r="L126" s="79"/>
      <c r="M126" s="112" t="s">
        <v>145</v>
      </c>
      <c r="N126" s="112" t="s">
        <v>222</v>
      </c>
      <c r="O126" s="112" t="s">
        <v>223</v>
      </c>
      <c r="AA126" s="115">
        <f>IF(OR(J126="Fail",ISBLANK(J126)),INDEX('Issue Code Table'!C:C,MATCH(N:N,'Issue Code Table'!A:A,0)),IF(M126="Critical",6,IF(M126="Significant",5,IF(M126="Moderate",3,2))))</f>
        <v>5</v>
      </c>
    </row>
    <row r="127" spans="1:27" ht="112.5" x14ac:dyDescent="0.25">
      <c r="A127" s="79" t="s">
        <v>677</v>
      </c>
      <c r="B127" s="79" t="s">
        <v>213</v>
      </c>
      <c r="C127" s="79" t="s">
        <v>214</v>
      </c>
      <c r="D127" s="79" t="s">
        <v>196</v>
      </c>
      <c r="E127" s="79" t="s">
        <v>133</v>
      </c>
      <c r="F127" s="79" t="s">
        <v>678</v>
      </c>
      <c r="G127" s="79" t="s">
        <v>679</v>
      </c>
      <c r="H127" s="79" t="s">
        <v>680</v>
      </c>
      <c r="I127" s="79"/>
      <c r="J127" s="78"/>
      <c r="K127" s="79"/>
      <c r="L127" s="79"/>
      <c r="M127" s="112" t="s">
        <v>145</v>
      </c>
      <c r="N127" s="112" t="s">
        <v>222</v>
      </c>
      <c r="O127" s="112" t="s">
        <v>223</v>
      </c>
      <c r="AA127" s="115">
        <f>IF(OR(J127="Fail",ISBLANK(J127)),INDEX('Issue Code Table'!C:C,MATCH(N:N,'Issue Code Table'!A:A,0)),IF(M127="Critical",6,IF(M127="Significant",5,IF(M127="Moderate",3,2))))</f>
        <v>5</v>
      </c>
    </row>
    <row r="128" spans="1:27" ht="200" x14ac:dyDescent="0.25">
      <c r="A128" s="79" t="s">
        <v>681</v>
      </c>
      <c r="B128" s="79" t="s">
        <v>213</v>
      </c>
      <c r="C128" s="79" t="s">
        <v>214</v>
      </c>
      <c r="D128" s="79" t="s">
        <v>196</v>
      </c>
      <c r="E128" s="79" t="s">
        <v>133</v>
      </c>
      <c r="F128" s="79" t="s">
        <v>682</v>
      </c>
      <c r="G128" s="79" t="s">
        <v>683</v>
      </c>
      <c r="H128" s="79" t="s">
        <v>684</v>
      </c>
      <c r="I128" s="79"/>
      <c r="J128" s="78"/>
      <c r="K128" s="79"/>
      <c r="L128" s="79"/>
      <c r="M128" s="112" t="s">
        <v>145</v>
      </c>
      <c r="N128" s="112" t="s">
        <v>222</v>
      </c>
      <c r="O128" s="112" t="s">
        <v>223</v>
      </c>
      <c r="AA128" s="115">
        <f>IF(OR(J128="Fail",ISBLANK(J128)),INDEX('Issue Code Table'!C:C,MATCH(N:N,'Issue Code Table'!A:A,0)),IF(M128="Critical",6,IF(M128="Significant",5,IF(M128="Moderate",3,2))))</f>
        <v>5</v>
      </c>
    </row>
    <row r="129" spans="1:27" ht="200" x14ac:dyDescent="0.25">
      <c r="A129" s="79" t="s">
        <v>685</v>
      </c>
      <c r="B129" s="79" t="s">
        <v>267</v>
      </c>
      <c r="C129" s="79" t="s">
        <v>268</v>
      </c>
      <c r="D129" s="79" t="s">
        <v>196</v>
      </c>
      <c r="E129" s="79" t="s">
        <v>133</v>
      </c>
      <c r="F129" s="79" t="s">
        <v>686</v>
      </c>
      <c r="G129" s="79" t="s">
        <v>687</v>
      </c>
      <c r="H129" s="79" t="s">
        <v>688</v>
      </c>
      <c r="I129" s="79"/>
      <c r="J129" s="78"/>
      <c r="K129" s="79"/>
      <c r="L129" s="79"/>
      <c r="M129" s="112" t="s">
        <v>145</v>
      </c>
      <c r="N129" s="112" t="s">
        <v>222</v>
      </c>
      <c r="O129" s="112" t="s">
        <v>223</v>
      </c>
      <c r="AA129" s="115">
        <f>IF(OR(J129="Fail",ISBLANK(J129)),INDEX('Issue Code Table'!C:C,MATCH(N:N,'Issue Code Table'!A:A,0)),IF(M129="Critical",6,IF(M129="Significant",5,IF(M129="Moderate",3,2))))</f>
        <v>5</v>
      </c>
    </row>
    <row r="130" spans="1:27" ht="187.5" x14ac:dyDescent="0.25">
      <c r="A130" s="79" t="s">
        <v>689</v>
      </c>
      <c r="B130" s="79" t="s">
        <v>213</v>
      </c>
      <c r="C130" s="79" t="s">
        <v>214</v>
      </c>
      <c r="D130" s="79" t="s">
        <v>196</v>
      </c>
      <c r="E130" s="79" t="s">
        <v>133</v>
      </c>
      <c r="F130" s="79" t="s">
        <v>690</v>
      </c>
      <c r="G130" s="79" t="s">
        <v>691</v>
      </c>
      <c r="H130" s="79" t="s">
        <v>692</v>
      </c>
      <c r="I130" s="79"/>
      <c r="J130" s="78"/>
      <c r="K130" s="79"/>
      <c r="L130" s="79"/>
      <c r="M130" s="112" t="s">
        <v>145</v>
      </c>
      <c r="N130" s="112" t="s">
        <v>222</v>
      </c>
      <c r="O130" s="112" t="s">
        <v>223</v>
      </c>
      <c r="AA130" s="115">
        <f>IF(OR(J130="Fail",ISBLANK(J130)),INDEX('Issue Code Table'!C:C,MATCH(N:N,'Issue Code Table'!A:A,0)),IF(M130="Critical",6,IF(M130="Significant",5,IF(M130="Moderate",3,2))))</f>
        <v>5</v>
      </c>
    </row>
    <row r="131" spans="1:27" ht="150" x14ac:dyDescent="0.25">
      <c r="A131" s="79" t="s">
        <v>693</v>
      </c>
      <c r="B131" s="79" t="s">
        <v>213</v>
      </c>
      <c r="C131" s="79" t="s">
        <v>214</v>
      </c>
      <c r="D131" s="79" t="s">
        <v>196</v>
      </c>
      <c r="E131" s="79" t="s">
        <v>133</v>
      </c>
      <c r="F131" s="79" t="s">
        <v>694</v>
      </c>
      <c r="G131" s="79" t="s">
        <v>695</v>
      </c>
      <c r="H131" s="79" t="s">
        <v>696</v>
      </c>
      <c r="I131" s="79"/>
      <c r="J131" s="78"/>
      <c r="K131" s="79"/>
      <c r="L131" s="79"/>
      <c r="M131" s="112" t="s">
        <v>145</v>
      </c>
      <c r="N131" s="112" t="s">
        <v>222</v>
      </c>
      <c r="O131" s="112" t="s">
        <v>223</v>
      </c>
      <c r="AA131" s="115">
        <f>IF(OR(J131="Fail",ISBLANK(J131)),INDEX('Issue Code Table'!C:C,MATCH(N:N,'Issue Code Table'!A:A,0)),IF(M131="Critical",6,IF(M131="Significant",5,IF(M131="Moderate",3,2))))</f>
        <v>5</v>
      </c>
    </row>
    <row r="132" spans="1:27" ht="137.5" x14ac:dyDescent="0.25">
      <c r="A132" s="79" t="s">
        <v>697</v>
      </c>
      <c r="B132" s="79" t="s">
        <v>213</v>
      </c>
      <c r="C132" s="79" t="s">
        <v>214</v>
      </c>
      <c r="D132" s="79" t="s">
        <v>196</v>
      </c>
      <c r="E132" s="79" t="s">
        <v>133</v>
      </c>
      <c r="F132" s="79" t="s">
        <v>698</v>
      </c>
      <c r="G132" s="79" t="s">
        <v>699</v>
      </c>
      <c r="H132" s="79" t="s">
        <v>700</v>
      </c>
      <c r="I132" s="79"/>
      <c r="J132" s="78"/>
      <c r="K132" s="79"/>
      <c r="L132" s="79"/>
      <c r="M132" s="112" t="s">
        <v>145</v>
      </c>
      <c r="N132" s="112" t="s">
        <v>222</v>
      </c>
      <c r="O132" s="112" t="s">
        <v>223</v>
      </c>
      <c r="AA132" s="115">
        <f>IF(OR(J132="Fail",ISBLANK(J132)),INDEX('Issue Code Table'!C:C,MATCH(N:N,'Issue Code Table'!A:A,0)),IF(M132="Critical",6,IF(M132="Significant",5,IF(M132="Moderate",3,2))))</f>
        <v>5</v>
      </c>
    </row>
    <row r="133" spans="1:27" ht="125" x14ac:dyDescent="0.25">
      <c r="A133" s="79" t="s">
        <v>701</v>
      </c>
      <c r="B133" s="79" t="s">
        <v>267</v>
      </c>
      <c r="C133" s="79" t="s">
        <v>268</v>
      </c>
      <c r="D133" s="79" t="s">
        <v>196</v>
      </c>
      <c r="E133" s="79" t="s">
        <v>133</v>
      </c>
      <c r="F133" s="79" t="s">
        <v>702</v>
      </c>
      <c r="G133" s="79" t="s">
        <v>703</v>
      </c>
      <c r="H133" s="79" t="s">
        <v>704</v>
      </c>
      <c r="I133" s="79"/>
      <c r="J133" s="78"/>
      <c r="K133" s="79"/>
      <c r="L133" s="79"/>
      <c r="M133" s="112" t="s">
        <v>145</v>
      </c>
      <c r="N133" s="112" t="s">
        <v>222</v>
      </c>
      <c r="O133" s="112" t="s">
        <v>223</v>
      </c>
      <c r="AA133" s="115">
        <f>IF(OR(J133="Fail",ISBLANK(J133)),INDEX('Issue Code Table'!C:C,MATCH(N:N,'Issue Code Table'!A:A,0)),IF(M133="Critical",6,IF(M133="Significant",5,IF(M133="Moderate",3,2))))</f>
        <v>5</v>
      </c>
    </row>
    <row r="134" spans="1:27" ht="112.5" x14ac:dyDescent="0.25">
      <c r="A134" s="79" t="s">
        <v>705</v>
      </c>
      <c r="B134" s="79" t="s">
        <v>267</v>
      </c>
      <c r="C134" s="79" t="s">
        <v>268</v>
      </c>
      <c r="D134" s="79" t="s">
        <v>196</v>
      </c>
      <c r="E134" s="79" t="s">
        <v>133</v>
      </c>
      <c r="F134" s="79" t="s">
        <v>706</v>
      </c>
      <c r="G134" s="79" t="s">
        <v>707</v>
      </c>
      <c r="H134" s="79" t="s">
        <v>708</v>
      </c>
      <c r="I134" s="79"/>
      <c r="J134" s="78"/>
      <c r="K134" s="79"/>
      <c r="L134" s="79"/>
      <c r="M134" s="112" t="s">
        <v>145</v>
      </c>
      <c r="N134" s="112" t="s">
        <v>222</v>
      </c>
      <c r="O134" s="112" t="s">
        <v>223</v>
      </c>
      <c r="AA134" s="115">
        <f>IF(OR(J134="Fail",ISBLANK(J134)),INDEX('Issue Code Table'!C:C,MATCH(N:N,'Issue Code Table'!A:A,0)),IF(M134="Critical",6,IF(M134="Significant",5,IF(M134="Moderate",3,2))))</f>
        <v>5</v>
      </c>
    </row>
    <row r="135" spans="1:27" ht="137.5" x14ac:dyDescent="0.25">
      <c r="A135" s="79" t="s">
        <v>709</v>
      </c>
      <c r="B135" s="79" t="s">
        <v>213</v>
      </c>
      <c r="C135" s="79" t="s">
        <v>214</v>
      </c>
      <c r="D135" s="79" t="s">
        <v>196</v>
      </c>
      <c r="E135" s="79" t="s">
        <v>133</v>
      </c>
      <c r="F135" s="79" t="s">
        <v>2417</v>
      </c>
      <c r="G135" s="79" t="s">
        <v>2382</v>
      </c>
      <c r="H135" s="79" t="s">
        <v>710</v>
      </c>
      <c r="I135" s="79"/>
      <c r="J135" s="78"/>
      <c r="K135" s="79"/>
      <c r="L135" s="79"/>
      <c r="M135" s="112" t="s">
        <v>145</v>
      </c>
      <c r="N135" s="112" t="s">
        <v>222</v>
      </c>
      <c r="O135" s="112" t="s">
        <v>223</v>
      </c>
      <c r="AA135" s="115">
        <f>IF(OR(J135="Fail",ISBLANK(J135)),INDEX('Issue Code Table'!C:C,MATCH(N:N,'Issue Code Table'!A:A,0)),IF(M135="Critical",6,IF(M135="Significant",5,IF(M135="Moderate",3,2))))</f>
        <v>5</v>
      </c>
    </row>
    <row r="136" spans="1:27" ht="137.5" x14ac:dyDescent="0.25">
      <c r="A136" s="79" t="s">
        <v>711</v>
      </c>
      <c r="B136" s="79" t="s">
        <v>213</v>
      </c>
      <c r="C136" s="79" t="s">
        <v>214</v>
      </c>
      <c r="D136" s="79" t="s">
        <v>196</v>
      </c>
      <c r="E136" s="79" t="s">
        <v>133</v>
      </c>
      <c r="F136" s="79" t="s">
        <v>712</v>
      </c>
      <c r="G136" s="79" t="s">
        <v>713</v>
      </c>
      <c r="H136" s="79" t="s">
        <v>714</v>
      </c>
      <c r="I136" s="79"/>
      <c r="J136" s="78"/>
      <c r="K136" s="79"/>
      <c r="L136" s="79"/>
      <c r="M136" s="112" t="s">
        <v>145</v>
      </c>
      <c r="N136" s="112" t="s">
        <v>222</v>
      </c>
      <c r="O136" s="112" t="s">
        <v>223</v>
      </c>
      <c r="AA136" s="115">
        <f>IF(OR(J136="Fail",ISBLANK(J136)),INDEX('Issue Code Table'!C:C,MATCH(N:N,'Issue Code Table'!A:A,0)),IF(M136="Critical",6,IF(M136="Significant",5,IF(M136="Moderate",3,2))))</f>
        <v>5</v>
      </c>
    </row>
    <row r="137" spans="1:27" ht="125" x14ac:dyDescent="0.25">
      <c r="A137" s="79" t="s">
        <v>715</v>
      </c>
      <c r="B137" s="79" t="s">
        <v>213</v>
      </c>
      <c r="C137" s="79" t="s">
        <v>214</v>
      </c>
      <c r="D137" s="79" t="s">
        <v>196</v>
      </c>
      <c r="E137" s="79" t="s">
        <v>133</v>
      </c>
      <c r="F137" s="79" t="s">
        <v>716</v>
      </c>
      <c r="G137" s="79" t="s">
        <v>717</v>
      </c>
      <c r="H137" s="79" t="s">
        <v>718</v>
      </c>
      <c r="I137" s="79"/>
      <c r="J137" s="78"/>
      <c r="K137" s="79"/>
      <c r="L137" s="79"/>
      <c r="M137" s="112" t="s">
        <v>145</v>
      </c>
      <c r="N137" s="112" t="s">
        <v>222</v>
      </c>
      <c r="O137" s="112" t="s">
        <v>223</v>
      </c>
      <c r="AA137" s="115">
        <f>IF(OR(J137="Fail",ISBLANK(J137)),INDEX('Issue Code Table'!C:C,MATCH(N:N,'Issue Code Table'!A:A,0)),IF(M137="Critical",6,IF(M137="Significant",5,IF(M137="Moderate",3,2))))</f>
        <v>5</v>
      </c>
    </row>
    <row r="138" spans="1:27" ht="137.5" x14ac:dyDescent="0.25">
      <c r="A138" s="79" t="s">
        <v>719</v>
      </c>
      <c r="B138" s="79" t="s">
        <v>267</v>
      </c>
      <c r="C138" s="79" t="s">
        <v>268</v>
      </c>
      <c r="D138" s="79" t="s">
        <v>196</v>
      </c>
      <c r="E138" s="79" t="s">
        <v>133</v>
      </c>
      <c r="F138" s="79" t="s">
        <v>720</v>
      </c>
      <c r="G138" s="79" t="s">
        <v>721</v>
      </c>
      <c r="H138" s="79" t="s">
        <v>722</v>
      </c>
      <c r="I138" s="79"/>
      <c r="J138" s="78"/>
      <c r="K138" s="79"/>
      <c r="L138" s="79"/>
      <c r="M138" s="112" t="s">
        <v>145</v>
      </c>
      <c r="N138" s="112" t="s">
        <v>222</v>
      </c>
      <c r="O138" s="112" t="s">
        <v>223</v>
      </c>
      <c r="AA138" s="115">
        <f>IF(OR(J138="Fail",ISBLANK(J138)),INDEX('Issue Code Table'!C:C,MATCH(N:N,'Issue Code Table'!A:A,0)),IF(M138="Critical",6,IF(M138="Significant",5,IF(M138="Moderate",3,2))))</f>
        <v>5</v>
      </c>
    </row>
    <row r="139" spans="1:27" ht="100" x14ac:dyDescent="0.25">
      <c r="A139" s="79" t="s">
        <v>723</v>
      </c>
      <c r="B139" s="79" t="s">
        <v>213</v>
      </c>
      <c r="C139" s="79" t="s">
        <v>214</v>
      </c>
      <c r="D139" s="79" t="s">
        <v>196</v>
      </c>
      <c r="E139" s="79" t="s">
        <v>133</v>
      </c>
      <c r="F139" s="79" t="s">
        <v>724</v>
      </c>
      <c r="G139" s="79" t="s">
        <v>725</v>
      </c>
      <c r="H139" s="79" t="s">
        <v>726</v>
      </c>
      <c r="I139" s="79"/>
      <c r="J139" s="78"/>
      <c r="K139" s="79"/>
      <c r="L139" s="79"/>
      <c r="M139" s="112" t="s">
        <v>145</v>
      </c>
      <c r="N139" s="112" t="s">
        <v>222</v>
      </c>
      <c r="O139" s="112" t="s">
        <v>223</v>
      </c>
      <c r="AA139" s="115">
        <f>IF(OR(J139="Fail",ISBLANK(J139)),INDEX('Issue Code Table'!C:C,MATCH(N:N,'Issue Code Table'!A:A,0)),IF(M139="Critical",6,IF(M139="Significant",5,IF(M139="Moderate",3,2))))</f>
        <v>5</v>
      </c>
    </row>
    <row r="140" spans="1:27" ht="112.5" x14ac:dyDescent="0.25">
      <c r="A140" s="79" t="s">
        <v>727</v>
      </c>
      <c r="B140" s="79" t="s">
        <v>213</v>
      </c>
      <c r="C140" s="79" t="s">
        <v>214</v>
      </c>
      <c r="D140" s="79" t="s">
        <v>196</v>
      </c>
      <c r="E140" s="79" t="s">
        <v>133</v>
      </c>
      <c r="F140" s="79" t="s">
        <v>728</v>
      </c>
      <c r="G140" s="79" t="s">
        <v>729</v>
      </c>
      <c r="H140" s="79" t="s">
        <v>730</v>
      </c>
      <c r="I140" s="79"/>
      <c r="J140" s="78"/>
      <c r="K140" s="79"/>
      <c r="L140" s="79"/>
      <c r="M140" s="112" t="s">
        <v>145</v>
      </c>
      <c r="N140" s="112" t="s">
        <v>222</v>
      </c>
      <c r="O140" s="112" t="s">
        <v>223</v>
      </c>
      <c r="AA140" s="115">
        <f>IF(OR(J140="Fail",ISBLANK(J140)),INDEX('Issue Code Table'!C:C,MATCH(N:N,'Issue Code Table'!A:A,0)),IF(M140="Critical",6,IF(M140="Significant",5,IF(M140="Moderate",3,2))))</f>
        <v>5</v>
      </c>
    </row>
    <row r="141" spans="1:27" ht="100" x14ac:dyDescent="0.25">
      <c r="A141" s="79" t="s">
        <v>731</v>
      </c>
      <c r="B141" s="79" t="s">
        <v>267</v>
      </c>
      <c r="C141" s="79" t="s">
        <v>268</v>
      </c>
      <c r="D141" s="79" t="s">
        <v>196</v>
      </c>
      <c r="E141" s="79" t="s">
        <v>133</v>
      </c>
      <c r="F141" s="79" t="s">
        <v>732</v>
      </c>
      <c r="G141" s="79" t="s">
        <v>733</v>
      </c>
      <c r="H141" s="79" t="s">
        <v>734</v>
      </c>
      <c r="I141" s="79"/>
      <c r="J141" s="78"/>
      <c r="K141" s="79"/>
      <c r="L141" s="79"/>
      <c r="M141" s="112" t="s">
        <v>145</v>
      </c>
      <c r="N141" s="112" t="s">
        <v>222</v>
      </c>
      <c r="O141" s="112" t="s">
        <v>223</v>
      </c>
      <c r="AA141" s="115">
        <f>IF(OR(J141="Fail",ISBLANK(J141)),INDEX('Issue Code Table'!C:C,MATCH(N:N,'Issue Code Table'!A:A,0)),IF(M141="Critical",6,IF(M141="Significant",5,IF(M141="Moderate",3,2))))</f>
        <v>5</v>
      </c>
    </row>
    <row r="142" spans="1:27" ht="100" x14ac:dyDescent="0.25">
      <c r="A142" s="79" t="s">
        <v>735</v>
      </c>
      <c r="B142" s="79" t="s">
        <v>213</v>
      </c>
      <c r="C142" s="79" t="s">
        <v>214</v>
      </c>
      <c r="D142" s="79" t="s">
        <v>196</v>
      </c>
      <c r="E142" s="79" t="s">
        <v>133</v>
      </c>
      <c r="F142" s="79" t="s">
        <v>736</v>
      </c>
      <c r="G142" s="79" t="s">
        <v>737</v>
      </c>
      <c r="H142" s="79" t="s">
        <v>2411</v>
      </c>
      <c r="I142" s="79"/>
      <c r="J142" s="78"/>
      <c r="K142" s="79"/>
      <c r="L142" s="79"/>
      <c r="M142" s="112" t="s">
        <v>145</v>
      </c>
      <c r="N142" s="112" t="s">
        <v>222</v>
      </c>
      <c r="O142" s="112" t="s">
        <v>223</v>
      </c>
      <c r="AA142" s="115">
        <f>IF(OR(J142="Fail",ISBLANK(J142)),INDEX('Issue Code Table'!C:C,MATCH(N:N,'Issue Code Table'!A:A,0)),IF(M142="Critical",6,IF(M142="Significant",5,IF(M142="Moderate",3,2))))</f>
        <v>5</v>
      </c>
    </row>
    <row r="143" spans="1:27" ht="100" x14ac:dyDescent="0.25">
      <c r="A143" s="79" t="s">
        <v>738</v>
      </c>
      <c r="B143" s="79" t="s">
        <v>213</v>
      </c>
      <c r="C143" s="79" t="s">
        <v>214</v>
      </c>
      <c r="D143" s="79" t="s">
        <v>196</v>
      </c>
      <c r="E143" s="79" t="s">
        <v>133</v>
      </c>
      <c r="F143" s="79" t="s">
        <v>739</v>
      </c>
      <c r="G143" s="79" t="s">
        <v>740</v>
      </c>
      <c r="H143" s="79" t="s">
        <v>741</v>
      </c>
      <c r="I143" s="79"/>
      <c r="J143" s="78"/>
      <c r="K143" s="79"/>
      <c r="L143" s="79"/>
      <c r="M143" s="112" t="s">
        <v>145</v>
      </c>
      <c r="N143" s="112" t="s">
        <v>222</v>
      </c>
      <c r="O143" s="112" t="s">
        <v>223</v>
      </c>
      <c r="AA143" s="115">
        <f>IF(OR(J143="Fail",ISBLANK(J143)),INDEX('Issue Code Table'!C:C,MATCH(N:N,'Issue Code Table'!A:A,0)),IF(M143="Critical",6,IF(M143="Significant",5,IF(M143="Moderate",3,2))))</f>
        <v>5</v>
      </c>
    </row>
    <row r="144" spans="1:27" ht="100" x14ac:dyDescent="0.25">
      <c r="A144" s="79" t="s">
        <v>742</v>
      </c>
      <c r="B144" s="79" t="s">
        <v>213</v>
      </c>
      <c r="C144" s="79" t="s">
        <v>214</v>
      </c>
      <c r="D144" s="79" t="s">
        <v>196</v>
      </c>
      <c r="E144" s="79" t="s">
        <v>133</v>
      </c>
      <c r="F144" s="79" t="s">
        <v>743</v>
      </c>
      <c r="G144" s="79" t="s">
        <v>744</v>
      </c>
      <c r="H144" s="79" t="s">
        <v>745</v>
      </c>
      <c r="I144" s="79"/>
      <c r="J144" s="78"/>
      <c r="K144" s="79"/>
      <c r="L144" s="79"/>
      <c r="M144" s="112" t="s">
        <v>145</v>
      </c>
      <c r="N144" s="112" t="s">
        <v>222</v>
      </c>
      <c r="O144" s="112" t="s">
        <v>223</v>
      </c>
      <c r="AA144" s="115">
        <f>IF(OR(J144="Fail",ISBLANK(J144)),INDEX('Issue Code Table'!C:C,MATCH(N:N,'Issue Code Table'!A:A,0)),IF(M144="Critical",6,IF(M144="Significant",5,IF(M144="Moderate",3,2))))</f>
        <v>5</v>
      </c>
    </row>
    <row r="145" spans="1:27" ht="87.5" x14ac:dyDescent="0.25">
      <c r="A145" s="79" t="s">
        <v>746</v>
      </c>
      <c r="B145" s="79" t="s">
        <v>267</v>
      </c>
      <c r="C145" s="79" t="s">
        <v>268</v>
      </c>
      <c r="D145" s="79" t="s">
        <v>196</v>
      </c>
      <c r="E145" s="79" t="s">
        <v>133</v>
      </c>
      <c r="F145" s="79" t="s">
        <v>747</v>
      </c>
      <c r="G145" s="79" t="s">
        <v>748</v>
      </c>
      <c r="H145" s="79" t="s">
        <v>749</v>
      </c>
      <c r="I145" s="79"/>
      <c r="J145" s="78"/>
      <c r="K145" s="79"/>
      <c r="L145" s="79"/>
      <c r="M145" s="112" t="s">
        <v>145</v>
      </c>
      <c r="N145" s="112" t="s">
        <v>222</v>
      </c>
      <c r="O145" s="112" t="s">
        <v>223</v>
      </c>
      <c r="AA145" s="115">
        <f>IF(OR(J145="Fail",ISBLANK(J145)),INDEX('Issue Code Table'!C:C,MATCH(N:N,'Issue Code Table'!A:A,0)),IF(M145="Critical",6,IF(M145="Significant",5,IF(M145="Moderate",3,2))))</f>
        <v>5</v>
      </c>
    </row>
    <row r="146" spans="1:27" ht="100" x14ac:dyDescent="0.25">
      <c r="A146" s="79" t="s">
        <v>750</v>
      </c>
      <c r="B146" s="79" t="s">
        <v>267</v>
      </c>
      <c r="C146" s="79" t="s">
        <v>268</v>
      </c>
      <c r="D146" s="79" t="s">
        <v>196</v>
      </c>
      <c r="E146" s="79" t="s">
        <v>133</v>
      </c>
      <c r="F146" s="79" t="s">
        <v>751</v>
      </c>
      <c r="G146" s="79" t="s">
        <v>752</v>
      </c>
      <c r="H146" s="79" t="s">
        <v>2410</v>
      </c>
      <c r="I146" s="79"/>
      <c r="J146" s="78"/>
      <c r="K146" s="79"/>
      <c r="L146" s="79"/>
      <c r="M146" s="112" t="s">
        <v>145</v>
      </c>
      <c r="N146" s="112" t="s">
        <v>222</v>
      </c>
      <c r="O146" s="112" t="s">
        <v>223</v>
      </c>
      <c r="AA146" s="115">
        <f>IF(OR(J146="Fail",ISBLANK(J146)),INDEX('Issue Code Table'!C:C,MATCH(N:N,'Issue Code Table'!A:A,0)),IF(M146="Critical",6,IF(M146="Significant",5,IF(M146="Moderate",3,2))))</f>
        <v>5</v>
      </c>
    </row>
    <row r="147" spans="1:27" ht="100" x14ac:dyDescent="0.25">
      <c r="A147" s="79" t="s">
        <v>753</v>
      </c>
      <c r="B147" s="79" t="s">
        <v>267</v>
      </c>
      <c r="C147" s="79" t="s">
        <v>268</v>
      </c>
      <c r="D147" s="79" t="s">
        <v>196</v>
      </c>
      <c r="E147" s="79" t="s">
        <v>133</v>
      </c>
      <c r="F147" s="79" t="s">
        <v>754</v>
      </c>
      <c r="G147" s="79" t="s">
        <v>755</v>
      </c>
      <c r="H147" s="79" t="s">
        <v>756</v>
      </c>
      <c r="I147" s="79"/>
      <c r="J147" s="78"/>
      <c r="K147" s="79"/>
      <c r="L147" s="79"/>
      <c r="M147" s="112" t="s">
        <v>145</v>
      </c>
      <c r="N147" s="112" t="s">
        <v>222</v>
      </c>
      <c r="O147" s="112" t="s">
        <v>223</v>
      </c>
      <c r="AA147" s="115">
        <f>IF(OR(J147="Fail",ISBLANK(J147)),INDEX('Issue Code Table'!C:C,MATCH(N:N,'Issue Code Table'!A:A,0)),IF(M147="Critical",6,IF(M147="Significant",5,IF(M147="Moderate",3,2))))</f>
        <v>5</v>
      </c>
    </row>
    <row r="148" spans="1:27" ht="100" x14ac:dyDescent="0.25">
      <c r="A148" s="79" t="s">
        <v>757</v>
      </c>
      <c r="B148" s="79" t="s">
        <v>213</v>
      </c>
      <c r="C148" s="79" t="s">
        <v>214</v>
      </c>
      <c r="D148" s="79" t="s">
        <v>196</v>
      </c>
      <c r="E148" s="79" t="s">
        <v>133</v>
      </c>
      <c r="F148" s="79" t="s">
        <v>758</v>
      </c>
      <c r="G148" s="79" t="s">
        <v>759</v>
      </c>
      <c r="H148" s="79" t="s">
        <v>760</v>
      </c>
      <c r="I148" s="79"/>
      <c r="J148" s="78"/>
      <c r="K148" s="79"/>
      <c r="L148" s="79"/>
      <c r="M148" s="112" t="s">
        <v>145</v>
      </c>
      <c r="N148" s="112" t="s">
        <v>222</v>
      </c>
      <c r="O148" s="112" t="s">
        <v>223</v>
      </c>
      <c r="AA148" s="115">
        <f>IF(OR(J148="Fail",ISBLANK(J148)),INDEX('Issue Code Table'!C:C,MATCH(N:N,'Issue Code Table'!A:A,0)),IF(M148="Critical",6,IF(M148="Significant",5,IF(M148="Moderate",3,2))))</f>
        <v>5</v>
      </c>
    </row>
    <row r="149" spans="1:27" ht="112.5" x14ac:dyDescent="0.25">
      <c r="A149" s="79" t="s">
        <v>761</v>
      </c>
      <c r="B149" s="79" t="s">
        <v>762</v>
      </c>
      <c r="C149" s="79" t="s">
        <v>763</v>
      </c>
      <c r="D149" s="79" t="s">
        <v>174</v>
      </c>
      <c r="E149" s="79" t="s">
        <v>133</v>
      </c>
      <c r="F149" s="79" t="s">
        <v>764</v>
      </c>
      <c r="G149" s="79" t="s">
        <v>765</v>
      </c>
      <c r="H149" s="79" t="s">
        <v>766</v>
      </c>
      <c r="I149" s="79"/>
      <c r="J149" s="78"/>
      <c r="K149" s="79"/>
      <c r="L149" s="79"/>
      <c r="M149" s="112" t="s">
        <v>168</v>
      </c>
      <c r="N149" s="112" t="s">
        <v>251</v>
      </c>
      <c r="O149" s="112" t="s">
        <v>252</v>
      </c>
      <c r="AA149" s="115">
        <f>IF(OR(J149="Fail",ISBLANK(J149)),INDEX('Issue Code Table'!C:C,MATCH(N:N,'Issue Code Table'!A:A,0)),IF(M149="Critical",6,IF(M149="Significant",5,IF(M149="Moderate",3,2))))</f>
        <v>2</v>
      </c>
    </row>
    <row r="150" spans="1:27" ht="75" x14ac:dyDescent="0.25">
      <c r="A150" s="79" t="s">
        <v>767</v>
      </c>
      <c r="B150" s="79" t="s">
        <v>768</v>
      </c>
      <c r="C150" s="79" t="s">
        <v>769</v>
      </c>
      <c r="D150" s="79" t="s">
        <v>174</v>
      </c>
      <c r="E150" s="79" t="s">
        <v>133</v>
      </c>
      <c r="F150" s="79" t="s">
        <v>770</v>
      </c>
      <c r="G150" s="79" t="s">
        <v>771</v>
      </c>
      <c r="H150" s="79" t="s">
        <v>772</v>
      </c>
      <c r="I150" s="79"/>
      <c r="J150" s="78"/>
      <c r="K150" s="79"/>
      <c r="L150" s="79"/>
      <c r="M150" s="112" t="s">
        <v>145</v>
      </c>
      <c r="N150" s="112" t="s">
        <v>773</v>
      </c>
      <c r="O150" s="112" t="s">
        <v>774</v>
      </c>
      <c r="AA150" s="115">
        <f>IF(OR(J150="Fail",ISBLANK(J150)),INDEX('Issue Code Table'!C:C,MATCH(N:N,'Issue Code Table'!A:A,0)),IF(M150="Critical",6,IF(M150="Significant",5,IF(M150="Moderate",3,2))))</f>
        <v>5</v>
      </c>
    </row>
    <row r="151" spans="1:27" ht="187.5" x14ac:dyDescent="0.25">
      <c r="A151" s="79" t="s">
        <v>775</v>
      </c>
      <c r="B151" s="79" t="s">
        <v>267</v>
      </c>
      <c r="C151" s="79" t="s">
        <v>268</v>
      </c>
      <c r="D151" s="79" t="s">
        <v>288</v>
      </c>
      <c r="E151" s="79" t="s">
        <v>133</v>
      </c>
      <c r="F151" s="79" t="s">
        <v>776</v>
      </c>
      <c r="G151" s="79" t="s">
        <v>777</v>
      </c>
      <c r="H151" s="79" t="s">
        <v>2409</v>
      </c>
      <c r="I151" s="79"/>
      <c r="J151" s="78"/>
      <c r="K151" s="79"/>
      <c r="L151" s="79"/>
      <c r="M151" s="112" t="s">
        <v>145</v>
      </c>
      <c r="N151" s="112" t="s">
        <v>222</v>
      </c>
      <c r="O151" s="112" t="s">
        <v>223</v>
      </c>
      <c r="AA151" s="115">
        <f>IF(OR(J151="Fail",ISBLANK(J151)),INDEX('Issue Code Table'!C:C,MATCH(N:N,'Issue Code Table'!A:A,0)),IF(M151="Critical",6,IF(M151="Significant",5,IF(M151="Moderate",3,2))))</f>
        <v>5</v>
      </c>
    </row>
    <row r="152" spans="1:27" ht="150" x14ac:dyDescent="0.25">
      <c r="A152" s="79" t="s">
        <v>778</v>
      </c>
      <c r="B152" s="79" t="s">
        <v>267</v>
      </c>
      <c r="C152" s="79" t="s">
        <v>268</v>
      </c>
      <c r="D152" s="79" t="s">
        <v>132</v>
      </c>
      <c r="E152" s="79" t="s">
        <v>133</v>
      </c>
      <c r="F152" s="79" t="s">
        <v>779</v>
      </c>
      <c r="G152" s="79" t="s">
        <v>780</v>
      </c>
      <c r="H152" s="79" t="s">
        <v>2408</v>
      </c>
      <c r="I152" s="79"/>
      <c r="J152" s="78"/>
      <c r="K152" s="79"/>
      <c r="L152" s="79"/>
      <c r="M152" s="112" t="s">
        <v>145</v>
      </c>
      <c r="N152" s="112" t="s">
        <v>222</v>
      </c>
      <c r="O152" s="112" t="s">
        <v>223</v>
      </c>
      <c r="AA152" s="115">
        <f>IF(OR(J152="Fail",ISBLANK(J152)),INDEX('Issue Code Table'!C:C,MATCH(N:N,'Issue Code Table'!A:A,0)),IF(M152="Critical",6,IF(M152="Significant",5,IF(M152="Moderate",3,2))))</f>
        <v>5</v>
      </c>
    </row>
    <row r="153" spans="1:27" ht="100" x14ac:dyDescent="0.25">
      <c r="A153" s="79" t="s">
        <v>781</v>
      </c>
      <c r="B153" s="79" t="s">
        <v>267</v>
      </c>
      <c r="C153" s="79" t="s">
        <v>268</v>
      </c>
      <c r="D153" s="79" t="s">
        <v>196</v>
      </c>
      <c r="E153" s="79" t="s">
        <v>133</v>
      </c>
      <c r="F153" s="79" t="s">
        <v>782</v>
      </c>
      <c r="G153" s="79" t="s">
        <v>783</v>
      </c>
      <c r="H153" s="79" t="s">
        <v>784</v>
      </c>
      <c r="I153" s="79"/>
      <c r="J153" s="78"/>
      <c r="K153" s="79"/>
      <c r="L153" s="79"/>
      <c r="M153" s="112" t="s">
        <v>145</v>
      </c>
      <c r="N153" s="112" t="s">
        <v>222</v>
      </c>
      <c r="O153" s="112" t="s">
        <v>223</v>
      </c>
      <c r="AA153" s="115">
        <f>IF(OR(J153="Fail",ISBLANK(J153)),INDEX('Issue Code Table'!C:C,MATCH(N:N,'Issue Code Table'!A:A,0)),IF(M153="Critical",6,IF(M153="Significant",5,IF(M153="Moderate",3,2))))</f>
        <v>5</v>
      </c>
    </row>
    <row r="154" spans="1:27" ht="187.5" x14ac:dyDescent="0.25">
      <c r="A154" s="79" t="s">
        <v>785</v>
      </c>
      <c r="B154" s="79" t="s">
        <v>267</v>
      </c>
      <c r="C154" s="79" t="s">
        <v>268</v>
      </c>
      <c r="D154" s="79" t="s">
        <v>196</v>
      </c>
      <c r="E154" s="79" t="s">
        <v>133</v>
      </c>
      <c r="F154" s="79" t="s">
        <v>786</v>
      </c>
      <c r="G154" s="79" t="s">
        <v>787</v>
      </c>
      <c r="H154" s="79" t="s">
        <v>788</v>
      </c>
      <c r="I154" s="79"/>
      <c r="J154" s="78"/>
      <c r="K154" s="79"/>
      <c r="L154" s="79"/>
      <c r="M154" s="112" t="s">
        <v>145</v>
      </c>
      <c r="N154" s="112" t="s">
        <v>222</v>
      </c>
      <c r="O154" s="112" t="s">
        <v>223</v>
      </c>
      <c r="AA154" s="115">
        <f>IF(OR(J154="Fail",ISBLANK(J154)),INDEX('Issue Code Table'!C:C,MATCH(N:N,'Issue Code Table'!A:A,0)),IF(M154="Critical",6,IF(M154="Significant",5,IF(M154="Moderate",3,2))))</f>
        <v>5</v>
      </c>
    </row>
    <row r="155" spans="1:27" ht="112.5" x14ac:dyDescent="0.25">
      <c r="A155" s="79" t="s">
        <v>789</v>
      </c>
      <c r="B155" s="79" t="s">
        <v>267</v>
      </c>
      <c r="C155" s="79" t="s">
        <v>268</v>
      </c>
      <c r="D155" s="79" t="s">
        <v>196</v>
      </c>
      <c r="E155" s="79" t="s">
        <v>133</v>
      </c>
      <c r="F155" s="79" t="s">
        <v>790</v>
      </c>
      <c r="G155" s="79" t="s">
        <v>2383</v>
      </c>
      <c r="H155" s="79" t="s">
        <v>791</v>
      </c>
      <c r="I155" s="79"/>
      <c r="J155" s="78"/>
      <c r="K155" s="79"/>
      <c r="L155" s="79"/>
      <c r="M155" s="112" t="s">
        <v>145</v>
      </c>
      <c r="N155" s="112" t="s">
        <v>222</v>
      </c>
      <c r="O155" s="112" t="s">
        <v>223</v>
      </c>
      <c r="AA155" s="115">
        <f>IF(OR(J155="Fail",ISBLANK(J155)),INDEX('Issue Code Table'!C:C,MATCH(N:N,'Issue Code Table'!A:A,0)),IF(M155="Critical",6,IF(M155="Significant",5,IF(M155="Moderate",3,2))))</f>
        <v>5</v>
      </c>
    </row>
    <row r="156" spans="1:27" ht="87.5" x14ac:dyDescent="0.25">
      <c r="A156" s="79" t="s">
        <v>792</v>
      </c>
      <c r="B156" s="79" t="s">
        <v>267</v>
      </c>
      <c r="C156" s="79" t="s">
        <v>268</v>
      </c>
      <c r="D156" s="79" t="s">
        <v>174</v>
      </c>
      <c r="E156" s="79" t="s">
        <v>133</v>
      </c>
      <c r="F156" s="79" t="s">
        <v>793</v>
      </c>
      <c r="G156" s="79" t="s">
        <v>794</v>
      </c>
      <c r="H156" s="79" t="s">
        <v>795</v>
      </c>
      <c r="I156" s="79"/>
      <c r="J156" s="78"/>
      <c r="K156" s="79"/>
      <c r="L156" s="79"/>
      <c r="M156" s="112" t="s">
        <v>145</v>
      </c>
      <c r="N156" s="112" t="s">
        <v>222</v>
      </c>
      <c r="O156" s="112" t="s">
        <v>223</v>
      </c>
      <c r="AA156" s="115">
        <f>IF(OR(J156="Fail",ISBLANK(J156)),INDEX('Issue Code Table'!C:C,MATCH(N:N,'Issue Code Table'!A:A,0)),IF(M156="Critical",6,IF(M156="Significant",5,IF(M156="Moderate",3,2))))</f>
        <v>5</v>
      </c>
    </row>
    <row r="157" spans="1:27" ht="75.75" customHeight="1" x14ac:dyDescent="0.25">
      <c r="A157" s="79" t="s">
        <v>796</v>
      </c>
      <c r="B157" s="79" t="s">
        <v>267</v>
      </c>
      <c r="C157" s="79" t="s">
        <v>268</v>
      </c>
      <c r="D157" s="79" t="s">
        <v>196</v>
      </c>
      <c r="E157" s="79" t="s">
        <v>133</v>
      </c>
      <c r="F157" s="79" t="s">
        <v>797</v>
      </c>
      <c r="G157" s="79" t="s">
        <v>798</v>
      </c>
      <c r="H157" s="79" t="s">
        <v>799</v>
      </c>
      <c r="I157" s="79"/>
      <c r="J157" s="78"/>
      <c r="K157" s="79"/>
      <c r="L157" s="79"/>
      <c r="M157" s="112" t="s">
        <v>145</v>
      </c>
      <c r="N157" s="112" t="s">
        <v>222</v>
      </c>
      <c r="O157" s="112" t="s">
        <v>223</v>
      </c>
      <c r="AA157" s="115">
        <f>IF(OR(J157="Fail",ISBLANK(J157)),INDEX('Issue Code Table'!C:C,MATCH(N:N,'Issue Code Table'!A:A,0)),IF(M157="Critical",6,IF(M157="Significant",5,IF(M157="Moderate",3,2))))</f>
        <v>5</v>
      </c>
    </row>
    <row r="158" spans="1:27" ht="63" customHeight="1" x14ac:dyDescent="0.25">
      <c r="A158" s="79" t="s">
        <v>800</v>
      </c>
      <c r="B158" s="79" t="s">
        <v>267</v>
      </c>
      <c r="C158" s="79" t="s">
        <v>268</v>
      </c>
      <c r="D158" s="79" t="s">
        <v>196</v>
      </c>
      <c r="E158" s="79" t="s">
        <v>133</v>
      </c>
      <c r="F158" s="79" t="s">
        <v>801</v>
      </c>
      <c r="G158" s="79" t="s">
        <v>802</v>
      </c>
      <c r="H158" s="79" t="s">
        <v>803</v>
      </c>
      <c r="I158" s="79"/>
      <c r="J158" s="78"/>
      <c r="K158" s="79"/>
      <c r="L158" s="79"/>
      <c r="M158" s="112" t="s">
        <v>145</v>
      </c>
      <c r="N158" s="112" t="s">
        <v>222</v>
      </c>
      <c r="O158" s="112" t="s">
        <v>223</v>
      </c>
      <c r="AA158" s="115">
        <f>IF(OR(J158="Fail",ISBLANK(J158)),INDEX('Issue Code Table'!C:C,MATCH(N:N,'Issue Code Table'!A:A,0)),IF(M158="Critical",6,IF(M158="Significant",5,IF(M158="Moderate",3,2))))</f>
        <v>5</v>
      </c>
    </row>
    <row r="159" spans="1:27" ht="103.5" customHeight="1" x14ac:dyDescent="0.25">
      <c r="A159" s="79" t="s">
        <v>804</v>
      </c>
      <c r="B159" s="79" t="s">
        <v>267</v>
      </c>
      <c r="C159" s="79" t="s">
        <v>268</v>
      </c>
      <c r="D159" s="79" t="s">
        <v>196</v>
      </c>
      <c r="E159" s="79" t="s">
        <v>133</v>
      </c>
      <c r="F159" s="79" t="s">
        <v>805</v>
      </c>
      <c r="G159" s="79" t="s">
        <v>2384</v>
      </c>
      <c r="H159" s="79" t="s">
        <v>806</v>
      </c>
      <c r="I159" s="79"/>
      <c r="J159" s="78"/>
      <c r="K159" s="79"/>
      <c r="L159" s="79"/>
      <c r="M159" s="112" t="s">
        <v>145</v>
      </c>
      <c r="N159" s="112" t="s">
        <v>222</v>
      </c>
      <c r="O159" s="112" t="s">
        <v>223</v>
      </c>
      <c r="AA159" s="115">
        <f>IF(OR(J159="Fail",ISBLANK(J159)),INDEX('Issue Code Table'!C:C,MATCH(N:N,'Issue Code Table'!A:A,0)),IF(M159="Critical",6,IF(M159="Significant",5,IF(M159="Moderate",3,2))))</f>
        <v>5</v>
      </c>
    </row>
    <row r="160" spans="1:27" ht="78" customHeight="1" x14ac:dyDescent="0.25">
      <c r="A160" s="79" t="s">
        <v>807</v>
      </c>
      <c r="B160" s="79" t="s">
        <v>267</v>
      </c>
      <c r="C160" s="79" t="s">
        <v>268</v>
      </c>
      <c r="D160" s="79" t="s">
        <v>196</v>
      </c>
      <c r="E160" s="79" t="s">
        <v>133</v>
      </c>
      <c r="F160" s="79" t="s">
        <v>808</v>
      </c>
      <c r="G160" s="79" t="s">
        <v>659</v>
      </c>
      <c r="H160" s="79" t="s">
        <v>809</v>
      </c>
      <c r="I160" s="79"/>
      <c r="J160" s="78"/>
      <c r="K160" s="79"/>
      <c r="L160" s="79"/>
      <c r="M160" s="112" t="s">
        <v>145</v>
      </c>
      <c r="N160" s="112" t="s">
        <v>222</v>
      </c>
      <c r="O160" s="112" t="s">
        <v>223</v>
      </c>
      <c r="AA160" s="115">
        <f>IF(OR(J160="Fail",ISBLANK(J160)),INDEX('Issue Code Table'!C:C,MATCH(N:N,'Issue Code Table'!A:A,0)),IF(M160="Critical",6,IF(M160="Significant",5,IF(M160="Moderate",3,2))))</f>
        <v>5</v>
      </c>
    </row>
    <row r="161" spans="1:27" ht="75.75" customHeight="1" x14ac:dyDescent="0.25">
      <c r="A161" s="79" t="s">
        <v>810</v>
      </c>
      <c r="B161" s="79" t="s">
        <v>267</v>
      </c>
      <c r="C161" s="79" t="s">
        <v>268</v>
      </c>
      <c r="D161" s="79" t="s">
        <v>196</v>
      </c>
      <c r="E161" s="79" t="s">
        <v>133</v>
      </c>
      <c r="F161" s="79" t="s">
        <v>811</v>
      </c>
      <c r="G161" s="79" t="s">
        <v>812</v>
      </c>
      <c r="H161" s="79" t="s">
        <v>813</v>
      </c>
      <c r="I161" s="79"/>
      <c r="J161" s="78"/>
      <c r="K161" s="79"/>
      <c r="L161" s="79"/>
      <c r="M161" s="112" t="s">
        <v>145</v>
      </c>
      <c r="N161" s="112" t="s">
        <v>222</v>
      </c>
      <c r="O161" s="112" t="s">
        <v>223</v>
      </c>
      <c r="AA161" s="115">
        <f>IF(OR(J161="Fail",ISBLANK(J161)),INDEX('Issue Code Table'!C:C,MATCH(N:N,'Issue Code Table'!A:A,0)),IF(M161="Critical",6,IF(M161="Significant",5,IF(M161="Moderate",3,2))))</f>
        <v>5</v>
      </c>
    </row>
    <row r="162" spans="1:27" ht="139.5" customHeight="1" x14ac:dyDescent="0.25">
      <c r="A162" s="79" t="s">
        <v>814</v>
      </c>
      <c r="B162" s="79" t="s">
        <v>815</v>
      </c>
      <c r="C162" s="79" t="s">
        <v>816</v>
      </c>
      <c r="D162" s="79" t="s">
        <v>196</v>
      </c>
      <c r="E162" s="79" t="s">
        <v>133</v>
      </c>
      <c r="F162" s="79" t="s">
        <v>2418</v>
      </c>
      <c r="G162" s="79" t="s">
        <v>817</v>
      </c>
      <c r="H162" s="79" t="s">
        <v>2407</v>
      </c>
      <c r="I162" s="79"/>
      <c r="J162" s="78"/>
      <c r="K162" s="79"/>
      <c r="L162" s="79"/>
      <c r="M162" s="112" t="s">
        <v>145</v>
      </c>
      <c r="N162" s="112" t="s">
        <v>818</v>
      </c>
      <c r="O162" s="112" t="s">
        <v>819</v>
      </c>
      <c r="AA162" s="115">
        <f>IF(OR(J162="Fail",ISBLANK(J162)),INDEX('Issue Code Table'!C:C,MATCH(N:N,'Issue Code Table'!A:A,0)),IF(M162="Critical",6,IF(M162="Significant",5,IF(M162="Moderate",3,2))))</f>
        <v>5</v>
      </c>
    </row>
    <row r="163" spans="1:27" ht="262.5" x14ac:dyDescent="0.25">
      <c r="A163" s="79" t="s">
        <v>820</v>
      </c>
      <c r="B163" s="79" t="s">
        <v>815</v>
      </c>
      <c r="C163" s="79" t="s">
        <v>816</v>
      </c>
      <c r="D163" s="79" t="s">
        <v>132</v>
      </c>
      <c r="E163" s="79" t="s">
        <v>133</v>
      </c>
      <c r="F163" s="79" t="s">
        <v>821</v>
      </c>
      <c r="G163" s="79" t="s">
        <v>822</v>
      </c>
      <c r="H163" s="79" t="s">
        <v>823</v>
      </c>
      <c r="I163" s="79"/>
      <c r="J163" s="78"/>
      <c r="K163" s="79"/>
      <c r="L163" s="79"/>
      <c r="M163" s="112" t="s">
        <v>168</v>
      </c>
      <c r="N163" s="112" t="s">
        <v>251</v>
      </c>
      <c r="O163" s="112" t="s">
        <v>252</v>
      </c>
      <c r="AA163" s="115">
        <f>IF(OR(J163="Fail",ISBLANK(J163)),INDEX('Issue Code Table'!C:C,MATCH(N:N,'Issue Code Table'!A:A,0)),IF(M163="Critical",6,IF(M163="Significant",5,IF(M163="Moderate",3,2))))</f>
        <v>2</v>
      </c>
    </row>
    <row r="164" spans="1:27" ht="409.5" x14ac:dyDescent="0.25">
      <c r="A164" s="79" t="s">
        <v>824</v>
      </c>
      <c r="B164" s="79" t="s">
        <v>825</v>
      </c>
      <c r="C164" s="79" t="s">
        <v>826</v>
      </c>
      <c r="D164" s="79" t="s">
        <v>132</v>
      </c>
      <c r="E164" s="79" t="s">
        <v>133</v>
      </c>
      <c r="F164" s="79" t="s">
        <v>827</v>
      </c>
      <c r="G164" s="79" t="s">
        <v>828</v>
      </c>
      <c r="H164" s="79" t="s">
        <v>2406</v>
      </c>
      <c r="I164" s="79"/>
      <c r="J164" s="78"/>
      <c r="K164" s="79"/>
      <c r="L164" s="79"/>
      <c r="M164" s="112" t="s">
        <v>829</v>
      </c>
      <c r="N164" s="112" t="s">
        <v>830</v>
      </c>
      <c r="O164" s="112" t="s">
        <v>831</v>
      </c>
      <c r="AA164" s="115">
        <f>IF(OR(J164="Fail",ISBLANK(J164)),INDEX('Issue Code Table'!C:C,MATCH(N:N,'Issue Code Table'!A:A,0)),IF(M164="Critical",6,IF(M164="Significant",5,IF(M164="Moderate",3,2))))</f>
        <v>1</v>
      </c>
    </row>
    <row r="165" spans="1:27" ht="125" x14ac:dyDescent="0.25">
      <c r="A165" s="79" t="s">
        <v>832</v>
      </c>
      <c r="B165" s="79" t="s">
        <v>833</v>
      </c>
      <c r="C165" s="79" t="s">
        <v>834</v>
      </c>
      <c r="D165" s="79" t="s">
        <v>196</v>
      </c>
      <c r="E165" s="79" t="s">
        <v>133</v>
      </c>
      <c r="F165" s="79" t="s">
        <v>835</v>
      </c>
      <c r="G165" s="79" t="s">
        <v>2385</v>
      </c>
      <c r="H165" s="79" t="s">
        <v>836</v>
      </c>
      <c r="I165" s="79"/>
      <c r="J165" s="78"/>
      <c r="K165" s="79"/>
      <c r="L165" s="79"/>
      <c r="M165" s="112" t="s">
        <v>145</v>
      </c>
      <c r="N165" s="112" t="s">
        <v>222</v>
      </c>
      <c r="O165" s="112" t="s">
        <v>223</v>
      </c>
      <c r="AA165" s="115">
        <f>IF(OR(J165="Fail",ISBLANK(J165)),INDEX('Issue Code Table'!C:C,MATCH(N:N,'Issue Code Table'!A:A,0)),IF(M165="Critical",6,IF(M165="Significant",5,IF(M165="Moderate",3,2))))</f>
        <v>5</v>
      </c>
    </row>
    <row r="166" spans="1:27" ht="225" x14ac:dyDescent="0.25">
      <c r="A166" s="79" t="s">
        <v>837</v>
      </c>
      <c r="B166" s="79" t="s">
        <v>838</v>
      </c>
      <c r="C166" s="79" t="s">
        <v>839</v>
      </c>
      <c r="D166" s="79" t="s">
        <v>174</v>
      </c>
      <c r="E166" s="79" t="s">
        <v>133</v>
      </c>
      <c r="F166" s="79" t="s">
        <v>840</v>
      </c>
      <c r="G166" s="79" t="s">
        <v>841</v>
      </c>
      <c r="H166" s="79" t="s">
        <v>842</v>
      </c>
      <c r="I166" s="79"/>
      <c r="J166" s="78"/>
      <c r="K166" s="79"/>
      <c r="L166" s="79"/>
      <c r="M166" s="112" t="s">
        <v>145</v>
      </c>
      <c r="N166" s="112" t="s">
        <v>843</v>
      </c>
      <c r="O166" s="112" t="s">
        <v>844</v>
      </c>
      <c r="AA166" s="115">
        <f>IF(OR(J166="Fail",ISBLANK(J166)),INDEX('Issue Code Table'!C:C,MATCH(N:N,'Issue Code Table'!A:A,0)),IF(M166="Critical",6,IF(M166="Significant",5,IF(M166="Moderate",3,2))))</f>
        <v>6</v>
      </c>
    </row>
    <row r="167" spans="1:27" ht="337.5" x14ac:dyDescent="0.25">
      <c r="A167" s="79" t="s">
        <v>845</v>
      </c>
      <c r="B167" s="79" t="s">
        <v>846</v>
      </c>
      <c r="C167" s="79" t="s">
        <v>847</v>
      </c>
      <c r="D167" s="79" t="s">
        <v>196</v>
      </c>
      <c r="E167" s="79" t="s">
        <v>133</v>
      </c>
      <c r="F167" s="79" t="s">
        <v>848</v>
      </c>
      <c r="G167" s="79" t="s">
        <v>849</v>
      </c>
      <c r="H167" s="79" t="s">
        <v>850</v>
      </c>
      <c r="I167" s="79"/>
      <c r="J167" s="78"/>
      <c r="K167" s="79"/>
      <c r="L167" s="79"/>
      <c r="M167" s="112" t="s">
        <v>168</v>
      </c>
      <c r="N167" s="112" t="s">
        <v>851</v>
      </c>
      <c r="O167" s="112" t="s">
        <v>852</v>
      </c>
      <c r="AA167" s="115" t="e">
        <f>IF(OR(J167="Fail",ISBLANK(J167)),INDEX('Issue Code Table'!C:C,MATCH(N:N,'Issue Code Table'!A:A,0)),IF(M167="Critical",6,IF(M167="Significant",5,IF(M167="Moderate",3,2))))</f>
        <v>#N/A</v>
      </c>
    </row>
    <row r="168" spans="1:27" ht="312.5" x14ac:dyDescent="0.25">
      <c r="A168" s="79" t="s">
        <v>853</v>
      </c>
      <c r="B168" s="79" t="s">
        <v>846</v>
      </c>
      <c r="C168" s="79" t="s">
        <v>847</v>
      </c>
      <c r="D168" s="79" t="s">
        <v>196</v>
      </c>
      <c r="E168" s="79" t="s">
        <v>133</v>
      </c>
      <c r="F168" s="79" t="s">
        <v>854</v>
      </c>
      <c r="G168" s="79" t="s">
        <v>855</v>
      </c>
      <c r="H168" s="79" t="s">
        <v>2405</v>
      </c>
      <c r="I168" s="79"/>
      <c r="J168" s="78"/>
      <c r="K168" s="79"/>
      <c r="L168" s="79"/>
      <c r="M168" s="112" t="s">
        <v>168</v>
      </c>
      <c r="N168" s="112" t="s">
        <v>851</v>
      </c>
      <c r="O168" s="112" t="s">
        <v>852</v>
      </c>
      <c r="AA168" s="115" t="e">
        <f>IF(OR(J168="Fail",ISBLANK(J168)),INDEX('Issue Code Table'!C:C,MATCH(N:N,'Issue Code Table'!A:A,0)),IF(M168="Critical",6,IF(M168="Significant",5,IF(M168="Moderate",3,2))))</f>
        <v>#N/A</v>
      </c>
    </row>
    <row r="169" spans="1:27" ht="409.5" x14ac:dyDescent="0.25">
      <c r="A169" s="79" t="s">
        <v>856</v>
      </c>
      <c r="B169" s="79" t="s">
        <v>846</v>
      </c>
      <c r="C169" s="79" t="s">
        <v>847</v>
      </c>
      <c r="D169" s="79" t="s">
        <v>132</v>
      </c>
      <c r="E169" s="79" t="s">
        <v>133</v>
      </c>
      <c r="F169" s="79" t="s">
        <v>2419</v>
      </c>
      <c r="G169" s="79" t="s">
        <v>858</v>
      </c>
      <c r="H169" s="79" t="s">
        <v>859</v>
      </c>
      <c r="I169" s="79"/>
      <c r="J169" s="78"/>
      <c r="K169" s="79"/>
      <c r="L169" s="79"/>
      <c r="M169" s="112" t="s">
        <v>168</v>
      </c>
      <c r="N169" s="112" t="s">
        <v>851</v>
      </c>
      <c r="O169" s="112" t="s">
        <v>852</v>
      </c>
      <c r="AA169" s="115" t="e">
        <f>IF(OR(J169="Fail",ISBLANK(J169)),INDEX('Issue Code Table'!C:C,MATCH(N:N,'Issue Code Table'!A:A,0)),IF(M169="Critical",6,IF(M169="Significant",5,IF(M169="Moderate",3,2))))</f>
        <v>#N/A</v>
      </c>
    </row>
    <row r="170" spans="1:27" ht="300" x14ac:dyDescent="0.25">
      <c r="A170" s="79" t="s">
        <v>860</v>
      </c>
      <c r="B170" s="79" t="s">
        <v>846</v>
      </c>
      <c r="C170" s="79" t="s">
        <v>847</v>
      </c>
      <c r="D170" s="79" t="s">
        <v>196</v>
      </c>
      <c r="E170" s="79" t="s">
        <v>133</v>
      </c>
      <c r="F170" s="79" t="s">
        <v>857</v>
      </c>
      <c r="G170" s="79" t="s">
        <v>861</v>
      </c>
      <c r="H170" s="79" t="s">
        <v>862</v>
      </c>
      <c r="I170" s="79"/>
      <c r="J170" s="78"/>
      <c r="K170" s="79"/>
      <c r="L170" s="79"/>
      <c r="M170" s="112" t="s">
        <v>168</v>
      </c>
      <c r="N170" s="112" t="s">
        <v>863</v>
      </c>
      <c r="O170" s="112" t="s">
        <v>864</v>
      </c>
      <c r="AA170" s="115" t="e">
        <f>IF(OR(J170="Fail",ISBLANK(J170)),INDEX('Issue Code Table'!C:C,MATCH(N:N,'Issue Code Table'!A:A,0)),IF(M170="Critical",6,IF(M170="Significant",5,IF(M170="Moderate",3,2))))</f>
        <v>#N/A</v>
      </c>
    </row>
    <row r="171" spans="1:27" ht="409.5" x14ac:dyDescent="0.25">
      <c r="A171" s="79" t="s">
        <v>865</v>
      </c>
      <c r="B171" s="79" t="s">
        <v>846</v>
      </c>
      <c r="C171" s="79" t="s">
        <v>847</v>
      </c>
      <c r="D171" s="79" t="s">
        <v>196</v>
      </c>
      <c r="E171" s="79" t="s">
        <v>133</v>
      </c>
      <c r="F171" s="79" t="s">
        <v>866</v>
      </c>
      <c r="G171" s="79" t="s">
        <v>867</v>
      </c>
      <c r="H171" s="79" t="s">
        <v>868</v>
      </c>
      <c r="I171" s="79"/>
      <c r="J171" s="78"/>
      <c r="K171" s="79"/>
      <c r="L171" s="79"/>
      <c r="M171" s="112" t="s">
        <v>168</v>
      </c>
      <c r="N171" s="112" t="s">
        <v>863</v>
      </c>
      <c r="O171" s="112" t="s">
        <v>864</v>
      </c>
      <c r="AA171" s="115" t="e">
        <f>IF(OR(J171="Fail",ISBLANK(J171)),INDEX('Issue Code Table'!C:C,MATCH(N:N,'Issue Code Table'!A:A,0)),IF(M171="Critical",6,IF(M171="Significant",5,IF(M171="Moderate",3,2))))</f>
        <v>#N/A</v>
      </c>
    </row>
    <row r="172" spans="1:27" ht="325" x14ac:dyDescent="0.25">
      <c r="A172" s="79" t="s">
        <v>869</v>
      </c>
      <c r="B172" s="79" t="s">
        <v>846</v>
      </c>
      <c r="C172" s="79" t="s">
        <v>847</v>
      </c>
      <c r="D172" s="79" t="s">
        <v>196</v>
      </c>
      <c r="E172" s="79" t="s">
        <v>133</v>
      </c>
      <c r="F172" s="79" t="s">
        <v>870</v>
      </c>
      <c r="G172" s="79" t="s">
        <v>871</v>
      </c>
      <c r="H172" s="79" t="s">
        <v>872</v>
      </c>
      <c r="I172" s="79"/>
      <c r="J172" s="78"/>
      <c r="K172" s="79"/>
      <c r="L172" s="79"/>
      <c r="M172" s="112" t="s">
        <v>168</v>
      </c>
      <c r="N172" s="112" t="s">
        <v>863</v>
      </c>
      <c r="O172" s="112" t="s">
        <v>864</v>
      </c>
      <c r="AA172" s="115" t="e">
        <f>IF(OR(J172="Fail",ISBLANK(J172)),INDEX('Issue Code Table'!C:C,MATCH(N:N,'Issue Code Table'!A:A,0)),IF(M172="Critical",6,IF(M172="Significant",5,IF(M172="Moderate",3,2))))</f>
        <v>#N/A</v>
      </c>
    </row>
    <row r="173" spans="1:27" ht="375" x14ac:dyDescent="0.25">
      <c r="A173" s="79" t="s">
        <v>873</v>
      </c>
      <c r="B173" s="79" t="s">
        <v>846</v>
      </c>
      <c r="C173" s="79" t="s">
        <v>847</v>
      </c>
      <c r="D173" s="79" t="s">
        <v>196</v>
      </c>
      <c r="E173" s="79" t="s">
        <v>133</v>
      </c>
      <c r="F173" s="79" t="s">
        <v>874</v>
      </c>
      <c r="G173" s="79" t="s">
        <v>875</v>
      </c>
      <c r="H173" s="79" t="s">
        <v>876</v>
      </c>
      <c r="I173" s="79"/>
      <c r="J173" s="78"/>
      <c r="K173" s="79"/>
      <c r="L173" s="79"/>
      <c r="M173" s="112" t="s">
        <v>168</v>
      </c>
      <c r="N173" s="112" t="s">
        <v>877</v>
      </c>
      <c r="O173" s="112" t="s">
        <v>878</v>
      </c>
      <c r="AA173" s="115" t="e">
        <f>IF(OR(J173="Fail",ISBLANK(J173)),INDEX('Issue Code Table'!C:C,MATCH(N:N,'Issue Code Table'!A:A,0)),IF(M173="Critical",6,IF(M173="Significant",5,IF(M173="Moderate",3,2))))</f>
        <v>#N/A</v>
      </c>
    </row>
    <row r="174" spans="1:27" ht="400" x14ac:dyDescent="0.25">
      <c r="A174" s="79" t="s">
        <v>879</v>
      </c>
      <c r="B174" s="79" t="s">
        <v>846</v>
      </c>
      <c r="C174" s="79" t="s">
        <v>847</v>
      </c>
      <c r="D174" s="79" t="s">
        <v>196</v>
      </c>
      <c r="E174" s="79" t="s">
        <v>133</v>
      </c>
      <c r="F174" s="79" t="s">
        <v>880</v>
      </c>
      <c r="G174" s="79" t="s">
        <v>881</v>
      </c>
      <c r="H174" s="79" t="s">
        <v>882</v>
      </c>
      <c r="I174" s="79"/>
      <c r="J174" s="78"/>
      <c r="K174" s="79"/>
      <c r="L174" s="79"/>
      <c r="M174" s="112" t="s">
        <v>168</v>
      </c>
      <c r="N174" s="112" t="s">
        <v>883</v>
      </c>
      <c r="O174" s="112" t="s">
        <v>884</v>
      </c>
      <c r="AA174" s="115">
        <f>IF(OR(J174="Fail",ISBLANK(J174)),INDEX('Issue Code Table'!C:C,MATCH(N:N,'Issue Code Table'!A:A,0)),IF(M174="Critical",6,IF(M174="Significant",5,IF(M174="Moderate",3,2))))</f>
        <v>2</v>
      </c>
    </row>
    <row r="175" spans="1:27" ht="175" x14ac:dyDescent="0.25">
      <c r="A175" s="79" t="s">
        <v>885</v>
      </c>
      <c r="B175" s="79" t="s">
        <v>213</v>
      </c>
      <c r="C175" s="79" t="s">
        <v>214</v>
      </c>
      <c r="D175" s="79" t="s">
        <v>196</v>
      </c>
      <c r="E175" s="79" t="s">
        <v>133</v>
      </c>
      <c r="F175" s="79" t="s">
        <v>886</v>
      </c>
      <c r="G175" s="79" t="s">
        <v>2386</v>
      </c>
      <c r="H175" s="79" t="s">
        <v>887</v>
      </c>
      <c r="I175" s="79"/>
      <c r="J175" s="78"/>
      <c r="K175" s="79"/>
      <c r="L175" s="79"/>
      <c r="M175" s="112" t="s">
        <v>145</v>
      </c>
      <c r="N175" s="112" t="s">
        <v>222</v>
      </c>
      <c r="O175" s="112" t="s">
        <v>223</v>
      </c>
      <c r="AA175" s="115">
        <f>IF(OR(J175="Fail",ISBLANK(J175)),INDEX('Issue Code Table'!C:C,MATCH(N:N,'Issue Code Table'!A:A,0)),IF(M175="Critical",6,IF(M175="Significant",5,IF(M175="Moderate",3,2))))</f>
        <v>5</v>
      </c>
    </row>
    <row r="176" spans="1:27" ht="175" x14ac:dyDescent="0.25">
      <c r="A176" s="79" t="s">
        <v>888</v>
      </c>
      <c r="B176" s="79" t="s">
        <v>267</v>
      </c>
      <c r="C176" s="79" t="s">
        <v>268</v>
      </c>
      <c r="D176" s="79" t="s">
        <v>196</v>
      </c>
      <c r="E176" s="79" t="s">
        <v>133</v>
      </c>
      <c r="F176" s="79" t="s">
        <v>889</v>
      </c>
      <c r="G176" s="79" t="s">
        <v>890</v>
      </c>
      <c r="H176" s="79" t="s">
        <v>891</v>
      </c>
      <c r="I176" s="79"/>
      <c r="J176" s="78"/>
      <c r="K176" s="79"/>
      <c r="L176" s="79"/>
      <c r="M176" s="112" t="s">
        <v>145</v>
      </c>
      <c r="N176" s="112" t="s">
        <v>222</v>
      </c>
      <c r="O176" s="112" t="s">
        <v>223</v>
      </c>
      <c r="AA176" s="115">
        <f>IF(OR(J176="Fail",ISBLANK(J176)),INDEX('Issue Code Table'!C:C,MATCH(N:N,'Issue Code Table'!A:A,0)),IF(M176="Critical",6,IF(M176="Significant",5,IF(M176="Moderate",3,2))))</f>
        <v>5</v>
      </c>
    </row>
    <row r="177" spans="1:28" ht="125" x14ac:dyDescent="0.25">
      <c r="A177" s="79" t="s">
        <v>892</v>
      </c>
      <c r="B177" s="79" t="s">
        <v>846</v>
      </c>
      <c r="C177" s="79" t="s">
        <v>847</v>
      </c>
      <c r="D177" s="79" t="s">
        <v>196</v>
      </c>
      <c r="E177" s="79" t="s">
        <v>133</v>
      </c>
      <c r="F177" s="79" t="s">
        <v>893</v>
      </c>
      <c r="G177" s="79" t="s">
        <v>894</v>
      </c>
      <c r="H177" s="79" t="s">
        <v>895</v>
      </c>
      <c r="I177" s="79"/>
      <c r="J177" s="78"/>
      <c r="K177" s="79"/>
      <c r="L177" s="79"/>
      <c r="M177" s="112" t="s">
        <v>168</v>
      </c>
      <c r="N177" s="112" t="s">
        <v>883</v>
      </c>
      <c r="O177" s="112" t="s">
        <v>884</v>
      </c>
      <c r="AA177" s="115">
        <f>IF(OR(J177="Fail",ISBLANK(J177)),INDEX('Issue Code Table'!C:C,MATCH(N:N,'Issue Code Table'!A:A,0)),IF(M177="Critical",6,IF(M177="Significant",5,IF(M177="Moderate",3,2))))</f>
        <v>2</v>
      </c>
    </row>
    <row r="178" spans="1:28" ht="250" x14ac:dyDescent="0.25">
      <c r="A178" s="79" t="s">
        <v>896</v>
      </c>
      <c r="B178" s="79" t="s">
        <v>897</v>
      </c>
      <c r="C178" s="79" t="s">
        <v>898</v>
      </c>
      <c r="D178" s="79" t="s">
        <v>196</v>
      </c>
      <c r="E178" s="79" t="s">
        <v>133</v>
      </c>
      <c r="F178" s="79" t="s">
        <v>899</v>
      </c>
      <c r="G178" s="79" t="s">
        <v>900</v>
      </c>
      <c r="H178" s="79" t="s">
        <v>901</v>
      </c>
      <c r="I178" s="79"/>
      <c r="J178" s="78"/>
      <c r="K178" s="79"/>
      <c r="L178" s="79"/>
      <c r="M178" s="112" t="s">
        <v>168</v>
      </c>
      <c r="N178" s="112" t="s">
        <v>883</v>
      </c>
      <c r="O178" s="112" t="s">
        <v>884</v>
      </c>
      <c r="AA178" s="115">
        <f>IF(OR(J178="Fail",ISBLANK(J178)),INDEX('Issue Code Table'!C:C,MATCH(N:N,'Issue Code Table'!A:A,0)),IF(M178="Critical",6,IF(M178="Significant",5,IF(M178="Moderate",3,2))))</f>
        <v>2</v>
      </c>
    </row>
    <row r="179" spans="1:28" ht="125" x14ac:dyDescent="0.25">
      <c r="A179" s="79" t="s">
        <v>902</v>
      </c>
      <c r="B179" s="79" t="s">
        <v>903</v>
      </c>
      <c r="C179" s="79" t="s">
        <v>904</v>
      </c>
      <c r="D179" s="79" t="s">
        <v>174</v>
      </c>
      <c r="E179" s="79" t="s">
        <v>133</v>
      </c>
      <c r="F179" s="79" t="s">
        <v>2420</v>
      </c>
      <c r="G179" s="79" t="s">
        <v>905</v>
      </c>
      <c r="H179" s="79" t="s">
        <v>906</v>
      </c>
      <c r="I179" s="79"/>
      <c r="J179" s="78"/>
      <c r="K179" s="79"/>
      <c r="L179" s="79"/>
      <c r="M179" s="112" t="s">
        <v>168</v>
      </c>
      <c r="N179" s="112" t="s">
        <v>883</v>
      </c>
      <c r="O179" s="112" t="s">
        <v>884</v>
      </c>
      <c r="AA179" s="115">
        <f>IF(OR(J179="Fail",ISBLANK(J179)),INDEX('Issue Code Table'!C:C,MATCH(N:N,'Issue Code Table'!A:A,0)),IF(M179="Critical",6,IF(M179="Significant",5,IF(M179="Moderate",3,2))))</f>
        <v>2</v>
      </c>
    </row>
    <row r="180" spans="1:28" ht="50" x14ac:dyDescent="0.25">
      <c r="A180" s="79" t="s">
        <v>907</v>
      </c>
      <c r="B180" s="79" t="s">
        <v>908</v>
      </c>
      <c r="C180" s="79" t="s">
        <v>909</v>
      </c>
      <c r="D180" s="79" t="s">
        <v>132</v>
      </c>
      <c r="E180" s="79" t="s">
        <v>133</v>
      </c>
      <c r="F180" s="79" t="s">
        <v>910</v>
      </c>
      <c r="G180" s="79" t="s">
        <v>911</v>
      </c>
      <c r="H180" s="79" t="s">
        <v>912</v>
      </c>
      <c r="I180" s="79"/>
      <c r="J180" s="78"/>
      <c r="K180" s="79"/>
      <c r="L180" s="79"/>
      <c r="M180" s="112" t="s">
        <v>168</v>
      </c>
      <c r="N180" s="112" t="s">
        <v>883</v>
      </c>
      <c r="O180" s="112" t="s">
        <v>884</v>
      </c>
      <c r="AA180" s="115">
        <f>IF(OR(J180="Fail",ISBLANK(J180)),INDEX('Issue Code Table'!C:C,MATCH(N:N,'Issue Code Table'!A:A,0)),IF(M180="Critical",6,IF(M180="Significant",5,IF(M180="Moderate",3,2))))</f>
        <v>2</v>
      </c>
    </row>
    <row r="181" spans="1:28" ht="200" x14ac:dyDescent="0.25">
      <c r="A181" s="79" t="s">
        <v>913</v>
      </c>
      <c r="B181" s="79" t="s">
        <v>914</v>
      </c>
      <c r="C181" s="79" t="s">
        <v>915</v>
      </c>
      <c r="D181" s="79" t="s">
        <v>174</v>
      </c>
      <c r="E181" s="79" t="s">
        <v>133</v>
      </c>
      <c r="F181" s="79" t="s">
        <v>916</v>
      </c>
      <c r="G181" s="79" t="s">
        <v>917</v>
      </c>
      <c r="H181" s="182" t="s">
        <v>918</v>
      </c>
      <c r="I181" s="79"/>
      <c r="J181" s="78"/>
      <c r="K181" s="79"/>
      <c r="L181" s="79"/>
      <c r="M181" s="112" t="s">
        <v>168</v>
      </c>
      <c r="N181" s="112" t="s">
        <v>883</v>
      </c>
      <c r="O181" s="112" t="s">
        <v>884</v>
      </c>
      <c r="AA181" s="115">
        <f>IF(OR(J181="Fail",ISBLANK(J181)),INDEX('Issue Code Table'!C:C,MATCH(N:N,'Issue Code Table'!A:A,0)),IF(M181="Critical",6,IF(M181="Significant",5,IF(M181="Moderate",3,2))))</f>
        <v>2</v>
      </c>
    </row>
    <row r="182" spans="1:28" ht="75" x14ac:dyDescent="0.25">
      <c r="A182" s="79" t="s">
        <v>919</v>
      </c>
      <c r="B182" s="79" t="s">
        <v>914</v>
      </c>
      <c r="C182" s="79" t="s">
        <v>915</v>
      </c>
      <c r="D182" s="79" t="s">
        <v>174</v>
      </c>
      <c r="E182" s="79" t="s">
        <v>133</v>
      </c>
      <c r="F182" s="79" t="s">
        <v>920</v>
      </c>
      <c r="G182" s="79" t="s">
        <v>921</v>
      </c>
      <c r="H182" s="79" t="s">
        <v>922</v>
      </c>
      <c r="I182" s="79"/>
      <c r="J182" s="78"/>
      <c r="K182" s="79"/>
      <c r="L182" s="79"/>
      <c r="M182" s="112" t="s">
        <v>168</v>
      </c>
      <c r="N182" s="112" t="s">
        <v>883</v>
      </c>
      <c r="O182" s="112" t="s">
        <v>884</v>
      </c>
      <c r="AA182" s="115">
        <f>IF(OR(J182="Fail",ISBLANK(J182)),INDEX('Issue Code Table'!C:C,MATCH(N:N,'Issue Code Table'!A:A,0)),IF(M182="Critical",6,IF(M182="Significant",5,IF(M182="Moderate",3,2))))</f>
        <v>2</v>
      </c>
    </row>
    <row r="183" spans="1:28" ht="200" x14ac:dyDescent="0.25">
      <c r="A183" s="79" t="s">
        <v>923</v>
      </c>
      <c r="B183" s="79" t="s">
        <v>897</v>
      </c>
      <c r="C183" s="79" t="s">
        <v>898</v>
      </c>
      <c r="D183" s="79" t="s">
        <v>174</v>
      </c>
      <c r="E183" s="79" t="s">
        <v>133</v>
      </c>
      <c r="F183" s="79" t="s">
        <v>924</v>
      </c>
      <c r="G183" s="79" t="s">
        <v>925</v>
      </c>
      <c r="H183" s="79" t="s">
        <v>926</v>
      </c>
      <c r="I183" s="79"/>
      <c r="J183" s="78"/>
      <c r="K183" s="79"/>
      <c r="L183" s="79"/>
      <c r="M183" s="112" t="s">
        <v>168</v>
      </c>
      <c r="N183" s="112" t="s">
        <v>927</v>
      </c>
      <c r="O183" s="112" t="s">
        <v>928</v>
      </c>
      <c r="AA183" s="115">
        <f>IF(OR(J183="Fail",ISBLANK(J183)),INDEX('Issue Code Table'!C:C,MATCH(N:N,'Issue Code Table'!A:A,0)),IF(M183="Critical",6,IF(M183="Significant",5,IF(M183="Moderate",3,2))))</f>
        <v>5</v>
      </c>
    </row>
    <row r="184" spans="1:28" ht="409.5" x14ac:dyDescent="0.25">
      <c r="A184" s="79" t="s">
        <v>929</v>
      </c>
      <c r="B184" s="79" t="s">
        <v>930</v>
      </c>
      <c r="C184" s="79" t="s">
        <v>931</v>
      </c>
      <c r="D184" s="79" t="s">
        <v>196</v>
      </c>
      <c r="E184" s="79" t="s">
        <v>133</v>
      </c>
      <c r="F184" s="79" t="s">
        <v>2421</v>
      </c>
      <c r="G184" s="79" t="s">
        <v>932</v>
      </c>
      <c r="H184" s="79" t="s">
        <v>933</v>
      </c>
      <c r="I184" s="79"/>
      <c r="J184" s="78"/>
      <c r="K184" s="79"/>
      <c r="L184" s="79"/>
      <c r="M184" s="112" t="s">
        <v>829</v>
      </c>
      <c r="N184" s="112" t="s">
        <v>934</v>
      </c>
      <c r="O184" s="112" t="s">
        <v>935</v>
      </c>
      <c r="AA184" s="115">
        <f>IF(OR(J184="Fail",ISBLANK(J184)),INDEX('Issue Code Table'!C:C,MATCH(N:N,'Issue Code Table'!A:A,0)),IF(M184="Critical",6,IF(M184="Significant",5,IF(M184="Moderate",3,2))))</f>
        <v>3</v>
      </c>
    </row>
    <row r="185" spans="1:28" ht="275" x14ac:dyDescent="0.25">
      <c r="A185" s="79" t="s">
        <v>936</v>
      </c>
      <c r="B185" s="79" t="s">
        <v>937</v>
      </c>
      <c r="C185" s="79" t="s">
        <v>938</v>
      </c>
      <c r="D185" s="79" t="s">
        <v>196</v>
      </c>
      <c r="E185" s="79" t="s">
        <v>133</v>
      </c>
      <c r="F185" s="79" t="s">
        <v>939</v>
      </c>
      <c r="G185" s="79" t="s">
        <v>940</v>
      </c>
      <c r="H185" s="79" t="s">
        <v>941</v>
      </c>
      <c r="I185" s="79"/>
      <c r="J185" s="78"/>
      <c r="K185" s="79"/>
      <c r="L185" s="79"/>
      <c r="M185" s="112" t="s">
        <v>168</v>
      </c>
      <c r="N185" s="112" t="s">
        <v>942</v>
      </c>
      <c r="O185" s="112" t="s">
        <v>943</v>
      </c>
      <c r="AA185" s="115">
        <f>IF(OR(J185="Fail",ISBLANK(J185)),INDEX('Issue Code Table'!C:C,MATCH(N:N,'Issue Code Table'!A:A,0)),IF(M185="Critical",6,IF(M185="Significant",5,IF(M185="Moderate",3,2))))</f>
        <v>4</v>
      </c>
    </row>
    <row r="186" spans="1:28" ht="287.5" x14ac:dyDescent="0.25">
      <c r="A186" s="79" t="s">
        <v>944</v>
      </c>
      <c r="B186" s="79" t="s">
        <v>937</v>
      </c>
      <c r="C186" s="79" t="s">
        <v>938</v>
      </c>
      <c r="D186" s="79" t="s">
        <v>196</v>
      </c>
      <c r="E186" s="79" t="s">
        <v>133</v>
      </c>
      <c r="F186" s="79" t="s">
        <v>945</v>
      </c>
      <c r="G186" s="79" t="s">
        <v>946</v>
      </c>
      <c r="H186" s="79" t="s">
        <v>947</v>
      </c>
      <c r="I186" s="79"/>
      <c r="J186" s="78"/>
      <c r="K186" s="79"/>
      <c r="L186" s="79"/>
      <c r="M186" s="112" t="s">
        <v>145</v>
      </c>
      <c r="N186" s="112" t="s">
        <v>222</v>
      </c>
      <c r="O186" s="112" t="s">
        <v>223</v>
      </c>
      <c r="AA186" s="115">
        <f>IF(OR(J186="Fail",ISBLANK(J186)),INDEX('Issue Code Table'!C:C,MATCH(N:N,'Issue Code Table'!A:A,0)),IF(M186="Critical",6,IF(M186="Significant",5,IF(M186="Moderate",3,2))))</f>
        <v>5</v>
      </c>
    </row>
    <row r="187" spans="1:28" s="77" customFormat="1" ht="112.5" x14ac:dyDescent="0.25">
      <c r="A187" s="79" t="s">
        <v>948</v>
      </c>
      <c r="B187" s="79" t="s">
        <v>937</v>
      </c>
      <c r="C187" s="79" t="s">
        <v>938</v>
      </c>
      <c r="D187" s="79" t="s">
        <v>465</v>
      </c>
      <c r="E187" s="79" t="s">
        <v>133</v>
      </c>
      <c r="F187" s="92" t="s">
        <v>949</v>
      </c>
      <c r="G187" s="92" t="s">
        <v>950</v>
      </c>
      <c r="H187" s="92" t="s">
        <v>2404</v>
      </c>
      <c r="I187" s="79"/>
      <c r="J187" s="78"/>
      <c r="K187" s="79"/>
      <c r="L187" s="79"/>
      <c r="M187" s="112" t="s">
        <v>168</v>
      </c>
      <c r="N187" s="112" t="s">
        <v>951</v>
      </c>
      <c r="O187" s="112" t="s">
        <v>952</v>
      </c>
      <c r="Z187"/>
      <c r="AA187" s="115">
        <f>IF(OR(J187="Fail",ISBLANK(J187)),INDEX('Issue Code Table'!C:C,MATCH(N:N,'Issue Code Table'!A:A,0)),IF(M187="Critical",6,IF(M187="Significant",5,IF(M187="Moderate",3,2))))</f>
        <v>4</v>
      </c>
      <c r="AB187"/>
    </row>
    <row r="188" spans="1:28" ht="225" x14ac:dyDescent="0.25">
      <c r="A188" s="79" t="s">
        <v>953</v>
      </c>
      <c r="B188" s="79" t="s">
        <v>937</v>
      </c>
      <c r="C188" s="79" t="s">
        <v>938</v>
      </c>
      <c r="D188" s="79" t="s">
        <v>465</v>
      </c>
      <c r="E188" s="79" t="s">
        <v>133</v>
      </c>
      <c r="F188" s="79" t="s">
        <v>954</v>
      </c>
      <c r="G188" s="79" t="s">
        <v>955</v>
      </c>
      <c r="H188" s="79" t="s">
        <v>956</v>
      </c>
      <c r="I188" s="79"/>
      <c r="J188" s="78"/>
      <c r="K188" s="79"/>
      <c r="L188" s="79"/>
      <c r="M188" s="112" t="s">
        <v>168</v>
      </c>
      <c r="N188" s="112" t="s">
        <v>942</v>
      </c>
      <c r="O188" s="112" t="s">
        <v>943</v>
      </c>
      <c r="AA188" s="115">
        <f>IF(OR(J188="Fail",ISBLANK(J188)),INDEX('Issue Code Table'!C:C,MATCH(N:N,'Issue Code Table'!A:A,0)),IF(M188="Critical",6,IF(M188="Significant",5,IF(M188="Moderate",3,2))))</f>
        <v>4</v>
      </c>
    </row>
    <row r="189" spans="1:28" ht="50" x14ac:dyDescent="0.25">
      <c r="A189" s="79" t="s">
        <v>957</v>
      </c>
      <c r="B189" s="79" t="s">
        <v>958</v>
      </c>
      <c r="C189" s="79" t="s">
        <v>959</v>
      </c>
      <c r="D189" s="79" t="s">
        <v>196</v>
      </c>
      <c r="E189" s="79" t="s">
        <v>133</v>
      </c>
      <c r="F189" s="79" t="s">
        <v>2422</v>
      </c>
      <c r="G189" s="79" t="s">
        <v>960</v>
      </c>
      <c r="H189" s="79" t="s">
        <v>961</v>
      </c>
      <c r="I189" s="79"/>
      <c r="J189" s="78"/>
      <c r="K189" s="79"/>
      <c r="L189" s="79"/>
      <c r="M189" s="112" t="s">
        <v>168</v>
      </c>
      <c r="N189" s="112" t="s">
        <v>487</v>
      </c>
      <c r="O189" s="112" t="s">
        <v>488</v>
      </c>
      <c r="AA189" s="115">
        <f>IF(OR(J189="Fail",ISBLANK(J189)),INDEX('Issue Code Table'!C:C,MATCH(N:N,'Issue Code Table'!A:A,0)),IF(M189="Critical",6,IF(M189="Significant",5,IF(M189="Moderate",3,2))))</f>
        <v>2</v>
      </c>
    </row>
    <row r="190" spans="1:28" ht="62.5" x14ac:dyDescent="0.25">
      <c r="A190" s="79" t="s">
        <v>962</v>
      </c>
      <c r="B190" s="79" t="s">
        <v>328</v>
      </c>
      <c r="C190" s="79" t="s">
        <v>329</v>
      </c>
      <c r="D190" s="79" t="s">
        <v>196</v>
      </c>
      <c r="E190" s="79" t="s">
        <v>133</v>
      </c>
      <c r="F190" s="79" t="s">
        <v>963</v>
      </c>
      <c r="G190" s="79" t="s">
        <v>964</v>
      </c>
      <c r="H190" s="79" t="s">
        <v>965</v>
      </c>
      <c r="I190" s="79"/>
      <c r="J190" s="78"/>
      <c r="K190" s="79"/>
      <c r="L190" s="79"/>
      <c r="M190" s="112" t="s">
        <v>168</v>
      </c>
      <c r="N190" s="112" t="s">
        <v>487</v>
      </c>
      <c r="O190" s="112" t="s">
        <v>488</v>
      </c>
      <c r="AA190" s="115">
        <f>IF(OR(J190="Fail",ISBLANK(J190)),INDEX('Issue Code Table'!C:C,MATCH(N:N,'Issue Code Table'!A:A,0)),IF(M190="Critical",6,IF(M190="Significant",5,IF(M190="Moderate",3,2))))</f>
        <v>2</v>
      </c>
    </row>
    <row r="191" spans="1:28" ht="162.5" x14ac:dyDescent="0.25">
      <c r="A191" s="79" t="s">
        <v>966</v>
      </c>
      <c r="B191" s="79" t="s">
        <v>328</v>
      </c>
      <c r="C191" s="79" t="s">
        <v>329</v>
      </c>
      <c r="D191" s="79" t="s">
        <v>196</v>
      </c>
      <c r="E191" s="79" t="s">
        <v>133</v>
      </c>
      <c r="F191" s="79" t="s">
        <v>967</v>
      </c>
      <c r="G191" s="79" t="s">
        <v>2387</v>
      </c>
      <c r="H191" s="79" t="s">
        <v>968</v>
      </c>
      <c r="I191" s="79"/>
      <c r="J191" s="78"/>
      <c r="K191" s="79"/>
      <c r="L191" s="79"/>
      <c r="M191" s="112" t="s">
        <v>145</v>
      </c>
      <c r="N191" s="112" t="s">
        <v>333</v>
      </c>
      <c r="O191" s="112" t="s">
        <v>334</v>
      </c>
      <c r="AA191" s="115">
        <f>IF(OR(J191="Fail",ISBLANK(J191)),INDEX('Issue Code Table'!C:C,MATCH(N:N,'Issue Code Table'!A:A,0)),IF(M191="Critical",6,IF(M191="Significant",5,IF(M191="Moderate",3,2))))</f>
        <v>5</v>
      </c>
    </row>
    <row r="192" spans="1:28" ht="137.5" x14ac:dyDescent="0.25">
      <c r="A192" s="79" t="s">
        <v>969</v>
      </c>
      <c r="B192" s="79" t="s">
        <v>970</v>
      </c>
      <c r="C192" s="79" t="s">
        <v>971</v>
      </c>
      <c r="D192" s="79" t="s">
        <v>196</v>
      </c>
      <c r="E192" s="79" t="s">
        <v>133</v>
      </c>
      <c r="F192" s="79" t="s">
        <v>972</v>
      </c>
      <c r="G192" s="79" t="s">
        <v>973</v>
      </c>
      <c r="H192" s="79" t="s">
        <v>974</v>
      </c>
      <c r="I192" s="79"/>
      <c r="J192" s="78"/>
      <c r="K192" s="79"/>
      <c r="L192" s="79"/>
      <c r="M192" s="112" t="s">
        <v>168</v>
      </c>
      <c r="N192" s="112" t="s">
        <v>975</v>
      </c>
      <c r="O192" s="112" t="s">
        <v>976</v>
      </c>
      <c r="AA192" s="115">
        <f>IF(OR(J192="Fail",ISBLANK(J192)),INDEX('Issue Code Table'!C:C,MATCH(N:N,'Issue Code Table'!A:A,0)),IF(M192="Critical",6,IF(M192="Significant",5,IF(M192="Moderate",3,2))))</f>
        <v>2</v>
      </c>
    </row>
    <row r="193" spans="1:27" ht="112.5" x14ac:dyDescent="0.25">
      <c r="A193" s="79" t="s">
        <v>977</v>
      </c>
      <c r="B193" s="79" t="s">
        <v>328</v>
      </c>
      <c r="C193" s="79" t="s">
        <v>329</v>
      </c>
      <c r="D193" s="79" t="s">
        <v>196</v>
      </c>
      <c r="E193" s="79" t="s">
        <v>133</v>
      </c>
      <c r="F193" s="79" t="s">
        <v>978</v>
      </c>
      <c r="G193" s="79" t="s">
        <v>979</v>
      </c>
      <c r="H193" s="79" t="s">
        <v>980</v>
      </c>
      <c r="I193" s="79"/>
      <c r="J193" s="78"/>
      <c r="K193" s="79"/>
      <c r="L193" s="79"/>
      <c r="M193" s="112" t="s">
        <v>145</v>
      </c>
      <c r="N193" s="112" t="s">
        <v>333</v>
      </c>
      <c r="O193" s="112" t="s">
        <v>334</v>
      </c>
      <c r="AA193" s="115">
        <f>IF(OR(J193="Fail",ISBLANK(J193)),INDEX('Issue Code Table'!C:C,MATCH(N:N,'Issue Code Table'!A:A,0)),IF(M193="Critical",6,IF(M193="Significant",5,IF(M193="Moderate",3,2))))</f>
        <v>5</v>
      </c>
    </row>
    <row r="194" spans="1:27" ht="275" x14ac:dyDescent="0.25">
      <c r="A194" s="79" t="s">
        <v>981</v>
      </c>
      <c r="B194" s="79" t="s">
        <v>328</v>
      </c>
      <c r="C194" s="79" t="s">
        <v>329</v>
      </c>
      <c r="D194" s="79" t="s">
        <v>196</v>
      </c>
      <c r="E194" s="79" t="s">
        <v>133</v>
      </c>
      <c r="F194" s="79" t="s">
        <v>982</v>
      </c>
      <c r="G194" s="79" t="s">
        <v>2388</v>
      </c>
      <c r="H194" s="79" t="s">
        <v>983</v>
      </c>
      <c r="I194" s="79"/>
      <c r="J194" s="78"/>
      <c r="K194" s="79"/>
      <c r="L194" s="79"/>
      <c r="M194" s="112" t="s">
        <v>145</v>
      </c>
      <c r="N194" s="112" t="s">
        <v>333</v>
      </c>
      <c r="O194" s="112" t="s">
        <v>334</v>
      </c>
      <c r="AA194" s="115">
        <f>IF(OR(J194="Fail",ISBLANK(J194)),INDEX('Issue Code Table'!C:C,MATCH(N:N,'Issue Code Table'!A:A,0)),IF(M194="Critical",6,IF(M194="Significant",5,IF(M194="Moderate",3,2))))</f>
        <v>5</v>
      </c>
    </row>
    <row r="195" spans="1:27" ht="287.5" x14ac:dyDescent="0.25">
      <c r="A195" s="79" t="s">
        <v>984</v>
      </c>
      <c r="B195" s="79" t="s">
        <v>328</v>
      </c>
      <c r="C195" s="79" t="s">
        <v>329</v>
      </c>
      <c r="D195" s="79" t="s">
        <v>196</v>
      </c>
      <c r="E195" s="79" t="s">
        <v>133</v>
      </c>
      <c r="F195" s="79" t="s">
        <v>985</v>
      </c>
      <c r="G195" s="79" t="s">
        <v>986</v>
      </c>
      <c r="H195" s="79" t="s">
        <v>987</v>
      </c>
      <c r="I195" s="79"/>
      <c r="J195" s="78"/>
      <c r="K195" s="79"/>
      <c r="L195" s="79"/>
      <c r="M195" s="112" t="s">
        <v>145</v>
      </c>
      <c r="N195" s="112" t="s">
        <v>333</v>
      </c>
      <c r="O195" s="112" t="s">
        <v>334</v>
      </c>
      <c r="AA195" s="115">
        <f>IF(OR(J195="Fail",ISBLANK(J195)),INDEX('Issue Code Table'!C:C,MATCH(N:N,'Issue Code Table'!A:A,0)),IF(M195="Critical",6,IF(M195="Significant",5,IF(M195="Moderate",3,2))))</f>
        <v>5</v>
      </c>
    </row>
    <row r="196" spans="1:27" ht="162.5" x14ac:dyDescent="0.25">
      <c r="A196" s="79" t="s">
        <v>988</v>
      </c>
      <c r="B196" s="79" t="s">
        <v>328</v>
      </c>
      <c r="C196" s="79" t="s">
        <v>329</v>
      </c>
      <c r="D196" s="79" t="s">
        <v>196</v>
      </c>
      <c r="E196" s="79" t="s">
        <v>133</v>
      </c>
      <c r="F196" s="79" t="s">
        <v>989</v>
      </c>
      <c r="G196" s="79" t="s">
        <v>2389</v>
      </c>
      <c r="H196" s="79" t="s">
        <v>990</v>
      </c>
      <c r="I196" s="79"/>
      <c r="J196" s="78"/>
      <c r="K196" s="79"/>
      <c r="L196" s="79"/>
      <c r="M196" s="112" t="s">
        <v>168</v>
      </c>
      <c r="N196" s="112" t="s">
        <v>975</v>
      </c>
      <c r="O196" s="112" t="s">
        <v>976</v>
      </c>
      <c r="AA196" s="115">
        <f>IF(OR(J196="Fail",ISBLANK(J196)),INDEX('Issue Code Table'!C:C,MATCH(N:N,'Issue Code Table'!A:A,0)),IF(M196="Critical",6,IF(M196="Significant",5,IF(M196="Moderate",3,2))))</f>
        <v>2</v>
      </c>
    </row>
    <row r="197" spans="1:27" ht="100" x14ac:dyDescent="0.25">
      <c r="A197" s="79" t="s">
        <v>991</v>
      </c>
      <c r="B197" s="79" t="s">
        <v>328</v>
      </c>
      <c r="C197" s="79" t="s">
        <v>329</v>
      </c>
      <c r="D197" s="79" t="s">
        <v>196</v>
      </c>
      <c r="E197" s="79" t="s">
        <v>133</v>
      </c>
      <c r="F197" s="79" t="s">
        <v>992</v>
      </c>
      <c r="G197" s="79" t="s">
        <v>993</v>
      </c>
      <c r="H197" s="79" t="s">
        <v>994</v>
      </c>
      <c r="I197" s="79"/>
      <c r="J197" s="78"/>
      <c r="K197" s="79"/>
      <c r="L197" s="79"/>
      <c r="M197" s="112" t="s">
        <v>168</v>
      </c>
      <c r="N197" s="112" t="s">
        <v>975</v>
      </c>
      <c r="O197" s="112" t="s">
        <v>976</v>
      </c>
      <c r="AA197" s="115">
        <f>IF(OR(J197="Fail",ISBLANK(J197)),INDEX('Issue Code Table'!C:C,MATCH(N:N,'Issue Code Table'!A:A,0)),IF(M197="Critical",6,IF(M197="Significant",5,IF(M197="Moderate",3,2))))</f>
        <v>2</v>
      </c>
    </row>
    <row r="198" spans="1:27" ht="125" x14ac:dyDescent="0.25">
      <c r="A198" s="79" t="s">
        <v>995</v>
      </c>
      <c r="B198" s="79" t="s">
        <v>328</v>
      </c>
      <c r="C198" s="79" t="s">
        <v>329</v>
      </c>
      <c r="D198" s="79" t="s">
        <v>196</v>
      </c>
      <c r="E198" s="79" t="s">
        <v>133</v>
      </c>
      <c r="F198" s="79" t="s">
        <v>996</v>
      </c>
      <c r="G198" s="79" t="s">
        <v>2390</v>
      </c>
      <c r="H198" s="79" t="s">
        <v>997</v>
      </c>
      <c r="I198" s="79"/>
      <c r="J198" s="78"/>
      <c r="K198" s="79"/>
      <c r="L198" s="79"/>
      <c r="M198" s="112" t="s">
        <v>168</v>
      </c>
      <c r="N198" s="112" t="s">
        <v>975</v>
      </c>
      <c r="O198" s="112" t="s">
        <v>976</v>
      </c>
      <c r="AA198" s="115">
        <f>IF(OR(J198="Fail",ISBLANK(J198)),INDEX('Issue Code Table'!C:C,MATCH(N:N,'Issue Code Table'!A:A,0)),IF(M198="Critical",6,IF(M198="Significant",5,IF(M198="Moderate",3,2))))</f>
        <v>2</v>
      </c>
    </row>
    <row r="199" spans="1:27" ht="162.5" x14ac:dyDescent="0.25">
      <c r="A199" s="79" t="s">
        <v>998</v>
      </c>
      <c r="B199" s="79" t="s">
        <v>328</v>
      </c>
      <c r="C199" s="79" t="s">
        <v>329</v>
      </c>
      <c r="D199" s="79" t="s">
        <v>196</v>
      </c>
      <c r="E199" s="79" t="s">
        <v>133</v>
      </c>
      <c r="F199" s="79" t="s">
        <v>999</v>
      </c>
      <c r="G199" s="79" t="s">
        <v>1000</v>
      </c>
      <c r="H199" s="79" t="s">
        <v>1001</v>
      </c>
      <c r="I199" s="79"/>
      <c r="J199" s="78"/>
      <c r="K199" s="79"/>
      <c r="L199" s="79"/>
      <c r="M199" s="112" t="s">
        <v>145</v>
      </c>
      <c r="N199" s="112" t="s">
        <v>333</v>
      </c>
      <c r="O199" s="112" t="s">
        <v>334</v>
      </c>
      <c r="AA199" s="115">
        <f>IF(OR(J199="Fail",ISBLANK(J199)),INDEX('Issue Code Table'!C:C,MATCH(N:N,'Issue Code Table'!A:A,0)),IF(M199="Critical",6,IF(M199="Significant",5,IF(M199="Moderate",3,2))))</f>
        <v>5</v>
      </c>
    </row>
    <row r="200" spans="1:27" ht="200" x14ac:dyDescent="0.25">
      <c r="A200" s="79" t="s">
        <v>1002</v>
      </c>
      <c r="B200" s="79" t="s">
        <v>328</v>
      </c>
      <c r="C200" s="79" t="s">
        <v>329</v>
      </c>
      <c r="D200" s="79" t="s">
        <v>196</v>
      </c>
      <c r="E200" s="79" t="s">
        <v>133</v>
      </c>
      <c r="F200" s="79" t="s">
        <v>1003</v>
      </c>
      <c r="G200" s="79" t="s">
        <v>1004</v>
      </c>
      <c r="H200" s="79" t="s">
        <v>1005</v>
      </c>
      <c r="I200" s="79"/>
      <c r="J200" s="78"/>
      <c r="K200" s="79"/>
      <c r="L200" s="79"/>
      <c r="M200" s="112" t="s">
        <v>145</v>
      </c>
      <c r="N200" s="112" t="s">
        <v>333</v>
      </c>
      <c r="O200" s="112" t="s">
        <v>334</v>
      </c>
      <c r="AA200" s="115">
        <f>IF(OR(J200="Fail",ISBLANK(J200)),INDEX('Issue Code Table'!C:C,MATCH(N:N,'Issue Code Table'!A:A,0)),IF(M200="Critical",6,IF(M200="Significant",5,IF(M200="Moderate",3,2))))</f>
        <v>5</v>
      </c>
    </row>
    <row r="201" spans="1:27" ht="125" x14ac:dyDescent="0.25">
      <c r="A201" s="79" t="s">
        <v>1006</v>
      </c>
      <c r="B201" s="79" t="s">
        <v>328</v>
      </c>
      <c r="C201" s="79" t="s">
        <v>329</v>
      </c>
      <c r="D201" s="79" t="s">
        <v>196</v>
      </c>
      <c r="E201" s="79" t="s">
        <v>133</v>
      </c>
      <c r="F201" s="79" t="s">
        <v>1007</v>
      </c>
      <c r="G201" s="79" t="s">
        <v>1008</v>
      </c>
      <c r="H201" s="79" t="s">
        <v>1009</v>
      </c>
      <c r="I201" s="79"/>
      <c r="J201" s="78"/>
      <c r="K201" s="79"/>
      <c r="L201" s="79"/>
      <c r="M201" s="112" t="s">
        <v>145</v>
      </c>
      <c r="N201" s="112" t="s">
        <v>333</v>
      </c>
      <c r="O201" s="112" t="s">
        <v>334</v>
      </c>
      <c r="AA201" s="115">
        <f>IF(OR(J201="Fail",ISBLANK(J201)),INDEX('Issue Code Table'!C:C,MATCH(N:N,'Issue Code Table'!A:A,0)),IF(M201="Critical",6,IF(M201="Significant",5,IF(M201="Moderate",3,2))))</f>
        <v>5</v>
      </c>
    </row>
    <row r="202" spans="1:27" ht="112.5" x14ac:dyDescent="0.25">
      <c r="A202" s="79" t="s">
        <v>1010</v>
      </c>
      <c r="B202" s="79" t="s">
        <v>328</v>
      </c>
      <c r="C202" s="79" t="s">
        <v>329</v>
      </c>
      <c r="D202" s="79" t="s">
        <v>196</v>
      </c>
      <c r="E202" s="79" t="s">
        <v>133</v>
      </c>
      <c r="F202" s="79" t="s">
        <v>2423</v>
      </c>
      <c r="G202" s="79" t="s">
        <v>1011</v>
      </c>
      <c r="H202" s="79" t="s">
        <v>1012</v>
      </c>
      <c r="I202" s="79"/>
      <c r="J202" s="78"/>
      <c r="K202" s="79"/>
      <c r="L202" s="79"/>
      <c r="M202" s="112" t="s">
        <v>145</v>
      </c>
      <c r="N202" s="112" t="s">
        <v>333</v>
      </c>
      <c r="O202" s="112" t="s">
        <v>334</v>
      </c>
      <c r="AA202" s="115">
        <f>IF(OR(J202="Fail",ISBLANK(J202)),INDEX('Issue Code Table'!C:C,MATCH(N:N,'Issue Code Table'!A:A,0)),IF(M202="Critical",6,IF(M202="Significant",5,IF(M202="Moderate",3,2))))</f>
        <v>5</v>
      </c>
    </row>
    <row r="203" spans="1:27" ht="325" x14ac:dyDescent="0.25">
      <c r="A203" s="79" t="s">
        <v>1013</v>
      </c>
      <c r="B203" s="79" t="s">
        <v>149</v>
      </c>
      <c r="C203" s="79" t="s">
        <v>150</v>
      </c>
      <c r="D203" s="79" t="s">
        <v>174</v>
      </c>
      <c r="E203" s="79" t="s">
        <v>133</v>
      </c>
      <c r="F203" s="79" t="s">
        <v>1014</v>
      </c>
      <c r="G203" s="79" t="s">
        <v>1015</v>
      </c>
      <c r="H203" s="79" t="s">
        <v>1016</v>
      </c>
      <c r="I203" s="79"/>
      <c r="J203" s="78"/>
      <c r="K203" s="79"/>
      <c r="L203" s="79"/>
      <c r="M203" s="112" t="s">
        <v>145</v>
      </c>
      <c r="N203" s="112" t="s">
        <v>222</v>
      </c>
      <c r="O203" s="112" t="s">
        <v>223</v>
      </c>
      <c r="AA203" s="115">
        <f>IF(OR(J203="Fail",ISBLANK(J203)),INDEX('Issue Code Table'!C:C,MATCH(N:N,'Issue Code Table'!A:A,0)),IF(M203="Critical",6,IF(M203="Significant",5,IF(M203="Moderate",3,2))))</f>
        <v>5</v>
      </c>
    </row>
    <row r="204" spans="1:27" ht="112.5" x14ac:dyDescent="0.25">
      <c r="A204" s="79" t="s">
        <v>1017</v>
      </c>
      <c r="B204" s="79" t="s">
        <v>149</v>
      </c>
      <c r="C204" s="79" t="s">
        <v>150</v>
      </c>
      <c r="D204" s="79" t="s">
        <v>174</v>
      </c>
      <c r="E204" s="79" t="s">
        <v>133</v>
      </c>
      <c r="F204" s="79" t="s">
        <v>1018</v>
      </c>
      <c r="G204" s="79" t="s">
        <v>2391</v>
      </c>
      <c r="H204" s="79" t="s">
        <v>1019</v>
      </c>
      <c r="I204" s="79"/>
      <c r="J204" s="78"/>
      <c r="K204" s="79"/>
      <c r="L204" s="79"/>
      <c r="M204" s="112" t="s">
        <v>145</v>
      </c>
      <c r="N204" s="112" t="s">
        <v>222</v>
      </c>
      <c r="O204" s="112" t="s">
        <v>223</v>
      </c>
      <c r="AA204" s="115">
        <f>IF(OR(J204="Fail",ISBLANK(J204)),INDEX('Issue Code Table'!C:C,MATCH(N:N,'Issue Code Table'!A:A,0)),IF(M204="Critical",6,IF(M204="Significant",5,IF(M204="Moderate",3,2))))</f>
        <v>5</v>
      </c>
    </row>
    <row r="205" spans="1:27" ht="409.5" x14ac:dyDescent="0.25">
      <c r="A205" s="79" t="s">
        <v>1020</v>
      </c>
      <c r="B205" s="79" t="s">
        <v>149</v>
      </c>
      <c r="C205" s="79" t="s">
        <v>150</v>
      </c>
      <c r="D205" s="79" t="s">
        <v>465</v>
      </c>
      <c r="E205" s="79" t="s">
        <v>133</v>
      </c>
      <c r="F205" s="79" t="s">
        <v>1021</v>
      </c>
      <c r="G205" s="79" t="s">
        <v>2392</v>
      </c>
      <c r="H205" s="79" t="s">
        <v>1022</v>
      </c>
      <c r="I205" s="79"/>
      <c r="J205" s="78"/>
      <c r="K205" s="79"/>
      <c r="L205" s="79"/>
      <c r="M205" s="112" t="s">
        <v>145</v>
      </c>
      <c r="N205" s="112" t="s">
        <v>222</v>
      </c>
      <c r="O205" s="112" t="s">
        <v>223</v>
      </c>
      <c r="AA205" s="115">
        <f>IF(OR(J205="Fail",ISBLANK(J205)),INDEX('Issue Code Table'!C:C,MATCH(N:N,'Issue Code Table'!A:A,0)),IF(M205="Critical",6,IF(M205="Significant",5,IF(M205="Moderate",3,2))))</f>
        <v>5</v>
      </c>
    </row>
    <row r="206" spans="1:27" ht="237.5" x14ac:dyDescent="0.25">
      <c r="A206" s="79" t="s">
        <v>1023</v>
      </c>
      <c r="B206" s="79" t="s">
        <v>149</v>
      </c>
      <c r="C206" s="79" t="s">
        <v>150</v>
      </c>
      <c r="D206" s="79" t="s">
        <v>196</v>
      </c>
      <c r="E206" s="79" t="s">
        <v>133</v>
      </c>
      <c r="F206" s="79" t="s">
        <v>2424</v>
      </c>
      <c r="G206" s="79" t="s">
        <v>1024</v>
      </c>
      <c r="H206" s="79" t="s">
        <v>1025</v>
      </c>
      <c r="I206" s="79"/>
      <c r="J206" s="78"/>
      <c r="K206" s="79"/>
      <c r="L206" s="79"/>
      <c r="M206" s="112" t="s">
        <v>168</v>
      </c>
      <c r="N206" s="112" t="s">
        <v>1026</v>
      </c>
      <c r="O206" s="112" t="s">
        <v>1027</v>
      </c>
      <c r="AA206" s="115">
        <f>IF(OR(J206="Fail",ISBLANK(J206)),INDEX('Issue Code Table'!C:C,MATCH(N:N,'Issue Code Table'!A:A,0)),IF(M206="Critical",6,IF(M206="Significant",5,IF(M206="Moderate",3,2))))</f>
        <v>2</v>
      </c>
    </row>
    <row r="207" spans="1:27" ht="112.5" x14ac:dyDescent="0.25">
      <c r="A207" s="79" t="s">
        <v>1028</v>
      </c>
      <c r="B207" s="79" t="s">
        <v>1029</v>
      </c>
      <c r="C207" s="79" t="s">
        <v>1030</v>
      </c>
      <c r="D207" s="79" t="s">
        <v>174</v>
      </c>
      <c r="E207" s="79" t="s">
        <v>133</v>
      </c>
      <c r="F207" s="79" t="s">
        <v>1031</v>
      </c>
      <c r="G207" s="79" t="s">
        <v>1032</v>
      </c>
      <c r="H207" s="79" t="s">
        <v>1033</v>
      </c>
      <c r="I207" s="79"/>
      <c r="J207" s="78"/>
      <c r="K207" s="79"/>
      <c r="L207" s="79"/>
      <c r="M207" s="112" t="s">
        <v>145</v>
      </c>
      <c r="N207" s="112" t="s">
        <v>183</v>
      </c>
      <c r="O207" s="112" t="s">
        <v>1034</v>
      </c>
      <c r="AA207" s="115">
        <f>IF(OR(J207="Fail",ISBLANK(J207)),INDEX('Issue Code Table'!C:C,MATCH(N:N,'Issue Code Table'!A:A,0)),IF(M207="Critical",6,IF(M207="Significant",5,IF(M207="Moderate",3,2))))</f>
        <v>7</v>
      </c>
    </row>
    <row r="208" spans="1:27" ht="325" x14ac:dyDescent="0.25">
      <c r="A208" s="79" t="s">
        <v>1035</v>
      </c>
      <c r="B208" s="79" t="s">
        <v>1036</v>
      </c>
      <c r="C208" s="79" t="s">
        <v>1037</v>
      </c>
      <c r="D208" s="79" t="s">
        <v>132</v>
      </c>
      <c r="E208" s="79" t="s">
        <v>133</v>
      </c>
      <c r="F208" s="79" t="s">
        <v>1038</v>
      </c>
      <c r="G208" s="79" t="s">
        <v>1039</v>
      </c>
      <c r="H208" s="79" t="s">
        <v>1040</v>
      </c>
      <c r="I208" s="79"/>
      <c r="J208" s="78"/>
      <c r="K208" s="79"/>
      <c r="L208" s="79"/>
      <c r="M208" s="112" t="s">
        <v>145</v>
      </c>
      <c r="N208" s="112" t="s">
        <v>1041</v>
      </c>
      <c r="O208" s="112" t="s">
        <v>1042</v>
      </c>
      <c r="AA208" s="115">
        <f>IF(OR(J208="Fail",ISBLANK(J208)),INDEX('Issue Code Table'!C:C,MATCH(N:N,'Issue Code Table'!A:A,0)),IF(M208="Critical",6,IF(M208="Significant",5,IF(M208="Moderate",3,2))))</f>
        <v>6</v>
      </c>
    </row>
    <row r="209" spans="1:27" ht="387.5" x14ac:dyDescent="0.25">
      <c r="A209" s="79" t="s">
        <v>1043</v>
      </c>
      <c r="B209" s="79" t="s">
        <v>1036</v>
      </c>
      <c r="C209" s="79" t="s">
        <v>1037</v>
      </c>
      <c r="D209" s="79" t="s">
        <v>132</v>
      </c>
      <c r="E209" s="79" t="s">
        <v>133</v>
      </c>
      <c r="F209" s="79" t="s">
        <v>2425</v>
      </c>
      <c r="G209" s="79" t="s">
        <v>1044</v>
      </c>
      <c r="H209" s="79" t="s">
        <v>1045</v>
      </c>
      <c r="I209" s="79"/>
      <c r="J209" s="78"/>
      <c r="K209" s="79"/>
      <c r="L209" s="79"/>
      <c r="M209" s="112" t="s">
        <v>168</v>
      </c>
      <c r="N209" s="112" t="s">
        <v>1046</v>
      </c>
      <c r="O209" s="112" t="s">
        <v>1047</v>
      </c>
      <c r="AA209" s="115">
        <f>IF(OR(J209="Fail",ISBLANK(J209)),INDEX('Issue Code Table'!C:C,MATCH(N:N,'Issue Code Table'!A:A,0)),IF(M209="Critical",6,IF(M209="Significant",5,IF(M209="Moderate",3,2))))</f>
        <v>4</v>
      </c>
    </row>
    <row r="210" spans="1:27" ht="325" x14ac:dyDescent="0.25">
      <c r="A210" s="79" t="s">
        <v>1048</v>
      </c>
      <c r="B210" s="79" t="s">
        <v>1036</v>
      </c>
      <c r="C210" s="79" t="s">
        <v>1037</v>
      </c>
      <c r="D210" s="79" t="s">
        <v>132</v>
      </c>
      <c r="E210" s="79" t="s">
        <v>133</v>
      </c>
      <c r="F210" s="79" t="s">
        <v>1049</v>
      </c>
      <c r="G210" s="79" t="s">
        <v>2393</v>
      </c>
      <c r="H210" s="79" t="s">
        <v>1050</v>
      </c>
      <c r="I210" s="79"/>
      <c r="J210" s="78"/>
      <c r="K210" s="79" t="s">
        <v>1051</v>
      </c>
      <c r="L210" s="79"/>
      <c r="M210" s="112" t="s">
        <v>145</v>
      </c>
      <c r="N210" s="112" t="s">
        <v>1052</v>
      </c>
      <c r="O210" s="112" t="s">
        <v>1053</v>
      </c>
      <c r="AA210" s="115">
        <f>IF(OR(J210="Fail",ISBLANK(J210)),INDEX('Issue Code Table'!C:C,MATCH(N:N,'Issue Code Table'!A:A,0)),IF(M210="Critical",6,IF(M210="Significant",5,IF(M210="Moderate",3,2))))</f>
        <v>5</v>
      </c>
    </row>
    <row r="211" spans="1:27" ht="50" x14ac:dyDescent="0.25">
      <c r="A211" s="79" t="s">
        <v>1054</v>
      </c>
      <c r="B211" s="79" t="s">
        <v>1036</v>
      </c>
      <c r="C211" s="79" t="s">
        <v>1037</v>
      </c>
      <c r="D211" s="79" t="s">
        <v>1055</v>
      </c>
      <c r="E211" s="79" t="s">
        <v>133</v>
      </c>
      <c r="F211" s="79" t="s">
        <v>1056</v>
      </c>
      <c r="G211" s="79" t="s">
        <v>1057</v>
      </c>
      <c r="H211" s="79" t="s">
        <v>1058</v>
      </c>
      <c r="I211" s="79"/>
      <c r="J211" s="78"/>
      <c r="K211" s="79"/>
      <c r="L211" s="79"/>
      <c r="M211" s="112" t="s">
        <v>168</v>
      </c>
      <c r="N211" s="112" t="s">
        <v>1046</v>
      </c>
      <c r="O211" s="112" t="s">
        <v>1047</v>
      </c>
      <c r="AA211" s="115">
        <f>IF(OR(J211="Fail",ISBLANK(J211)),INDEX('Issue Code Table'!C:C,MATCH(N:N,'Issue Code Table'!A:A,0)),IF(M211="Critical",6,IF(M211="Significant",5,IF(M211="Moderate",3,2))))</f>
        <v>4</v>
      </c>
    </row>
    <row r="212" spans="1:27" ht="50" x14ac:dyDescent="0.25">
      <c r="A212" s="79" t="s">
        <v>1059</v>
      </c>
      <c r="B212" s="79" t="s">
        <v>1036</v>
      </c>
      <c r="C212" s="79" t="s">
        <v>1037</v>
      </c>
      <c r="D212" s="79" t="s">
        <v>174</v>
      </c>
      <c r="E212" s="79" t="s">
        <v>133</v>
      </c>
      <c r="F212" s="79" t="s">
        <v>1060</v>
      </c>
      <c r="G212" s="79" t="s">
        <v>1061</v>
      </c>
      <c r="H212" s="79" t="s">
        <v>1062</v>
      </c>
      <c r="I212" s="79"/>
      <c r="J212" s="78"/>
      <c r="K212" s="79"/>
      <c r="L212" s="79"/>
      <c r="M212" s="112" t="s">
        <v>168</v>
      </c>
      <c r="N212" s="112" t="s">
        <v>1026</v>
      </c>
      <c r="O212" s="112" t="s">
        <v>1027</v>
      </c>
      <c r="AA212" s="115">
        <f>IF(OR(J212="Fail",ISBLANK(J212)),INDEX('Issue Code Table'!C:C,MATCH(N:N,'Issue Code Table'!A:A,0)),IF(M212="Critical",6,IF(M212="Significant",5,IF(M212="Moderate",3,2))))</f>
        <v>2</v>
      </c>
    </row>
    <row r="213" spans="1:27" ht="312.5" x14ac:dyDescent="0.25">
      <c r="A213" s="79" t="s">
        <v>1063</v>
      </c>
      <c r="B213" s="79" t="s">
        <v>1036</v>
      </c>
      <c r="C213" s="79" t="s">
        <v>1037</v>
      </c>
      <c r="D213" s="79" t="s">
        <v>196</v>
      </c>
      <c r="E213" s="79" t="s">
        <v>133</v>
      </c>
      <c r="F213" s="79" t="s">
        <v>1064</v>
      </c>
      <c r="G213" s="79" t="s">
        <v>1065</v>
      </c>
      <c r="H213" s="79" t="s">
        <v>1066</v>
      </c>
      <c r="I213" s="79"/>
      <c r="J213" s="78"/>
      <c r="K213" s="79"/>
      <c r="L213" s="79" t="s">
        <v>1067</v>
      </c>
      <c r="M213" s="112" t="s">
        <v>145</v>
      </c>
      <c r="N213" s="112" t="s">
        <v>1068</v>
      </c>
      <c r="O213" s="112" t="s">
        <v>1069</v>
      </c>
      <c r="AA213" s="115">
        <f>IF(OR(J213="Fail",ISBLANK(J213)),INDEX('Issue Code Table'!C:C,MATCH(N:N,'Issue Code Table'!A:A,0)),IF(M213="Critical",6,IF(M213="Significant",5,IF(M213="Moderate",3,2))))</f>
        <v>5</v>
      </c>
    </row>
    <row r="214" spans="1:27" ht="362.5" x14ac:dyDescent="0.25">
      <c r="A214" s="79" t="s">
        <v>1070</v>
      </c>
      <c r="B214" s="79" t="s">
        <v>1036</v>
      </c>
      <c r="C214" s="79" t="s">
        <v>1037</v>
      </c>
      <c r="D214" s="79" t="s">
        <v>196</v>
      </c>
      <c r="E214" s="79" t="s">
        <v>133</v>
      </c>
      <c r="F214" s="79" t="s">
        <v>1071</v>
      </c>
      <c r="G214" s="79" t="s">
        <v>2394</v>
      </c>
      <c r="H214" s="79" t="s">
        <v>1072</v>
      </c>
      <c r="I214" s="79"/>
      <c r="J214" s="78"/>
      <c r="K214" s="79"/>
      <c r="L214" s="79" t="s">
        <v>1073</v>
      </c>
      <c r="M214" s="112" t="s">
        <v>168</v>
      </c>
      <c r="N214" s="112" t="s">
        <v>1074</v>
      </c>
      <c r="O214" s="112" t="s">
        <v>1075</v>
      </c>
      <c r="AA214" s="115">
        <f>IF(OR(J214="Fail",ISBLANK(J214)),INDEX('Issue Code Table'!C:C,MATCH(N:N,'Issue Code Table'!A:A,0)),IF(M214="Critical",6,IF(M214="Significant",5,IF(M214="Moderate",3,2))))</f>
        <v>3</v>
      </c>
    </row>
    <row r="215" spans="1:27" ht="409.5" x14ac:dyDescent="0.25">
      <c r="A215" s="79" t="s">
        <v>1076</v>
      </c>
      <c r="B215" s="79" t="s">
        <v>1036</v>
      </c>
      <c r="C215" s="79" t="s">
        <v>1037</v>
      </c>
      <c r="D215" s="79" t="s">
        <v>174</v>
      </c>
      <c r="E215" s="79" t="s">
        <v>133</v>
      </c>
      <c r="F215" s="79" t="s">
        <v>1077</v>
      </c>
      <c r="G215" s="79" t="s">
        <v>1078</v>
      </c>
      <c r="H215" s="79" t="s">
        <v>1079</v>
      </c>
      <c r="I215" s="79"/>
      <c r="J215" s="78"/>
      <c r="K215" s="79"/>
      <c r="L215" s="79"/>
      <c r="M215" s="112" t="s">
        <v>168</v>
      </c>
      <c r="N215" s="112" t="s">
        <v>1026</v>
      </c>
      <c r="O215" s="112" t="s">
        <v>1027</v>
      </c>
      <c r="AA215" s="115">
        <f>IF(OR(J215="Fail",ISBLANK(J215)),INDEX('Issue Code Table'!C:C,MATCH(N:N,'Issue Code Table'!A:A,0)),IF(M215="Critical",6,IF(M215="Significant",5,IF(M215="Moderate",3,2))))</f>
        <v>2</v>
      </c>
    </row>
    <row r="216" spans="1:27" ht="87.5" x14ac:dyDescent="0.25">
      <c r="A216" s="79" t="s">
        <v>1080</v>
      </c>
      <c r="B216" s="79" t="s">
        <v>1081</v>
      </c>
      <c r="C216" s="79" t="s">
        <v>1082</v>
      </c>
      <c r="D216" s="79" t="s">
        <v>174</v>
      </c>
      <c r="E216" s="79" t="s">
        <v>133</v>
      </c>
      <c r="F216" s="79" t="s">
        <v>1083</v>
      </c>
      <c r="G216" s="79" t="s">
        <v>1084</v>
      </c>
      <c r="H216" s="79" t="s">
        <v>1085</v>
      </c>
      <c r="I216" s="79"/>
      <c r="J216" s="78"/>
      <c r="K216" s="79"/>
      <c r="L216" s="79"/>
      <c r="M216" s="112" t="s">
        <v>145</v>
      </c>
      <c r="N216" s="112" t="s">
        <v>1086</v>
      </c>
      <c r="O216" s="112" t="s">
        <v>1087</v>
      </c>
      <c r="AA216" s="115">
        <f>IF(OR(J216="Fail",ISBLANK(J216)),INDEX('Issue Code Table'!C:C,MATCH(N:N,'Issue Code Table'!A:A,0)),IF(M216="Critical",6,IF(M216="Significant",5,IF(M216="Moderate",3,2))))</f>
        <v>7</v>
      </c>
    </row>
    <row r="217" spans="1:27" ht="100" x14ac:dyDescent="0.25">
      <c r="A217" s="79" t="s">
        <v>1088</v>
      </c>
      <c r="B217" s="79" t="s">
        <v>1089</v>
      </c>
      <c r="C217" s="79" t="s">
        <v>1090</v>
      </c>
      <c r="D217" s="79" t="s">
        <v>174</v>
      </c>
      <c r="E217" s="79" t="s">
        <v>133</v>
      </c>
      <c r="F217" s="79" t="s">
        <v>1091</v>
      </c>
      <c r="G217" s="79" t="s">
        <v>1092</v>
      </c>
      <c r="H217" s="79" t="s">
        <v>1093</v>
      </c>
      <c r="I217" s="79"/>
      <c r="J217" s="78"/>
      <c r="K217" s="79"/>
      <c r="L217" s="79"/>
      <c r="M217" s="112" t="s">
        <v>145</v>
      </c>
      <c r="N217" s="112" t="s">
        <v>200</v>
      </c>
      <c r="O217" s="112" t="s">
        <v>201</v>
      </c>
      <c r="AA217" s="115">
        <f>IF(OR(J217="Fail",ISBLANK(J217)),INDEX('Issue Code Table'!C:C,MATCH(N:N,'Issue Code Table'!A:A,0)),IF(M217="Critical",6,IF(M217="Significant",5,IF(M217="Moderate",3,2))))</f>
        <v>6</v>
      </c>
    </row>
    <row r="218" spans="1:27" ht="75" x14ac:dyDescent="0.25">
      <c r="A218" s="79" t="s">
        <v>1094</v>
      </c>
      <c r="B218" s="79" t="s">
        <v>1095</v>
      </c>
      <c r="C218" s="79" t="s">
        <v>1096</v>
      </c>
      <c r="D218" s="79" t="s">
        <v>174</v>
      </c>
      <c r="E218" s="79" t="s">
        <v>133</v>
      </c>
      <c r="F218" s="79" t="s">
        <v>2426</v>
      </c>
      <c r="G218" s="79" t="s">
        <v>1097</v>
      </c>
      <c r="H218" s="79" t="s">
        <v>1098</v>
      </c>
      <c r="I218" s="79"/>
      <c r="J218" s="78"/>
      <c r="K218" s="79"/>
      <c r="L218" s="79" t="s">
        <v>1099</v>
      </c>
      <c r="M218" s="112" t="s">
        <v>168</v>
      </c>
      <c r="N218" s="112" t="s">
        <v>1100</v>
      </c>
      <c r="O218" s="112" t="s">
        <v>2362</v>
      </c>
      <c r="AA218" s="115">
        <f>IF(OR(J218="Fail",ISBLANK(J218)),INDEX('Issue Code Table'!C:C,MATCH(N:N,'Issue Code Table'!A:A,0)),IF(M218="Critical",6,IF(M218="Significant",5,IF(M218="Moderate",3,2))))</f>
        <v>4</v>
      </c>
    </row>
    <row r="219" spans="1:27" ht="100" x14ac:dyDescent="0.25">
      <c r="A219" s="79" t="s">
        <v>1101</v>
      </c>
      <c r="B219" s="79" t="s">
        <v>1102</v>
      </c>
      <c r="C219" s="79" t="s">
        <v>1103</v>
      </c>
      <c r="D219" s="79" t="s">
        <v>196</v>
      </c>
      <c r="E219" s="79" t="s">
        <v>133</v>
      </c>
      <c r="F219" s="79" t="s">
        <v>1104</v>
      </c>
      <c r="G219" s="79" t="s">
        <v>1105</v>
      </c>
      <c r="H219" s="79" t="s">
        <v>1106</v>
      </c>
      <c r="I219" s="79"/>
      <c r="J219" s="78"/>
      <c r="K219" s="79"/>
      <c r="L219" s="79"/>
      <c r="M219" s="112" t="s">
        <v>145</v>
      </c>
      <c r="N219" s="112" t="s">
        <v>160</v>
      </c>
      <c r="O219" s="112" t="s">
        <v>161</v>
      </c>
      <c r="AA219" s="115">
        <f>IF(OR(J219="Fail",ISBLANK(J219)),INDEX('Issue Code Table'!C:C,MATCH(N:N,'Issue Code Table'!A:A,0)),IF(M219="Critical",6,IF(M219="Significant",5,IF(M219="Moderate",3,2))))</f>
        <v>6</v>
      </c>
    </row>
    <row r="220" spans="1:27" ht="78" customHeight="1" x14ac:dyDescent="0.25">
      <c r="A220" s="79" t="s">
        <v>1107</v>
      </c>
      <c r="B220" s="79" t="s">
        <v>1102</v>
      </c>
      <c r="C220" s="79" t="s">
        <v>1103</v>
      </c>
      <c r="D220" s="79" t="s">
        <v>196</v>
      </c>
      <c r="E220" s="79" t="s">
        <v>133</v>
      </c>
      <c r="F220" s="79" t="s">
        <v>1108</v>
      </c>
      <c r="G220" s="79" t="s">
        <v>1109</v>
      </c>
      <c r="H220" s="79" t="s">
        <v>1110</v>
      </c>
      <c r="I220" s="79"/>
      <c r="J220" s="78"/>
      <c r="K220" s="79"/>
      <c r="L220" s="79"/>
      <c r="M220" s="112" t="s">
        <v>145</v>
      </c>
      <c r="N220" s="112" t="s">
        <v>160</v>
      </c>
      <c r="O220" s="112" t="s">
        <v>161</v>
      </c>
      <c r="AA220" s="115">
        <f>IF(OR(J220="Fail",ISBLANK(J220)),INDEX('Issue Code Table'!C:C,MATCH(N:N,'Issue Code Table'!A:A,0)),IF(M220="Critical",6,IF(M220="Significant",5,IF(M220="Moderate",3,2))))</f>
        <v>6</v>
      </c>
    </row>
    <row r="221" spans="1:27" ht="100.5" customHeight="1" x14ac:dyDescent="0.25">
      <c r="A221" s="79" t="s">
        <v>1111</v>
      </c>
      <c r="B221" s="79" t="s">
        <v>1102</v>
      </c>
      <c r="C221" s="79" t="s">
        <v>1103</v>
      </c>
      <c r="D221" s="79" t="s">
        <v>196</v>
      </c>
      <c r="E221" s="79" t="s">
        <v>133</v>
      </c>
      <c r="F221" s="79" t="s">
        <v>1112</v>
      </c>
      <c r="G221" s="79" t="s">
        <v>1113</v>
      </c>
      <c r="H221" s="79" t="s">
        <v>1114</v>
      </c>
      <c r="I221" s="79"/>
      <c r="J221" s="78"/>
      <c r="K221" s="79"/>
      <c r="L221" s="79"/>
      <c r="M221" s="112" t="s">
        <v>145</v>
      </c>
      <c r="N221" s="112" t="s">
        <v>160</v>
      </c>
      <c r="O221" s="112" t="s">
        <v>161</v>
      </c>
      <c r="AA221" s="115">
        <f>IF(OR(J221="Fail",ISBLANK(J221)),INDEX('Issue Code Table'!C:C,MATCH(N:N,'Issue Code Table'!A:A,0)),IF(M221="Critical",6,IF(M221="Significant",5,IF(M221="Moderate",3,2))))</f>
        <v>6</v>
      </c>
    </row>
    <row r="222" spans="1:27" ht="111.75" customHeight="1" x14ac:dyDescent="0.25">
      <c r="A222" s="79" t="s">
        <v>1115</v>
      </c>
      <c r="B222" s="79" t="s">
        <v>1102</v>
      </c>
      <c r="C222" s="79" t="s">
        <v>1103</v>
      </c>
      <c r="D222" s="79" t="s">
        <v>196</v>
      </c>
      <c r="E222" s="79" t="s">
        <v>133</v>
      </c>
      <c r="F222" s="79" t="s">
        <v>1116</v>
      </c>
      <c r="G222" s="79" t="s">
        <v>1117</v>
      </c>
      <c r="H222" s="79" t="s">
        <v>1118</v>
      </c>
      <c r="I222" s="79"/>
      <c r="J222" s="78"/>
      <c r="K222" s="79"/>
      <c r="L222" s="79"/>
      <c r="M222" s="112" t="s">
        <v>145</v>
      </c>
      <c r="N222" s="112" t="s">
        <v>160</v>
      </c>
      <c r="O222" s="112" t="s">
        <v>161</v>
      </c>
      <c r="AA222" s="115">
        <f>IF(OR(J222="Fail",ISBLANK(J222)),INDEX('Issue Code Table'!C:C,MATCH(N:N,'Issue Code Table'!A:A,0)),IF(M222="Critical",6,IF(M222="Significant",5,IF(M222="Moderate",3,2))))</f>
        <v>6</v>
      </c>
    </row>
    <row r="223" spans="1:27" ht="53.25" customHeight="1" x14ac:dyDescent="0.25">
      <c r="A223" s="79" t="s">
        <v>1119</v>
      </c>
      <c r="B223" s="79" t="s">
        <v>1120</v>
      </c>
      <c r="C223" s="79" t="s">
        <v>1121</v>
      </c>
      <c r="D223" s="79" t="s">
        <v>196</v>
      </c>
      <c r="E223" s="79" t="s">
        <v>133</v>
      </c>
      <c r="F223" s="79" t="s">
        <v>1122</v>
      </c>
      <c r="G223" s="79" t="s">
        <v>1123</v>
      </c>
      <c r="H223" s="79" t="s">
        <v>1124</v>
      </c>
      <c r="I223" s="79"/>
      <c r="J223" s="78"/>
      <c r="K223" s="79"/>
      <c r="L223" s="79"/>
      <c r="M223" s="112" t="s">
        <v>168</v>
      </c>
      <c r="N223" s="112" t="s">
        <v>975</v>
      </c>
      <c r="O223" s="112" t="s">
        <v>976</v>
      </c>
      <c r="AA223" s="115">
        <f>IF(OR(J223="Fail",ISBLANK(J223)),INDEX('Issue Code Table'!C:C,MATCH(N:N,'Issue Code Table'!A:A,0)),IF(M223="Critical",6,IF(M223="Significant",5,IF(M223="Moderate",3,2))))</f>
        <v>2</v>
      </c>
    </row>
    <row r="224" spans="1:27" ht="87.5" x14ac:dyDescent="0.25">
      <c r="A224" s="79" t="s">
        <v>1125</v>
      </c>
      <c r="B224" s="79" t="s">
        <v>1126</v>
      </c>
      <c r="C224" s="79" t="s">
        <v>1127</v>
      </c>
      <c r="D224" s="79" t="s">
        <v>174</v>
      </c>
      <c r="E224" s="79" t="s">
        <v>133</v>
      </c>
      <c r="F224" s="79" t="s">
        <v>1128</v>
      </c>
      <c r="G224" s="79" t="s">
        <v>1129</v>
      </c>
      <c r="H224" s="79" t="s">
        <v>1130</v>
      </c>
      <c r="I224" s="79"/>
      <c r="J224" s="78"/>
      <c r="K224" s="79"/>
      <c r="L224" s="79"/>
      <c r="M224" s="112" t="s">
        <v>145</v>
      </c>
      <c r="N224" s="112" t="s">
        <v>160</v>
      </c>
      <c r="O224" s="112" t="s">
        <v>161</v>
      </c>
      <c r="AA224" s="115">
        <f>IF(OR(J224="Fail",ISBLANK(J224)),INDEX('Issue Code Table'!C:C,MATCH(N:N,'Issue Code Table'!A:A,0)),IF(M224="Critical",6,IF(M224="Significant",5,IF(M224="Moderate",3,2))))</f>
        <v>6</v>
      </c>
    </row>
    <row r="225" spans="1:27" ht="125" x14ac:dyDescent="0.25">
      <c r="A225" s="79" t="s">
        <v>1131</v>
      </c>
      <c r="B225" s="79" t="s">
        <v>1132</v>
      </c>
      <c r="C225" s="79" t="s">
        <v>1133</v>
      </c>
      <c r="D225" s="79" t="s">
        <v>174</v>
      </c>
      <c r="E225" s="79" t="s">
        <v>133</v>
      </c>
      <c r="F225" s="79" t="s">
        <v>1134</v>
      </c>
      <c r="G225" s="79" t="s">
        <v>2395</v>
      </c>
      <c r="H225" s="79" t="s">
        <v>1135</v>
      </c>
      <c r="I225" s="79"/>
      <c r="J225" s="78"/>
      <c r="K225" s="79"/>
      <c r="L225" s="79"/>
      <c r="M225" s="112" t="s">
        <v>168</v>
      </c>
      <c r="N225" s="112" t="s">
        <v>975</v>
      </c>
      <c r="O225" s="112" t="s">
        <v>976</v>
      </c>
      <c r="AA225" s="115">
        <f>IF(OR(J225="Fail",ISBLANK(J225)),INDEX('Issue Code Table'!C:C,MATCH(N:N,'Issue Code Table'!A:A,0)),IF(M225="Critical",6,IF(M225="Significant",5,IF(M225="Moderate",3,2))))</f>
        <v>2</v>
      </c>
    </row>
    <row r="226" spans="1:27" ht="112.5" x14ac:dyDescent="0.25">
      <c r="A226" s="79" t="s">
        <v>1136</v>
      </c>
      <c r="B226" s="79" t="s">
        <v>1137</v>
      </c>
      <c r="C226" s="80" t="s">
        <v>1138</v>
      </c>
      <c r="D226" s="79" t="s">
        <v>196</v>
      </c>
      <c r="E226" s="79" t="s">
        <v>133</v>
      </c>
      <c r="F226" s="79" t="s">
        <v>1139</v>
      </c>
      <c r="G226" s="79" t="s">
        <v>1140</v>
      </c>
      <c r="H226" s="79" t="s">
        <v>1141</v>
      </c>
      <c r="I226" s="79"/>
      <c r="J226" s="78"/>
      <c r="K226" s="79"/>
      <c r="L226" s="79"/>
      <c r="M226" s="112" t="s">
        <v>145</v>
      </c>
      <c r="N226" s="112" t="s">
        <v>160</v>
      </c>
      <c r="O226" s="112" t="s">
        <v>161</v>
      </c>
      <c r="AA226" s="115">
        <f>IF(OR(J226="Fail",ISBLANK(J226)),INDEX('Issue Code Table'!C:C,MATCH(N:N,'Issue Code Table'!A:A,0)),IF(M226="Critical",6,IF(M226="Significant",5,IF(M226="Moderate",3,2))))</f>
        <v>6</v>
      </c>
    </row>
    <row r="227" spans="1:27" ht="137.5" x14ac:dyDescent="0.25">
      <c r="A227" s="79" t="s">
        <v>1142</v>
      </c>
      <c r="B227" s="79" t="s">
        <v>1137</v>
      </c>
      <c r="C227" s="80" t="s">
        <v>1138</v>
      </c>
      <c r="D227" s="79" t="s">
        <v>196</v>
      </c>
      <c r="E227" s="79" t="s">
        <v>133</v>
      </c>
      <c r="F227" s="79" t="s">
        <v>1143</v>
      </c>
      <c r="G227" s="79" t="s">
        <v>1144</v>
      </c>
      <c r="H227" s="79" t="s">
        <v>1145</v>
      </c>
      <c r="I227" s="79"/>
      <c r="J227" s="78"/>
      <c r="K227" s="79"/>
      <c r="L227" s="79"/>
      <c r="M227" s="112" t="s">
        <v>145</v>
      </c>
      <c r="N227" s="112" t="s">
        <v>160</v>
      </c>
      <c r="O227" s="112" t="s">
        <v>161</v>
      </c>
      <c r="AA227" s="115">
        <f>IF(OR(J227="Fail",ISBLANK(J227)),INDEX('Issue Code Table'!C:C,MATCH(N:N,'Issue Code Table'!A:A,0)),IF(M227="Critical",6,IF(M227="Significant",5,IF(M227="Moderate",3,2))))</f>
        <v>6</v>
      </c>
    </row>
    <row r="228" spans="1:27" ht="50" x14ac:dyDescent="0.25">
      <c r="A228" s="79" t="s">
        <v>1146</v>
      </c>
      <c r="B228" s="79" t="s">
        <v>141</v>
      </c>
      <c r="C228" s="79" t="s">
        <v>142</v>
      </c>
      <c r="D228" s="79" t="s">
        <v>196</v>
      </c>
      <c r="E228" s="79" t="s">
        <v>133</v>
      </c>
      <c r="F228" s="79" t="s">
        <v>1147</v>
      </c>
      <c r="G228" s="79" t="s">
        <v>2396</v>
      </c>
      <c r="H228" s="79" t="s">
        <v>1148</v>
      </c>
      <c r="I228" s="79"/>
      <c r="J228" s="78"/>
      <c r="K228" s="79"/>
      <c r="L228" s="79"/>
      <c r="M228" s="112" t="s">
        <v>137</v>
      </c>
      <c r="N228" s="112" t="s">
        <v>1149</v>
      </c>
      <c r="O228" s="112" t="s">
        <v>1150</v>
      </c>
      <c r="AA228" s="115">
        <f>IF(OR(J228="Fail",ISBLANK(J228)),INDEX('Issue Code Table'!C:C,MATCH(N:N,'Issue Code Table'!A:A,0)),IF(M228="Critical",6,IF(M228="Significant",5,IF(M228="Moderate",3,2))))</f>
        <v>7</v>
      </c>
    </row>
    <row r="229" spans="1:27" ht="175" x14ac:dyDescent="0.25">
      <c r="A229" s="79" t="s">
        <v>1151</v>
      </c>
      <c r="B229" s="79" t="s">
        <v>1152</v>
      </c>
      <c r="C229" s="79" t="s">
        <v>1153</v>
      </c>
      <c r="D229" s="79" t="s">
        <v>196</v>
      </c>
      <c r="E229" s="79" t="s">
        <v>133</v>
      </c>
      <c r="F229" s="79" t="s">
        <v>1154</v>
      </c>
      <c r="G229" s="79" t="s">
        <v>1155</v>
      </c>
      <c r="H229" s="79" t="s">
        <v>1156</v>
      </c>
      <c r="I229" s="79"/>
      <c r="J229" s="78"/>
      <c r="K229" s="79"/>
      <c r="L229" s="79"/>
      <c r="M229" s="112" t="s">
        <v>145</v>
      </c>
      <c r="N229" s="112" t="s">
        <v>1157</v>
      </c>
      <c r="O229" s="112" t="s">
        <v>1158</v>
      </c>
      <c r="AA229" s="115">
        <f>IF(OR(J229="Fail",ISBLANK(J229)),INDEX('Issue Code Table'!C:C,MATCH(N:N,'Issue Code Table'!A:A,0)),IF(M229="Critical",6,IF(M229="Significant",5,IF(M229="Moderate",3,2))))</f>
        <v>8</v>
      </c>
    </row>
    <row r="230" spans="1:27" ht="75" x14ac:dyDescent="0.25">
      <c r="A230" s="79" t="s">
        <v>1159</v>
      </c>
      <c r="B230" s="79" t="s">
        <v>213</v>
      </c>
      <c r="C230" s="79" t="s">
        <v>214</v>
      </c>
      <c r="D230" s="79" t="s">
        <v>196</v>
      </c>
      <c r="E230" s="79" t="s">
        <v>1160</v>
      </c>
      <c r="F230" s="79" t="s">
        <v>1161</v>
      </c>
      <c r="G230" s="79" t="s">
        <v>1162</v>
      </c>
      <c r="H230" s="79" t="s">
        <v>1163</v>
      </c>
      <c r="I230" s="79"/>
      <c r="J230" s="78"/>
      <c r="K230" s="79"/>
      <c r="L230" s="79"/>
      <c r="M230" s="112" t="s">
        <v>145</v>
      </c>
      <c r="N230" s="112" t="s">
        <v>222</v>
      </c>
      <c r="O230" s="112" t="s">
        <v>223</v>
      </c>
      <c r="AA230" s="115">
        <f>IF(OR(J230="Fail",ISBLANK(J230)),INDEX('Issue Code Table'!C:C,MATCH(N:N,'Issue Code Table'!A:A,0)),IF(M230="Critical",6,IF(M230="Significant",5,IF(M230="Moderate",3,2))))</f>
        <v>5</v>
      </c>
    </row>
    <row r="231" spans="1:27" ht="75" x14ac:dyDescent="0.25">
      <c r="A231" s="79" t="s">
        <v>1164</v>
      </c>
      <c r="B231" s="79" t="s">
        <v>213</v>
      </c>
      <c r="C231" s="79" t="s">
        <v>214</v>
      </c>
      <c r="D231" s="79" t="s">
        <v>196</v>
      </c>
      <c r="E231" s="79" t="s">
        <v>1160</v>
      </c>
      <c r="F231" s="79" t="s">
        <v>1165</v>
      </c>
      <c r="G231" s="79" t="s">
        <v>1166</v>
      </c>
      <c r="H231" s="79" t="s">
        <v>1167</v>
      </c>
      <c r="I231" s="79"/>
      <c r="J231" s="78"/>
      <c r="K231" s="79"/>
      <c r="L231" s="79"/>
      <c r="M231" s="112" t="s">
        <v>145</v>
      </c>
      <c r="N231" s="112" t="s">
        <v>222</v>
      </c>
      <c r="O231" s="112" t="s">
        <v>223</v>
      </c>
      <c r="AA231" s="115">
        <f>IF(OR(J231="Fail",ISBLANK(J231)),INDEX('Issue Code Table'!C:C,MATCH(N:N,'Issue Code Table'!A:A,0)),IF(M231="Critical",6,IF(M231="Significant",5,IF(M231="Moderate",3,2))))</f>
        <v>5</v>
      </c>
    </row>
    <row r="232" spans="1:27" ht="75" x14ac:dyDescent="0.25">
      <c r="A232" s="79" t="s">
        <v>1168</v>
      </c>
      <c r="B232" s="79" t="s">
        <v>267</v>
      </c>
      <c r="C232" s="79" t="s">
        <v>268</v>
      </c>
      <c r="D232" s="79" t="s">
        <v>196</v>
      </c>
      <c r="E232" s="79" t="s">
        <v>1160</v>
      </c>
      <c r="F232" s="79" t="s">
        <v>1169</v>
      </c>
      <c r="G232" s="79" t="s">
        <v>1170</v>
      </c>
      <c r="H232" s="79" t="s">
        <v>1171</v>
      </c>
      <c r="I232" s="79"/>
      <c r="J232" s="78"/>
      <c r="K232" s="79"/>
      <c r="L232" s="79"/>
      <c r="M232" s="112" t="s">
        <v>145</v>
      </c>
      <c r="N232" s="112" t="s">
        <v>222</v>
      </c>
      <c r="O232" s="112" t="s">
        <v>223</v>
      </c>
      <c r="AA232" s="115">
        <f>IF(OR(J232="Fail",ISBLANK(J232)),INDEX('Issue Code Table'!C:C,MATCH(N:N,'Issue Code Table'!A:A,0)),IF(M232="Critical",6,IF(M232="Significant",5,IF(M232="Moderate",3,2))))</f>
        <v>5</v>
      </c>
    </row>
    <row r="233" spans="1:27" ht="137.5" x14ac:dyDescent="0.25">
      <c r="A233" s="79" t="s">
        <v>1172</v>
      </c>
      <c r="B233" s="79" t="s">
        <v>903</v>
      </c>
      <c r="C233" s="79" t="s">
        <v>904</v>
      </c>
      <c r="D233" s="79" t="s">
        <v>196</v>
      </c>
      <c r="E233" s="79" t="s">
        <v>1160</v>
      </c>
      <c r="F233" s="79" t="s">
        <v>1173</v>
      </c>
      <c r="G233" s="79" t="s">
        <v>1174</v>
      </c>
      <c r="H233" s="79" t="s">
        <v>1175</v>
      </c>
      <c r="I233" s="79"/>
      <c r="J233" s="78"/>
      <c r="K233" s="79"/>
      <c r="L233" s="79"/>
      <c r="M233" s="112" t="s">
        <v>145</v>
      </c>
      <c r="N233" s="112" t="s">
        <v>222</v>
      </c>
      <c r="O233" s="112" t="s">
        <v>223</v>
      </c>
      <c r="AA233" s="115">
        <f>IF(OR(J233="Fail",ISBLANK(J233)),INDEX('Issue Code Table'!C:C,MATCH(N:N,'Issue Code Table'!A:A,0)),IF(M233="Critical",6,IF(M233="Significant",5,IF(M233="Moderate",3,2))))</f>
        <v>5</v>
      </c>
    </row>
    <row r="234" spans="1:27" ht="187.5" x14ac:dyDescent="0.25">
      <c r="A234" s="79" t="s">
        <v>1176</v>
      </c>
      <c r="B234" s="79" t="s">
        <v>328</v>
      </c>
      <c r="C234" s="79" t="s">
        <v>329</v>
      </c>
      <c r="D234" s="79" t="s">
        <v>196</v>
      </c>
      <c r="E234" s="79" t="s">
        <v>1177</v>
      </c>
      <c r="F234" s="79" t="s">
        <v>1178</v>
      </c>
      <c r="G234" s="79" t="s">
        <v>1179</v>
      </c>
      <c r="H234" s="79" t="s">
        <v>1180</v>
      </c>
      <c r="I234" s="79"/>
      <c r="J234" s="78"/>
      <c r="K234" s="79"/>
      <c r="L234" s="79"/>
      <c r="M234" s="112" t="s">
        <v>168</v>
      </c>
      <c r="N234" s="112" t="s">
        <v>487</v>
      </c>
      <c r="O234" s="112" t="s">
        <v>488</v>
      </c>
      <c r="AA234" s="115">
        <f>IF(OR(J234="Fail",ISBLANK(J234)),INDEX('Issue Code Table'!C:C,MATCH(N:N,'Issue Code Table'!A:A,0)),IF(M234="Critical",6,IF(M234="Significant",5,IF(M234="Moderate",3,2))))</f>
        <v>2</v>
      </c>
    </row>
    <row r="235" spans="1:27" ht="250" x14ac:dyDescent="0.25">
      <c r="A235" s="79" t="s">
        <v>1181</v>
      </c>
      <c r="B235" s="79" t="s">
        <v>185</v>
      </c>
      <c r="C235" s="79" t="s">
        <v>186</v>
      </c>
      <c r="D235" s="79" t="s">
        <v>196</v>
      </c>
      <c r="E235" s="79" t="s">
        <v>1182</v>
      </c>
      <c r="F235" s="79" t="s">
        <v>1183</v>
      </c>
      <c r="G235" s="79" t="s">
        <v>1184</v>
      </c>
      <c r="H235" s="79" t="s">
        <v>1185</v>
      </c>
      <c r="I235" s="79"/>
      <c r="J235" s="78"/>
      <c r="K235" s="79"/>
      <c r="L235" s="79"/>
      <c r="M235" s="112" t="s">
        <v>145</v>
      </c>
      <c r="N235" s="112" t="s">
        <v>333</v>
      </c>
      <c r="O235" s="112" t="s">
        <v>334</v>
      </c>
      <c r="AA235" s="115">
        <f>IF(OR(J235="Fail",ISBLANK(J235)),INDEX('Issue Code Table'!C:C,MATCH(N:N,'Issue Code Table'!A:A,0)),IF(M235="Critical",6,IF(M235="Significant",5,IF(M235="Moderate",3,2))))</f>
        <v>5</v>
      </c>
    </row>
    <row r="236" spans="1:27" ht="287.5" x14ac:dyDescent="0.25">
      <c r="A236" s="79" t="s">
        <v>1186</v>
      </c>
      <c r="B236" s="79" t="s">
        <v>185</v>
      </c>
      <c r="C236" s="79" t="s">
        <v>186</v>
      </c>
      <c r="D236" s="79" t="s">
        <v>196</v>
      </c>
      <c r="E236" s="79" t="s">
        <v>1182</v>
      </c>
      <c r="F236" s="79" t="s">
        <v>1187</v>
      </c>
      <c r="G236" s="79" t="s">
        <v>1188</v>
      </c>
      <c r="H236" s="79" t="s">
        <v>1189</v>
      </c>
      <c r="I236" s="79"/>
      <c r="J236" s="78"/>
      <c r="K236" s="79"/>
      <c r="L236" s="79"/>
      <c r="M236" s="112" t="s">
        <v>145</v>
      </c>
      <c r="N236" s="112" t="s">
        <v>333</v>
      </c>
      <c r="O236" s="112" t="s">
        <v>334</v>
      </c>
      <c r="AA236" s="115">
        <f>IF(OR(J236="Fail",ISBLANK(J236)),INDEX('Issue Code Table'!C:C,MATCH(N:N,'Issue Code Table'!A:A,0)),IF(M236="Critical",6,IF(M236="Significant",5,IF(M236="Moderate",3,2))))</f>
        <v>5</v>
      </c>
    </row>
    <row r="237" spans="1:27" ht="100" x14ac:dyDescent="0.25">
      <c r="A237" s="79" t="s">
        <v>1190</v>
      </c>
      <c r="B237" s="79" t="s">
        <v>229</v>
      </c>
      <c r="C237" s="79" t="s">
        <v>230</v>
      </c>
      <c r="D237" s="79" t="s">
        <v>196</v>
      </c>
      <c r="E237" s="79" t="s">
        <v>1182</v>
      </c>
      <c r="F237" s="79" t="s">
        <v>1191</v>
      </c>
      <c r="G237" s="79" t="s">
        <v>1192</v>
      </c>
      <c r="H237" s="79" t="s">
        <v>1193</v>
      </c>
      <c r="I237" s="79"/>
      <c r="J237" s="78"/>
      <c r="K237" s="79"/>
      <c r="L237" s="79"/>
      <c r="M237" s="112" t="s">
        <v>145</v>
      </c>
      <c r="N237" s="112" t="s">
        <v>222</v>
      </c>
      <c r="O237" s="112" t="s">
        <v>223</v>
      </c>
      <c r="AA237" s="115">
        <f>IF(OR(J237="Fail",ISBLANK(J237)),INDEX('Issue Code Table'!C:C,MATCH(N:N,'Issue Code Table'!A:A,0)),IF(M237="Critical",6,IF(M237="Significant",5,IF(M237="Moderate",3,2))))</f>
        <v>5</v>
      </c>
    </row>
    <row r="238" spans="1:27" ht="87.5" x14ac:dyDescent="0.25">
      <c r="A238" s="79" t="s">
        <v>1194</v>
      </c>
      <c r="B238" s="79" t="s">
        <v>229</v>
      </c>
      <c r="C238" s="79" t="s">
        <v>230</v>
      </c>
      <c r="D238" s="79" t="s">
        <v>196</v>
      </c>
      <c r="E238" s="79" t="s">
        <v>1182</v>
      </c>
      <c r="F238" s="79" t="s">
        <v>2427</v>
      </c>
      <c r="G238" s="79" t="s">
        <v>2397</v>
      </c>
      <c r="H238" s="79" t="s">
        <v>1195</v>
      </c>
      <c r="I238" s="79"/>
      <c r="J238" s="78"/>
      <c r="K238" s="79"/>
      <c r="L238" s="79"/>
      <c r="M238" s="112" t="s">
        <v>145</v>
      </c>
      <c r="N238" s="112" t="s">
        <v>222</v>
      </c>
      <c r="O238" s="112" t="s">
        <v>223</v>
      </c>
      <c r="AA238" s="115">
        <f>IF(OR(J238="Fail",ISBLANK(J238)),INDEX('Issue Code Table'!C:C,MATCH(N:N,'Issue Code Table'!A:A,0)),IF(M238="Critical",6,IF(M238="Significant",5,IF(M238="Moderate",3,2))))</f>
        <v>5</v>
      </c>
    </row>
    <row r="239" spans="1:27" ht="37.5" x14ac:dyDescent="0.25">
      <c r="A239" s="79" t="s">
        <v>1196</v>
      </c>
      <c r="B239" s="79" t="s">
        <v>213</v>
      </c>
      <c r="C239" s="79" t="s">
        <v>214</v>
      </c>
      <c r="D239" s="79" t="s">
        <v>196</v>
      </c>
      <c r="E239" s="79" t="s">
        <v>1182</v>
      </c>
      <c r="F239" s="79" t="s">
        <v>1197</v>
      </c>
      <c r="G239" s="79" t="s">
        <v>1198</v>
      </c>
      <c r="H239" s="79" t="s">
        <v>1199</v>
      </c>
      <c r="I239" s="79"/>
      <c r="J239" s="78"/>
      <c r="K239" s="79"/>
      <c r="L239" s="79"/>
      <c r="M239" s="112" t="s">
        <v>145</v>
      </c>
      <c r="N239" s="112" t="s">
        <v>333</v>
      </c>
      <c r="O239" s="112" t="s">
        <v>334</v>
      </c>
      <c r="AA239" s="115">
        <f>IF(OR(J239="Fail",ISBLANK(J239)),INDEX('Issue Code Table'!C:C,MATCH(N:N,'Issue Code Table'!A:A,0)),IF(M239="Critical",6,IF(M239="Significant",5,IF(M239="Moderate",3,2))))</f>
        <v>5</v>
      </c>
    </row>
    <row r="240" spans="1:27" ht="125" x14ac:dyDescent="0.25">
      <c r="A240" s="79" t="s">
        <v>1200</v>
      </c>
      <c r="B240" s="79" t="s">
        <v>213</v>
      </c>
      <c r="C240" s="79" t="s">
        <v>214</v>
      </c>
      <c r="D240" s="79" t="s">
        <v>196</v>
      </c>
      <c r="E240" s="79" t="s">
        <v>1182</v>
      </c>
      <c r="F240" s="79" t="s">
        <v>1201</v>
      </c>
      <c r="G240" s="79" t="s">
        <v>1202</v>
      </c>
      <c r="H240" s="79" t="s">
        <v>1203</v>
      </c>
      <c r="I240" s="79"/>
      <c r="J240" s="78"/>
      <c r="K240" s="79"/>
      <c r="L240" s="79"/>
      <c r="M240" s="112" t="s">
        <v>145</v>
      </c>
      <c r="N240" s="112" t="s">
        <v>333</v>
      </c>
      <c r="O240" s="112" t="s">
        <v>334</v>
      </c>
      <c r="AA240" s="115">
        <f>IF(OR(J240="Fail",ISBLANK(J240)),INDEX('Issue Code Table'!C:C,MATCH(N:N,'Issue Code Table'!A:A,0)),IF(M240="Critical",6,IF(M240="Significant",5,IF(M240="Moderate",3,2))))</f>
        <v>5</v>
      </c>
    </row>
    <row r="241" spans="1:27" ht="87.5" x14ac:dyDescent="0.25">
      <c r="A241" s="79" t="s">
        <v>1204</v>
      </c>
      <c r="B241" s="79" t="s">
        <v>213</v>
      </c>
      <c r="C241" s="79" t="s">
        <v>214</v>
      </c>
      <c r="D241" s="79" t="s">
        <v>196</v>
      </c>
      <c r="E241" s="79" t="s">
        <v>1182</v>
      </c>
      <c r="F241" s="79" t="s">
        <v>1205</v>
      </c>
      <c r="G241" s="79" t="s">
        <v>1206</v>
      </c>
      <c r="H241" s="79" t="s">
        <v>1207</v>
      </c>
      <c r="I241" s="79"/>
      <c r="J241" s="78"/>
      <c r="K241" s="79"/>
      <c r="L241" s="79"/>
      <c r="M241" s="112" t="s">
        <v>145</v>
      </c>
      <c r="N241" s="112" t="s">
        <v>222</v>
      </c>
      <c r="O241" s="112" t="s">
        <v>223</v>
      </c>
      <c r="AA241" s="115">
        <f>IF(OR(J241="Fail",ISBLANK(J241)),INDEX('Issue Code Table'!C:C,MATCH(N:N,'Issue Code Table'!A:A,0)),IF(M241="Critical",6,IF(M241="Significant",5,IF(M241="Moderate",3,2))))</f>
        <v>5</v>
      </c>
    </row>
    <row r="242" spans="1:27" ht="175" x14ac:dyDescent="0.25">
      <c r="A242" s="79" t="s">
        <v>1208</v>
      </c>
      <c r="B242" s="79" t="s">
        <v>213</v>
      </c>
      <c r="C242" s="79" t="s">
        <v>214</v>
      </c>
      <c r="D242" s="79" t="s">
        <v>196</v>
      </c>
      <c r="E242" s="79" t="s">
        <v>1182</v>
      </c>
      <c r="F242" s="79" t="s">
        <v>1209</v>
      </c>
      <c r="G242" s="79" t="s">
        <v>1210</v>
      </c>
      <c r="H242" s="79" t="s">
        <v>1211</v>
      </c>
      <c r="I242" s="79"/>
      <c r="J242" s="78"/>
      <c r="K242" s="79"/>
      <c r="L242" s="79"/>
      <c r="M242" s="112" t="s">
        <v>145</v>
      </c>
      <c r="N242" s="112" t="s">
        <v>222</v>
      </c>
      <c r="O242" s="112" t="s">
        <v>223</v>
      </c>
      <c r="AA242" s="115">
        <f>IF(OR(J242="Fail",ISBLANK(J242)),INDEX('Issue Code Table'!C:C,MATCH(N:N,'Issue Code Table'!A:A,0)),IF(M242="Critical",6,IF(M242="Significant",5,IF(M242="Moderate",3,2))))</f>
        <v>5</v>
      </c>
    </row>
    <row r="243" spans="1:27" ht="187.5" x14ac:dyDescent="0.25">
      <c r="A243" s="79" t="s">
        <v>1212</v>
      </c>
      <c r="B243" s="79" t="s">
        <v>213</v>
      </c>
      <c r="C243" s="79" t="s">
        <v>214</v>
      </c>
      <c r="D243" s="79" t="s">
        <v>196</v>
      </c>
      <c r="E243" s="79" t="s">
        <v>1182</v>
      </c>
      <c r="F243" s="79" t="s">
        <v>1213</v>
      </c>
      <c r="G243" s="79" t="s">
        <v>1214</v>
      </c>
      <c r="H243" s="79" t="s">
        <v>1215</v>
      </c>
      <c r="I243" s="79"/>
      <c r="J243" s="78"/>
      <c r="K243" s="79"/>
      <c r="L243" s="79"/>
      <c r="M243" s="112" t="s">
        <v>145</v>
      </c>
      <c r="N243" s="112" t="s">
        <v>222</v>
      </c>
      <c r="O243" s="112" t="s">
        <v>223</v>
      </c>
      <c r="AA243" s="115">
        <f>IF(OR(J243="Fail",ISBLANK(J243)),INDEX('Issue Code Table'!C:C,MATCH(N:N,'Issue Code Table'!A:A,0)),IF(M243="Critical",6,IF(M243="Significant",5,IF(M243="Moderate",3,2))))</f>
        <v>5</v>
      </c>
    </row>
    <row r="244" spans="1:27" ht="200" x14ac:dyDescent="0.25">
      <c r="A244" s="79" t="s">
        <v>1216</v>
      </c>
      <c r="B244" s="79" t="s">
        <v>213</v>
      </c>
      <c r="C244" s="79" t="s">
        <v>214</v>
      </c>
      <c r="D244" s="79" t="s">
        <v>196</v>
      </c>
      <c r="E244" s="79" t="s">
        <v>1182</v>
      </c>
      <c r="F244" s="79" t="s">
        <v>1217</v>
      </c>
      <c r="G244" s="79" t="s">
        <v>1218</v>
      </c>
      <c r="H244" s="79" t="s">
        <v>1219</v>
      </c>
      <c r="I244" s="79"/>
      <c r="J244" s="78"/>
      <c r="K244" s="79"/>
      <c r="L244" s="79"/>
      <c r="M244" s="112" t="s">
        <v>145</v>
      </c>
      <c r="N244" s="112" t="s">
        <v>222</v>
      </c>
      <c r="O244" s="112" t="s">
        <v>223</v>
      </c>
      <c r="AA244" s="115">
        <f>IF(OR(J244="Fail",ISBLANK(J244)),INDEX('Issue Code Table'!C:C,MATCH(N:N,'Issue Code Table'!A:A,0)),IF(M244="Critical",6,IF(M244="Significant",5,IF(M244="Moderate",3,2))))</f>
        <v>5</v>
      </c>
    </row>
    <row r="245" spans="1:27" ht="137.5" x14ac:dyDescent="0.25">
      <c r="A245" s="79" t="s">
        <v>1220</v>
      </c>
      <c r="B245" s="79" t="s">
        <v>213</v>
      </c>
      <c r="C245" s="79" t="s">
        <v>214</v>
      </c>
      <c r="D245" s="79" t="s">
        <v>196</v>
      </c>
      <c r="E245" s="79" t="s">
        <v>1182</v>
      </c>
      <c r="F245" s="79" t="s">
        <v>1221</v>
      </c>
      <c r="G245" s="79" t="s">
        <v>1222</v>
      </c>
      <c r="H245" s="79" t="s">
        <v>1223</v>
      </c>
      <c r="I245" s="79"/>
      <c r="J245" s="78"/>
      <c r="K245" s="79"/>
      <c r="L245" s="79"/>
      <c r="M245" s="112" t="s">
        <v>145</v>
      </c>
      <c r="N245" s="112" t="s">
        <v>222</v>
      </c>
      <c r="O245" s="112" t="s">
        <v>223</v>
      </c>
      <c r="AA245" s="115">
        <f>IF(OR(J245="Fail",ISBLANK(J245)),INDEX('Issue Code Table'!C:C,MATCH(N:N,'Issue Code Table'!A:A,0)),IF(M245="Critical",6,IF(M245="Significant",5,IF(M245="Moderate",3,2))))</f>
        <v>5</v>
      </c>
    </row>
    <row r="246" spans="1:27" ht="87.5" x14ac:dyDescent="0.25">
      <c r="A246" s="79" t="s">
        <v>1224</v>
      </c>
      <c r="B246" s="79" t="s">
        <v>213</v>
      </c>
      <c r="C246" s="79" t="s">
        <v>214</v>
      </c>
      <c r="D246" s="79" t="s">
        <v>196</v>
      </c>
      <c r="E246" s="79" t="s">
        <v>1182</v>
      </c>
      <c r="F246" s="79" t="s">
        <v>1225</v>
      </c>
      <c r="G246" s="79" t="s">
        <v>1226</v>
      </c>
      <c r="H246" s="79" t="s">
        <v>1227</v>
      </c>
      <c r="I246" s="79"/>
      <c r="J246" s="78"/>
      <c r="K246" s="79"/>
      <c r="L246" s="79"/>
      <c r="M246" s="112" t="s">
        <v>145</v>
      </c>
      <c r="N246" s="112" t="s">
        <v>222</v>
      </c>
      <c r="O246" s="112" t="s">
        <v>223</v>
      </c>
      <c r="AA246" s="115">
        <f>IF(OR(J246="Fail",ISBLANK(J246)),INDEX('Issue Code Table'!C:C,MATCH(N:N,'Issue Code Table'!A:A,0)),IF(M246="Critical",6,IF(M246="Significant",5,IF(M246="Moderate",3,2))))</f>
        <v>5</v>
      </c>
    </row>
    <row r="247" spans="1:27" ht="87.5" x14ac:dyDescent="0.25">
      <c r="A247" s="79" t="s">
        <v>1228</v>
      </c>
      <c r="B247" s="79" t="s">
        <v>213</v>
      </c>
      <c r="C247" s="79" t="s">
        <v>214</v>
      </c>
      <c r="D247" s="79" t="s">
        <v>196</v>
      </c>
      <c r="E247" s="79" t="s">
        <v>1182</v>
      </c>
      <c r="F247" s="79" t="s">
        <v>1229</v>
      </c>
      <c r="G247" s="79" t="s">
        <v>1230</v>
      </c>
      <c r="H247" s="79" t="s">
        <v>1231</v>
      </c>
      <c r="I247" s="79"/>
      <c r="J247" s="78"/>
      <c r="K247" s="79"/>
      <c r="L247" s="79"/>
      <c r="M247" s="112" t="s">
        <v>145</v>
      </c>
      <c r="N247" s="112" t="s">
        <v>222</v>
      </c>
      <c r="O247" s="112" t="s">
        <v>223</v>
      </c>
      <c r="AA247" s="115">
        <f>IF(OR(J247="Fail",ISBLANK(J247)),INDEX('Issue Code Table'!C:C,MATCH(N:N,'Issue Code Table'!A:A,0)),IF(M247="Critical",6,IF(M247="Significant",5,IF(M247="Moderate",3,2))))</f>
        <v>5</v>
      </c>
    </row>
    <row r="248" spans="1:27" ht="112.5" x14ac:dyDescent="0.25">
      <c r="A248" s="79" t="s">
        <v>1232</v>
      </c>
      <c r="B248" s="79" t="s">
        <v>213</v>
      </c>
      <c r="C248" s="79" t="s">
        <v>214</v>
      </c>
      <c r="D248" s="79" t="s">
        <v>196</v>
      </c>
      <c r="E248" s="79" t="s">
        <v>1182</v>
      </c>
      <c r="F248" s="79" t="s">
        <v>1233</v>
      </c>
      <c r="G248" s="79" t="s">
        <v>1234</v>
      </c>
      <c r="H248" s="79" t="s">
        <v>2403</v>
      </c>
      <c r="I248" s="79"/>
      <c r="J248" s="78"/>
      <c r="K248" s="79"/>
      <c r="L248" s="79"/>
      <c r="M248" s="112" t="s">
        <v>145</v>
      </c>
      <c r="N248" s="112" t="s">
        <v>222</v>
      </c>
      <c r="O248" s="112" t="s">
        <v>223</v>
      </c>
      <c r="AA248" s="115">
        <f>IF(OR(J248="Fail",ISBLANK(J248)),INDEX('Issue Code Table'!C:C,MATCH(N:N,'Issue Code Table'!A:A,0)),IF(M248="Critical",6,IF(M248="Significant",5,IF(M248="Moderate",3,2))))</f>
        <v>5</v>
      </c>
    </row>
    <row r="249" spans="1:27" ht="87.5" x14ac:dyDescent="0.25">
      <c r="A249" s="79" t="s">
        <v>1235</v>
      </c>
      <c r="B249" s="79" t="s">
        <v>213</v>
      </c>
      <c r="C249" s="79" t="s">
        <v>214</v>
      </c>
      <c r="D249" s="79" t="s">
        <v>196</v>
      </c>
      <c r="E249" s="79" t="s">
        <v>1182</v>
      </c>
      <c r="F249" s="79" t="s">
        <v>1236</v>
      </c>
      <c r="G249" s="79" t="s">
        <v>1237</v>
      </c>
      <c r="H249" s="79" t="s">
        <v>1167</v>
      </c>
      <c r="I249" s="79"/>
      <c r="J249" s="78"/>
      <c r="K249" s="79"/>
      <c r="L249" s="79"/>
      <c r="M249" s="112" t="s">
        <v>145</v>
      </c>
      <c r="N249" s="112" t="s">
        <v>222</v>
      </c>
      <c r="O249" s="112" t="s">
        <v>223</v>
      </c>
      <c r="AA249" s="115">
        <f>IF(OR(J249="Fail",ISBLANK(J249)),INDEX('Issue Code Table'!C:C,MATCH(N:N,'Issue Code Table'!A:A,0)),IF(M249="Critical",6,IF(M249="Significant",5,IF(M249="Moderate",3,2))))</f>
        <v>5</v>
      </c>
    </row>
    <row r="250" spans="1:27" ht="87.5" x14ac:dyDescent="0.25">
      <c r="A250" s="79" t="s">
        <v>1238</v>
      </c>
      <c r="B250" s="79" t="s">
        <v>213</v>
      </c>
      <c r="C250" s="79" t="s">
        <v>214</v>
      </c>
      <c r="D250" s="79" t="s">
        <v>196</v>
      </c>
      <c r="E250" s="79" t="s">
        <v>1182</v>
      </c>
      <c r="F250" s="79" t="s">
        <v>1239</v>
      </c>
      <c r="G250" s="79" t="s">
        <v>1240</v>
      </c>
      <c r="H250" s="79" t="s">
        <v>1163</v>
      </c>
      <c r="I250" s="79"/>
      <c r="J250" s="78"/>
      <c r="K250" s="79"/>
      <c r="L250" s="79"/>
      <c r="M250" s="112" t="s">
        <v>145</v>
      </c>
      <c r="N250" s="112" t="s">
        <v>222</v>
      </c>
      <c r="O250" s="112" t="s">
        <v>223</v>
      </c>
      <c r="AA250" s="115">
        <f>IF(OR(J250="Fail",ISBLANK(J250)),INDEX('Issue Code Table'!C:C,MATCH(N:N,'Issue Code Table'!A:A,0)),IF(M250="Critical",6,IF(M250="Significant",5,IF(M250="Moderate",3,2))))</f>
        <v>5</v>
      </c>
    </row>
    <row r="251" spans="1:27" ht="87.5" x14ac:dyDescent="0.25">
      <c r="A251" s="79" t="s">
        <v>1241</v>
      </c>
      <c r="B251" s="79" t="s">
        <v>213</v>
      </c>
      <c r="C251" s="79" t="s">
        <v>214</v>
      </c>
      <c r="D251" s="79" t="s">
        <v>196</v>
      </c>
      <c r="E251" s="79" t="s">
        <v>1182</v>
      </c>
      <c r="F251" s="79" t="s">
        <v>1242</v>
      </c>
      <c r="G251" s="79" t="s">
        <v>1243</v>
      </c>
      <c r="H251" s="79" t="s">
        <v>1244</v>
      </c>
      <c r="I251" s="79"/>
      <c r="J251" s="78"/>
      <c r="K251" s="79"/>
      <c r="L251" s="79"/>
      <c r="M251" s="112" t="s">
        <v>145</v>
      </c>
      <c r="N251" s="112" t="s">
        <v>222</v>
      </c>
      <c r="O251" s="112" t="s">
        <v>223</v>
      </c>
      <c r="AA251" s="115">
        <f>IF(OR(J251="Fail",ISBLANK(J251)),INDEX('Issue Code Table'!C:C,MATCH(N:N,'Issue Code Table'!A:A,0)),IF(M251="Critical",6,IF(M251="Significant",5,IF(M251="Moderate",3,2))))</f>
        <v>5</v>
      </c>
    </row>
    <row r="252" spans="1:27" ht="300" x14ac:dyDescent="0.25">
      <c r="A252" s="79" t="s">
        <v>1245</v>
      </c>
      <c r="B252" s="79" t="s">
        <v>328</v>
      </c>
      <c r="C252" s="79" t="s">
        <v>329</v>
      </c>
      <c r="D252" s="79" t="s">
        <v>196</v>
      </c>
      <c r="E252" s="79" t="s">
        <v>1182</v>
      </c>
      <c r="F252" s="79" t="s">
        <v>1246</v>
      </c>
      <c r="G252" s="79" t="s">
        <v>1247</v>
      </c>
      <c r="H252" s="79" t="s">
        <v>1248</v>
      </c>
      <c r="I252" s="79"/>
      <c r="J252" s="78"/>
      <c r="K252" s="79"/>
      <c r="L252" s="79"/>
      <c r="M252" s="112" t="s">
        <v>145</v>
      </c>
      <c r="N252" s="112" t="s">
        <v>222</v>
      </c>
      <c r="O252" s="112" t="s">
        <v>223</v>
      </c>
      <c r="AA252" s="115">
        <f>IF(OR(J252="Fail",ISBLANK(J252)),INDEX('Issue Code Table'!C:C,MATCH(N:N,'Issue Code Table'!A:A,0)),IF(M252="Critical",6,IF(M252="Significant",5,IF(M252="Moderate",3,2))))</f>
        <v>5</v>
      </c>
    </row>
    <row r="253" spans="1:27" ht="87.5" x14ac:dyDescent="0.25">
      <c r="A253" s="79" t="s">
        <v>1249</v>
      </c>
      <c r="B253" s="79" t="s">
        <v>328</v>
      </c>
      <c r="C253" s="79" t="s">
        <v>329</v>
      </c>
      <c r="D253" s="79" t="s">
        <v>196</v>
      </c>
      <c r="E253" s="79" t="s">
        <v>1182</v>
      </c>
      <c r="F253" s="79" t="s">
        <v>1250</v>
      </c>
      <c r="G253" s="79" t="s">
        <v>2398</v>
      </c>
      <c r="H253" s="79" t="s">
        <v>1251</v>
      </c>
      <c r="I253" s="79"/>
      <c r="J253" s="78"/>
      <c r="K253" s="79"/>
      <c r="L253" s="79"/>
      <c r="M253" s="112" t="s">
        <v>145</v>
      </c>
      <c r="N253" s="112" t="s">
        <v>222</v>
      </c>
      <c r="O253" s="112" t="s">
        <v>223</v>
      </c>
      <c r="AA253" s="115">
        <f>IF(OR(J253="Fail",ISBLANK(J253)),INDEX('Issue Code Table'!C:C,MATCH(N:N,'Issue Code Table'!A:A,0)),IF(M253="Critical",6,IF(M253="Significant",5,IF(M253="Moderate",3,2))))</f>
        <v>5</v>
      </c>
    </row>
    <row r="254" spans="1:27" ht="137.5" x14ac:dyDescent="0.25">
      <c r="A254" s="79" t="s">
        <v>1252</v>
      </c>
      <c r="B254" s="79" t="s">
        <v>328</v>
      </c>
      <c r="C254" s="79" t="s">
        <v>329</v>
      </c>
      <c r="D254" s="79" t="s">
        <v>196</v>
      </c>
      <c r="E254" s="79" t="s">
        <v>1182</v>
      </c>
      <c r="F254" s="79" t="s">
        <v>1253</v>
      </c>
      <c r="G254" s="79" t="s">
        <v>1254</v>
      </c>
      <c r="H254" s="79" t="s">
        <v>1255</v>
      </c>
      <c r="I254" s="79"/>
      <c r="J254" s="78"/>
      <c r="K254" s="79"/>
      <c r="L254" s="79"/>
      <c r="M254" s="112" t="s">
        <v>145</v>
      </c>
      <c r="N254" s="112" t="s">
        <v>333</v>
      </c>
      <c r="O254" s="112" t="s">
        <v>334</v>
      </c>
      <c r="AA254" s="115">
        <f>IF(OR(J254="Fail",ISBLANK(J254)),INDEX('Issue Code Table'!C:C,MATCH(N:N,'Issue Code Table'!A:A,0)),IF(M254="Critical",6,IF(M254="Significant",5,IF(M254="Moderate",3,2))))</f>
        <v>5</v>
      </c>
    </row>
    <row r="255" spans="1:27" ht="187.5" x14ac:dyDescent="0.25">
      <c r="A255" s="79" t="s">
        <v>1256</v>
      </c>
      <c r="B255" s="79" t="s">
        <v>328</v>
      </c>
      <c r="C255" s="79" t="s">
        <v>329</v>
      </c>
      <c r="D255" s="79" t="s">
        <v>196</v>
      </c>
      <c r="E255" s="79" t="s">
        <v>1182</v>
      </c>
      <c r="F255" s="79" t="s">
        <v>1257</v>
      </c>
      <c r="G255" s="79" t="s">
        <v>1258</v>
      </c>
      <c r="H255" s="79" t="s">
        <v>1259</v>
      </c>
      <c r="I255" s="79"/>
      <c r="J255" s="78"/>
      <c r="K255" s="79"/>
      <c r="L255" s="79"/>
      <c r="M255" s="112" t="s">
        <v>145</v>
      </c>
      <c r="N255" s="112" t="s">
        <v>333</v>
      </c>
      <c r="O255" s="112" t="s">
        <v>334</v>
      </c>
      <c r="AA255" s="115">
        <f>IF(OR(J255="Fail",ISBLANK(J255)),INDEX('Issue Code Table'!C:C,MATCH(N:N,'Issue Code Table'!A:A,0)),IF(M255="Critical",6,IF(M255="Significant",5,IF(M255="Moderate",3,2))))</f>
        <v>5</v>
      </c>
    </row>
    <row r="256" spans="1:27" ht="125" x14ac:dyDescent="0.25">
      <c r="A256" s="79" t="s">
        <v>1260</v>
      </c>
      <c r="B256" s="79" t="s">
        <v>229</v>
      </c>
      <c r="C256" s="79" t="s">
        <v>230</v>
      </c>
      <c r="D256" s="79" t="s">
        <v>196</v>
      </c>
      <c r="E256" s="79" t="s">
        <v>1261</v>
      </c>
      <c r="F256" s="79" t="s">
        <v>1262</v>
      </c>
      <c r="G256" s="79" t="s">
        <v>1263</v>
      </c>
      <c r="H256" s="79" t="s">
        <v>1264</v>
      </c>
      <c r="I256" s="79"/>
      <c r="J256" s="78"/>
      <c r="K256" s="79"/>
      <c r="L256" s="79"/>
      <c r="M256" s="112" t="s">
        <v>168</v>
      </c>
      <c r="N256" s="112" t="s">
        <v>883</v>
      </c>
      <c r="O256" s="112" t="s">
        <v>884</v>
      </c>
      <c r="AA256" s="115">
        <f>IF(OR(J256="Fail",ISBLANK(J256)),INDEX('Issue Code Table'!C:C,MATCH(N:N,'Issue Code Table'!A:A,0)),IF(M256="Critical",6,IF(M256="Significant",5,IF(M256="Moderate",3,2))))</f>
        <v>2</v>
      </c>
    </row>
    <row r="257" spans="1:27" ht="100" x14ac:dyDescent="0.25">
      <c r="A257" s="79" t="s">
        <v>1265</v>
      </c>
      <c r="B257" s="79" t="s">
        <v>213</v>
      </c>
      <c r="C257" s="79" t="s">
        <v>214</v>
      </c>
      <c r="D257" s="79" t="s">
        <v>196</v>
      </c>
      <c r="E257" s="79" t="s">
        <v>1261</v>
      </c>
      <c r="F257" s="79" t="s">
        <v>1266</v>
      </c>
      <c r="G257" s="79" t="s">
        <v>1267</v>
      </c>
      <c r="H257" s="79" t="s">
        <v>1268</v>
      </c>
      <c r="I257" s="79"/>
      <c r="J257" s="78"/>
      <c r="K257" s="79"/>
      <c r="L257" s="79"/>
      <c r="M257" s="112" t="s">
        <v>145</v>
      </c>
      <c r="N257" s="112" t="s">
        <v>222</v>
      </c>
      <c r="O257" s="112" t="s">
        <v>223</v>
      </c>
      <c r="AA257" s="115">
        <f>IF(OR(J257="Fail",ISBLANK(J257)),INDEX('Issue Code Table'!C:C,MATCH(N:N,'Issue Code Table'!A:A,0)),IF(M257="Critical",6,IF(M257="Significant",5,IF(M257="Moderate",3,2))))</f>
        <v>5</v>
      </c>
    </row>
    <row r="258" spans="1:27" ht="100" x14ac:dyDescent="0.25">
      <c r="A258" s="79" t="s">
        <v>1269</v>
      </c>
      <c r="B258" s="79" t="s">
        <v>213</v>
      </c>
      <c r="C258" s="79" t="s">
        <v>214</v>
      </c>
      <c r="D258" s="79" t="s">
        <v>196</v>
      </c>
      <c r="E258" s="79" t="s">
        <v>1261</v>
      </c>
      <c r="F258" s="79" t="s">
        <v>1270</v>
      </c>
      <c r="G258" s="79" t="s">
        <v>1271</v>
      </c>
      <c r="H258" s="79" t="s">
        <v>1272</v>
      </c>
      <c r="I258" s="79"/>
      <c r="J258" s="78"/>
      <c r="K258" s="79"/>
      <c r="L258" s="79"/>
      <c r="M258" s="112" t="s">
        <v>145</v>
      </c>
      <c r="N258" s="112" t="s">
        <v>222</v>
      </c>
      <c r="O258" s="112" t="s">
        <v>223</v>
      </c>
      <c r="AA258" s="115">
        <f>IF(OR(J258="Fail",ISBLANK(J258)),INDEX('Issue Code Table'!C:C,MATCH(N:N,'Issue Code Table'!A:A,0)),IF(M258="Critical",6,IF(M258="Significant",5,IF(M258="Moderate",3,2))))</f>
        <v>5</v>
      </c>
    </row>
    <row r="259" spans="1:27" ht="100" x14ac:dyDescent="0.25">
      <c r="A259" s="79" t="s">
        <v>1273</v>
      </c>
      <c r="B259" s="79" t="s">
        <v>213</v>
      </c>
      <c r="C259" s="79" t="s">
        <v>214</v>
      </c>
      <c r="D259" s="79" t="s">
        <v>196</v>
      </c>
      <c r="E259" s="79" t="s">
        <v>1261</v>
      </c>
      <c r="F259" s="79" t="s">
        <v>1274</v>
      </c>
      <c r="G259" s="79" t="s">
        <v>1275</v>
      </c>
      <c r="H259" s="79" t="s">
        <v>1276</v>
      </c>
      <c r="I259" s="79"/>
      <c r="J259" s="78"/>
      <c r="K259" s="79"/>
      <c r="L259" s="79"/>
      <c r="M259" s="112" t="s">
        <v>145</v>
      </c>
      <c r="N259" s="112" t="s">
        <v>222</v>
      </c>
      <c r="O259" s="112" t="s">
        <v>223</v>
      </c>
      <c r="AA259" s="115">
        <f>IF(OR(J259="Fail",ISBLANK(J259)),INDEX('Issue Code Table'!C:C,MATCH(N:N,'Issue Code Table'!A:A,0)),IF(M259="Critical",6,IF(M259="Significant",5,IF(M259="Moderate",3,2))))</f>
        <v>5</v>
      </c>
    </row>
    <row r="260" spans="1:27" ht="175" x14ac:dyDescent="0.25">
      <c r="A260" s="79" t="s">
        <v>1277</v>
      </c>
      <c r="B260" s="79" t="s">
        <v>213</v>
      </c>
      <c r="C260" s="79" t="s">
        <v>214</v>
      </c>
      <c r="D260" s="79" t="s">
        <v>196</v>
      </c>
      <c r="E260" s="79" t="s">
        <v>1261</v>
      </c>
      <c r="F260" s="79" t="s">
        <v>1278</v>
      </c>
      <c r="G260" s="79" t="s">
        <v>2399</v>
      </c>
      <c r="H260" s="79" t="s">
        <v>1279</v>
      </c>
      <c r="I260" s="79"/>
      <c r="J260" s="78"/>
      <c r="K260" s="79"/>
      <c r="L260" s="79"/>
      <c r="M260" s="112" t="s">
        <v>145</v>
      </c>
      <c r="N260" s="112" t="s">
        <v>222</v>
      </c>
      <c r="O260" s="112" t="s">
        <v>223</v>
      </c>
      <c r="AA260" s="115">
        <f>IF(OR(J260="Fail",ISBLANK(J260)),INDEX('Issue Code Table'!C:C,MATCH(N:N,'Issue Code Table'!A:A,0)),IF(M260="Critical",6,IF(M260="Significant",5,IF(M260="Moderate",3,2))))</f>
        <v>5</v>
      </c>
    </row>
    <row r="261" spans="1:27" ht="87.5" x14ac:dyDescent="0.25">
      <c r="A261" s="79" t="s">
        <v>1280</v>
      </c>
      <c r="B261" s="79" t="s">
        <v>213</v>
      </c>
      <c r="C261" s="79" t="s">
        <v>214</v>
      </c>
      <c r="D261" s="79" t="s">
        <v>196</v>
      </c>
      <c r="E261" s="79" t="s">
        <v>1261</v>
      </c>
      <c r="F261" s="79" t="s">
        <v>2428</v>
      </c>
      <c r="G261" s="79" t="s">
        <v>2355</v>
      </c>
      <c r="H261" s="79" t="s">
        <v>1281</v>
      </c>
      <c r="I261" s="79"/>
      <c r="J261" s="78"/>
      <c r="K261" s="79"/>
      <c r="L261" s="79"/>
      <c r="M261" s="112" t="s">
        <v>145</v>
      </c>
      <c r="N261" s="112" t="s">
        <v>222</v>
      </c>
      <c r="O261" s="112" t="s">
        <v>223</v>
      </c>
      <c r="AA261" s="115">
        <f>IF(OR(J261="Fail",ISBLANK(J261)),INDEX('Issue Code Table'!C:C,MATCH(N:N,'Issue Code Table'!A:A,0)),IF(M261="Critical",6,IF(M261="Significant",5,IF(M261="Moderate",3,2))))</f>
        <v>5</v>
      </c>
    </row>
    <row r="262" spans="1:27" ht="150" x14ac:dyDescent="0.25">
      <c r="A262" s="79" t="s">
        <v>1282</v>
      </c>
      <c r="B262" s="79" t="s">
        <v>213</v>
      </c>
      <c r="C262" s="79" t="s">
        <v>214</v>
      </c>
      <c r="D262" s="79" t="s">
        <v>196</v>
      </c>
      <c r="E262" s="79" t="s">
        <v>1261</v>
      </c>
      <c r="F262" s="79" t="s">
        <v>1283</v>
      </c>
      <c r="G262" s="79" t="s">
        <v>2400</v>
      </c>
      <c r="H262" s="79" t="s">
        <v>1284</v>
      </c>
      <c r="I262" s="79"/>
      <c r="J262" s="78"/>
      <c r="K262" s="79"/>
      <c r="L262" s="79"/>
      <c r="M262" s="112" t="s">
        <v>145</v>
      </c>
      <c r="N262" s="112" t="s">
        <v>222</v>
      </c>
      <c r="O262" s="112" t="s">
        <v>223</v>
      </c>
      <c r="AA262" s="115">
        <f>IF(OR(J262="Fail",ISBLANK(J262)),INDEX('Issue Code Table'!C:C,MATCH(N:N,'Issue Code Table'!A:A,0)),IF(M262="Critical",6,IF(M262="Significant",5,IF(M262="Moderate",3,2))))</f>
        <v>5</v>
      </c>
    </row>
    <row r="263" spans="1:27" ht="400" x14ac:dyDescent="0.25">
      <c r="A263" s="79" t="s">
        <v>1285</v>
      </c>
      <c r="B263" s="79" t="s">
        <v>213</v>
      </c>
      <c r="C263" s="79" t="s">
        <v>214</v>
      </c>
      <c r="D263" s="79" t="s">
        <v>196</v>
      </c>
      <c r="E263" s="79" t="s">
        <v>1261</v>
      </c>
      <c r="F263" s="79" t="s">
        <v>1286</v>
      </c>
      <c r="G263" s="79" t="s">
        <v>2363</v>
      </c>
      <c r="H263" s="79" t="s">
        <v>1287</v>
      </c>
      <c r="I263" s="79"/>
      <c r="J263" s="78"/>
      <c r="K263" s="79"/>
      <c r="L263" s="79"/>
      <c r="M263" s="112" t="s">
        <v>145</v>
      </c>
      <c r="N263" s="112" t="s">
        <v>222</v>
      </c>
      <c r="O263" s="112" t="s">
        <v>223</v>
      </c>
      <c r="AA263" s="115">
        <f>IF(OR(J263="Fail",ISBLANK(J263)),INDEX('Issue Code Table'!C:C,MATCH(N:N,'Issue Code Table'!A:A,0)),IF(M263="Critical",6,IF(M263="Significant",5,IF(M263="Moderate",3,2))))</f>
        <v>5</v>
      </c>
    </row>
    <row r="264" spans="1:27" ht="87.5" x14ac:dyDescent="0.25">
      <c r="A264" s="79" t="s">
        <v>1288</v>
      </c>
      <c r="B264" s="79" t="s">
        <v>213</v>
      </c>
      <c r="C264" s="79" t="s">
        <v>214</v>
      </c>
      <c r="D264" s="79" t="s">
        <v>196</v>
      </c>
      <c r="E264" s="79" t="s">
        <v>1261</v>
      </c>
      <c r="F264" s="79" t="s">
        <v>1289</v>
      </c>
      <c r="G264" s="79" t="s">
        <v>1290</v>
      </c>
      <c r="H264" s="79" t="s">
        <v>1291</v>
      </c>
      <c r="I264" s="79"/>
      <c r="J264" s="78"/>
      <c r="K264" s="79"/>
      <c r="L264" s="79"/>
      <c r="M264" s="112" t="s">
        <v>145</v>
      </c>
      <c r="N264" s="112" t="s">
        <v>333</v>
      </c>
      <c r="O264" s="112" t="s">
        <v>334</v>
      </c>
      <c r="AA264" s="115">
        <f>IF(OR(J264="Fail",ISBLANK(J264)),INDEX('Issue Code Table'!C:C,MATCH(N:N,'Issue Code Table'!A:A,0)),IF(M264="Critical",6,IF(M264="Significant",5,IF(M264="Moderate",3,2))))</f>
        <v>5</v>
      </c>
    </row>
    <row r="265" spans="1:27" ht="50" x14ac:dyDescent="0.25">
      <c r="A265" s="79" t="s">
        <v>1292</v>
      </c>
      <c r="B265" s="79" t="s">
        <v>213</v>
      </c>
      <c r="C265" s="79" t="s">
        <v>214</v>
      </c>
      <c r="D265" s="79" t="s">
        <v>196</v>
      </c>
      <c r="E265" s="79" t="s">
        <v>1261</v>
      </c>
      <c r="F265" s="79" t="s">
        <v>1293</v>
      </c>
      <c r="G265" s="79" t="s">
        <v>1294</v>
      </c>
      <c r="H265" s="79" t="s">
        <v>1295</v>
      </c>
      <c r="I265" s="79"/>
      <c r="J265" s="78"/>
      <c r="K265" s="79"/>
      <c r="L265" s="79"/>
      <c r="M265" s="112" t="s">
        <v>145</v>
      </c>
      <c r="N265" s="112" t="s">
        <v>222</v>
      </c>
      <c r="O265" s="112" t="s">
        <v>223</v>
      </c>
      <c r="AA265" s="115">
        <f>IF(OR(J265="Fail",ISBLANK(J265)),INDEX('Issue Code Table'!C:C,MATCH(N:N,'Issue Code Table'!A:A,0)),IF(M265="Critical",6,IF(M265="Significant",5,IF(M265="Moderate",3,2))))</f>
        <v>5</v>
      </c>
    </row>
    <row r="266" spans="1:27" ht="50" x14ac:dyDescent="0.25">
      <c r="A266" s="79" t="s">
        <v>1296</v>
      </c>
      <c r="B266" s="79" t="s">
        <v>213</v>
      </c>
      <c r="C266" s="79" t="s">
        <v>214</v>
      </c>
      <c r="D266" s="79" t="s">
        <v>196</v>
      </c>
      <c r="E266" s="79" t="s">
        <v>1261</v>
      </c>
      <c r="F266" s="79" t="s">
        <v>1297</v>
      </c>
      <c r="G266" s="79" t="s">
        <v>1298</v>
      </c>
      <c r="H266" s="79" t="s">
        <v>1299</v>
      </c>
      <c r="I266" s="79"/>
      <c r="J266" s="78"/>
      <c r="K266" s="79"/>
      <c r="L266" s="79"/>
      <c r="M266" s="112" t="s">
        <v>145</v>
      </c>
      <c r="N266" s="112" t="s">
        <v>222</v>
      </c>
      <c r="O266" s="112" t="s">
        <v>223</v>
      </c>
      <c r="AA266" s="115">
        <f>IF(OR(J266="Fail",ISBLANK(J266)),INDEX('Issue Code Table'!C:C,MATCH(N:N,'Issue Code Table'!A:A,0)),IF(M266="Critical",6,IF(M266="Significant",5,IF(M266="Moderate",3,2))))</f>
        <v>5</v>
      </c>
    </row>
    <row r="267" spans="1:27" ht="121.5" customHeight="1" x14ac:dyDescent="0.25">
      <c r="A267" s="79" t="s">
        <v>1300</v>
      </c>
      <c r="B267" s="79" t="s">
        <v>213</v>
      </c>
      <c r="C267" s="79" t="s">
        <v>214</v>
      </c>
      <c r="D267" s="79" t="s">
        <v>196</v>
      </c>
      <c r="E267" s="79" t="s">
        <v>1261</v>
      </c>
      <c r="F267" s="79" t="s">
        <v>1205</v>
      </c>
      <c r="G267" s="79" t="s">
        <v>1301</v>
      </c>
      <c r="H267" s="79" t="s">
        <v>1207</v>
      </c>
      <c r="I267" s="79"/>
      <c r="J267" s="78"/>
      <c r="K267" s="79"/>
      <c r="L267" s="79"/>
      <c r="M267" s="112" t="s">
        <v>145</v>
      </c>
      <c r="N267" s="112" t="s">
        <v>222</v>
      </c>
      <c r="O267" s="112" t="s">
        <v>223</v>
      </c>
      <c r="AA267" s="115">
        <f>IF(OR(J267="Fail",ISBLANK(J267)),INDEX('Issue Code Table'!C:C,MATCH(N:N,'Issue Code Table'!A:A,0)),IF(M267="Critical",6,IF(M267="Significant",5,IF(M267="Moderate",3,2))))</f>
        <v>5</v>
      </c>
    </row>
    <row r="268" spans="1:27" ht="187.5" x14ac:dyDescent="0.25">
      <c r="A268" s="79" t="s">
        <v>1302</v>
      </c>
      <c r="B268" s="79" t="s">
        <v>267</v>
      </c>
      <c r="C268" s="79" t="s">
        <v>268</v>
      </c>
      <c r="D268" s="79" t="s">
        <v>196</v>
      </c>
      <c r="E268" s="79" t="s">
        <v>1261</v>
      </c>
      <c r="F268" s="79" t="s">
        <v>1303</v>
      </c>
      <c r="G268" s="79" t="s">
        <v>1304</v>
      </c>
      <c r="H268" s="79" t="s">
        <v>1305</v>
      </c>
      <c r="I268" s="79"/>
      <c r="J268" s="78"/>
      <c r="K268" s="79"/>
      <c r="L268" s="79"/>
      <c r="M268" s="112" t="s">
        <v>145</v>
      </c>
      <c r="N268" s="112" t="s">
        <v>222</v>
      </c>
      <c r="O268" s="112" t="s">
        <v>223</v>
      </c>
      <c r="AA268" s="115">
        <f>IF(OR(J268="Fail",ISBLANK(J268)),INDEX('Issue Code Table'!C:C,MATCH(N:N,'Issue Code Table'!A:A,0)),IF(M268="Critical",6,IF(M268="Significant",5,IF(M268="Moderate",3,2))))</f>
        <v>5</v>
      </c>
    </row>
    <row r="269" spans="1:27" ht="175" x14ac:dyDescent="0.25">
      <c r="A269" s="79" t="s">
        <v>1306</v>
      </c>
      <c r="B269" s="79" t="s">
        <v>846</v>
      </c>
      <c r="C269" s="79" t="s">
        <v>847</v>
      </c>
      <c r="D269" s="79" t="s">
        <v>196</v>
      </c>
      <c r="E269" s="79" t="s">
        <v>1261</v>
      </c>
      <c r="F269" s="79" t="s">
        <v>1307</v>
      </c>
      <c r="G269" s="79" t="s">
        <v>2401</v>
      </c>
      <c r="H269" s="79" t="s">
        <v>1308</v>
      </c>
      <c r="I269" s="79"/>
      <c r="J269" s="78"/>
      <c r="K269" s="79"/>
      <c r="L269" s="79"/>
      <c r="M269" s="112" t="s">
        <v>168</v>
      </c>
      <c r="N269" s="112" t="s">
        <v>883</v>
      </c>
      <c r="O269" s="112" t="s">
        <v>884</v>
      </c>
      <c r="AA269" s="115">
        <f>IF(OR(J269="Fail",ISBLANK(J269)),INDEX('Issue Code Table'!C:C,MATCH(N:N,'Issue Code Table'!A:A,0)),IF(M269="Critical",6,IF(M269="Significant",5,IF(M269="Moderate",3,2))))</f>
        <v>2</v>
      </c>
    </row>
    <row r="270" spans="1:27" ht="212.5" x14ac:dyDescent="0.25">
      <c r="A270" s="79" t="s">
        <v>1309</v>
      </c>
      <c r="B270" s="79" t="s">
        <v>149</v>
      </c>
      <c r="C270" s="79" t="s">
        <v>150</v>
      </c>
      <c r="D270" s="79" t="s">
        <v>196</v>
      </c>
      <c r="E270" s="79" t="s">
        <v>1261</v>
      </c>
      <c r="F270" s="79" t="s">
        <v>2429</v>
      </c>
      <c r="G270" s="79" t="s">
        <v>1310</v>
      </c>
      <c r="H270" s="79" t="s">
        <v>2402</v>
      </c>
      <c r="I270" s="79"/>
      <c r="J270" s="78"/>
      <c r="K270" s="79"/>
      <c r="L270" s="79"/>
      <c r="M270" s="112" t="s">
        <v>145</v>
      </c>
      <c r="N270" s="112" t="s">
        <v>333</v>
      </c>
      <c r="O270" s="112" t="s">
        <v>334</v>
      </c>
      <c r="AA270" s="115">
        <f>IF(OR(J270="Fail",ISBLANK(J270)),INDEX('Issue Code Table'!C:C,MATCH(N:N,'Issue Code Table'!A:A,0)),IF(M270="Critical",6,IF(M270="Significant",5,IF(M270="Moderate",3,2))))</f>
        <v>5</v>
      </c>
    </row>
    <row r="271" spans="1:27" x14ac:dyDescent="0.25">
      <c r="A271" s="66"/>
      <c r="B271" s="67" t="s">
        <v>1311</v>
      </c>
      <c r="C271" s="76"/>
      <c r="D271" s="66"/>
      <c r="E271" s="66"/>
      <c r="F271" s="66"/>
      <c r="G271" s="66"/>
      <c r="H271" s="66"/>
      <c r="I271" s="66"/>
      <c r="J271" s="66"/>
      <c r="K271" s="66"/>
      <c r="L271" s="66"/>
      <c r="M271" s="66"/>
      <c r="N271" s="66"/>
      <c r="O271" s="66"/>
      <c r="AA271" s="66"/>
    </row>
    <row r="272" spans="1:27" hidden="1" x14ac:dyDescent="0.25"/>
    <row r="273" spans="9:9" ht="15" hidden="1" customHeight="1" x14ac:dyDescent="0.25"/>
    <row r="274" spans="9:9" hidden="1" x14ac:dyDescent="0.25">
      <c r="I274" t="s">
        <v>1312</v>
      </c>
    </row>
    <row r="275" spans="9:9" hidden="1" x14ac:dyDescent="0.25">
      <c r="I275" t="s">
        <v>57</v>
      </c>
    </row>
    <row r="276" spans="9:9" hidden="1" x14ac:dyDescent="0.25">
      <c r="I276" t="s">
        <v>58</v>
      </c>
    </row>
    <row r="277" spans="9:9" hidden="1" x14ac:dyDescent="0.25">
      <c r="I277" t="s">
        <v>46</v>
      </c>
    </row>
    <row r="278" spans="9:9" hidden="1" x14ac:dyDescent="0.25">
      <c r="I278" t="s">
        <v>1313</v>
      </c>
    </row>
    <row r="279" spans="9:9" hidden="1" x14ac:dyDescent="0.25">
      <c r="I279" t="s">
        <v>1314</v>
      </c>
    </row>
    <row r="280" spans="9:9" hidden="1" x14ac:dyDescent="0.25">
      <c r="I280" t="s">
        <v>1315</v>
      </c>
    </row>
    <row r="281" spans="9:9" hidden="1" x14ac:dyDescent="0.25"/>
    <row r="282" spans="9:9" hidden="1" x14ac:dyDescent="0.25">
      <c r="I282" s="113" t="s">
        <v>1316</v>
      </c>
    </row>
    <row r="283" spans="9:9" hidden="1" x14ac:dyDescent="0.25">
      <c r="I283" s="114" t="s">
        <v>137</v>
      </c>
    </row>
    <row r="284" spans="9:9" hidden="1" x14ac:dyDescent="0.25">
      <c r="I284" s="113" t="s">
        <v>145</v>
      </c>
    </row>
    <row r="285" spans="9:9" hidden="1" x14ac:dyDescent="0.25">
      <c r="I285" s="113" t="s">
        <v>168</v>
      </c>
    </row>
    <row r="286" spans="9:9" hidden="1" x14ac:dyDescent="0.25">
      <c r="I286" s="113" t="s">
        <v>829</v>
      </c>
    </row>
    <row r="287" spans="9:9" hidden="1" x14ac:dyDescent="0.25"/>
  </sheetData>
  <protectedRanges>
    <protectedRange password="E1A2" sqref="N2 N28:N29 N33:N40 O163 N43:O66 N68:O69 O72:O76 O80:O92 O95:O104 O108:O112 O117:O120 O122:O124 O126:O149 O151:O161 O165 O175:O176 O186 O203:O205 O230:O233 O237:O238 O241:O253 O257:O263 O265:O268 N7:O26 O27:O40" name="Range1"/>
    <protectedRange password="E1A2" sqref="AA2" name="Range1_1"/>
    <protectedRange password="E1A2" sqref="AA3:AA270" name="Range1_1_1"/>
    <protectedRange password="E1A2" sqref="N3:O3" name="Range1_2"/>
    <protectedRange password="E1A2" sqref="N4:O4" name="Range1_3"/>
    <protectedRange password="E1A2" sqref="O2" name="Range1_5"/>
    <protectedRange password="E1A2" sqref="O5" name="Range1_1_2_1"/>
  </protectedRanges>
  <autoFilter ref="A2:AB271" xr:uid="{00000000-0009-0000-0000-000003000000}"/>
  <phoneticPr fontId="2" type="noConversion"/>
  <conditionalFormatting sqref="J3:K4 J7:K270">
    <cfRule type="cellIs" dxfId="8" priority="10" stopIfTrue="1" operator="equal">
      <formula>"Pass"</formula>
    </cfRule>
    <cfRule type="cellIs" dxfId="7" priority="11" stopIfTrue="1" operator="equal">
      <formula>"Fail"</formula>
    </cfRule>
    <cfRule type="cellIs" dxfId="6" priority="12" stopIfTrue="1" operator="equal">
      <formula>"Info"</formula>
    </cfRule>
  </conditionalFormatting>
  <conditionalFormatting sqref="N3:N270">
    <cfRule type="expression" dxfId="5" priority="8" stopIfTrue="1">
      <formula>ISERROR(AA3)</formula>
    </cfRule>
  </conditionalFormatting>
  <conditionalFormatting sqref="O3:O4 O225 O228:O270 O7:O223">
    <cfRule type="expression" dxfId="4" priority="7" stopIfTrue="1">
      <formula>ISERROR(AB3)</formula>
    </cfRule>
  </conditionalFormatting>
  <conditionalFormatting sqref="O226:O227 O224">
    <cfRule type="expression" dxfId="3" priority="5" stopIfTrue="1">
      <formula>ISERROR(AB224)</formula>
    </cfRule>
  </conditionalFormatting>
  <conditionalFormatting sqref="J5:J6">
    <cfRule type="cellIs" dxfId="2" priority="1" operator="equal">
      <formula>"Fail"</formula>
    </cfRule>
    <cfRule type="cellIs" dxfId="1" priority="2" operator="equal">
      <formula>"Pass"</formula>
    </cfRule>
    <cfRule type="cellIs" dxfId="0" priority="3" operator="equal">
      <formula>"Info"</formula>
    </cfRule>
  </conditionalFormatting>
  <dataValidations count="3">
    <dataValidation type="list" allowBlank="1" showInputMessage="1" showErrorMessage="1" sqref="D3:D270" xr:uid="{00000000-0002-0000-0300-000000000000}">
      <formula1>$I$279:$I$280</formula1>
    </dataValidation>
    <dataValidation type="list" allowBlank="1" showInputMessage="1" showErrorMessage="1" sqref="J3:J270" xr:uid="{00000000-0002-0000-0300-000001000000}">
      <formula1>$I$275:$I$278</formula1>
    </dataValidation>
    <dataValidation type="list" allowBlank="1" showInputMessage="1" showErrorMessage="1" sqref="M3:M270" xr:uid="{00000000-0002-0000-0300-000002000000}">
      <formula1>$I$283:$I$286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90" zoomScaleNormal="90" workbookViewId="0">
      <pane ySplit="1" topLeftCell="A2" activePane="bottomLeft" state="frozen"/>
      <selection pane="bottomLeft" activeCell="X23" sqref="X23"/>
    </sheetView>
  </sheetViews>
  <sheetFormatPr defaultRowHeight="12.5" x14ac:dyDescent="0.25"/>
  <cols>
    <col min="14" max="14" width="10.1796875" customWidth="1"/>
  </cols>
  <sheetData>
    <row r="1" spans="1:14" ht="13" x14ac:dyDescent="0.3">
      <c r="A1" s="4" t="s">
        <v>1317</v>
      </c>
      <c r="B1" s="5"/>
      <c r="C1" s="5"/>
      <c r="D1" s="5"/>
      <c r="E1" s="5"/>
      <c r="F1" s="5"/>
      <c r="G1" s="5"/>
      <c r="H1" s="5"/>
      <c r="I1" s="5"/>
      <c r="J1" s="5"/>
      <c r="K1" s="5"/>
      <c r="L1" s="5"/>
      <c r="M1" s="5"/>
      <c r="N1" s="6"/>
    </row>
    <row r="2" spans="1:14" ht="12.75" customHeight="1" x14ac:dyDescent="0.25">
      <c r="A2" s="21" t="s">
        <v>1318</v>
      </c>
      <c r="B2" s="22"/>
      <c r="C2" s="22"/>
      <c r="D2" s="22"/>
      <c r="E2" s="22"/>
      <c r="F2" s="22"/>
      <c r="G2" s="22"/>
      <c r="H2" s="22"/>
      <c r="I2" s="22"/>
      <c r="J2" s="22"/>
      <c r="K2" s="22"/>
      <c r="L2" s="22"/>
      <c r="M2" s="22"/>
      <c r="N2" s="23"/>
    </row>
    <row r="3" spans="1:14" ht="12.75" customHeight="1" x14ac:dyDescent="0.25">
      <c r="A3" s="16" t="s">
        <v>1319</v>
      </c>
      <c r="B3" s="17"/>
      <c r="C3" s="17"/>
      <c r="D3" s="17"/>
      <c r="E3" s="17"/>
      <c r="F3" s="17"/>
      <c r="G3" s="17"/>
      <c r="H3" s="17"/>
      <c r="I3" s="17"/>
      <c r="J3" s="17"/>
      <c r="K3" s="17"/>
      <c r="L3" s="17"/>
      <c r="M3" s="17"/>
      <c r="N3" s="18"/>
    </row>
    <row r="4" spans="1:14" x14ac:dyDescent="0.25">
      <c r="A4" s="10" t="s">
        <v>2431</v>
      </c>
      <c r="B4" s="11"/>
      <c r="C4" s="11"/>
      <c r="D4" s="11"/>
      <c r="E4" s="11"/>
      <c r="F4" s="11"/>
      <c r="G4" s="11"/>
      <c r="H4" s="11"/>
      <c r="I4" s="11"/>
      <c r="J4" s="11"/>
      <c r="K4" s="11"/>
      <c r="L4" s="11"/>
      <c r="M4" s="11"/>
      <c r="N4" s="12"/>
    </row>
    <row r="5" spans="1:14" x14ac:dyDescent="0.25">
      <c r="A5" s="10" t="s">
        <v>2430</v>
      </c>
      <c r="B5" s="11"/>
      <c r="C5" s="11"/>
      <c r="D5" s="11"/>
      <c r="E5" s="11"/>
      <c r="F5" s="11"/>
      <c r="G5" s="11"/>
      <c r="H5" s="11"/>
      <c r="I5" s="11"/>
      <c r="J5" s="11"/>
      <c r="K5" s="11"/>
      <c r="L5" s="11"/>
      <c r="M5" s="11"/>
      <c r="N5" s="12"/>
    </row>
    <row r="6" spans="1:14" x14ac:dyDescent="0.25">
      <c r="A6" s="10" t="s">
        <v>1320</v>
      </c>
      <c r="B6" s="11"/>
      <c r="C6" s="11"/>
      <c r="D6" s="11"/>
      <c r="E6" s="11"/>
      <c r="F6" s="11"/>
      <c r="G6" s="11"/>
      <c r="H6" s="11"/>
      <c r="I6" s="11"/>
      <c r="J6" s="11"/>
      <c r="K6" s="11"/>
      <c r="L6" s="11"/>
      <c r="M6" s="11"/>
      <c r="N6" s="12"/>
    </row>
    <row r="7" spans="1:14" x14ac:dyDescent="0.25">
      <c r="A7" s="19"/>
      <c r="B7" s="13"/>
      <c r="C7" s="13"/>
      <c r="D7" s="13"/>
      <c r="E7" s="13"/>
      <c r="F7" s="13"/>
      <c r="G7" s="13"/>
      <c r="H7" s="13"/>
      <c r="I7" s="13"/>
      <c r="J7" s="13"/>
      <c r="K7" s="13"/>
      <c r="L7" s="13"/>
      <c r="M7" s="13"/>
      <c r="N7" s="14"/>
    </row>
    <row r="9" spans="1:14" ht="12.75" customHeight="1" x14ac:dyDescent="0.25">
      <c r="A9" s="24" t="s">
        <v>1321</v>
      </c>
      <c r="B9" s="25"/>
      <c r="C9" s="25"/>
      <c r="D9" s="25"/>
      <c r="E9" s="25"/>
      <c r="F9" s="25"/>
      <c r="G9" s="25"/>
      <c r="H9" s="25"/>
      <c r="I9" s="25"/>
      <c r="J9" s="25"/>
      <c r="K9" s="25"/>
      <c r="L9" s="25"/>
      <c r="M9" s="25"/>
      <c r="N9" s="26"/>
    </row>
    <row r="10" spans="1:14" ht="12.75" customHeight="1" x14ac:dyDescent="0.25">
      <c r="A10" s="27" t="s">
        <v>1322</v>
      </c>
      <c r="B10" s="28"/>
      <c r="C10" s="28"/>
      <c r="D10" s="28"/>
      <c r="E10" s="28"/>
      <c r="F10" s="28"/>
      <c r="G10" s="28"/>
      <c r="H10" s="28"/>
      <c r="I10" s="28"/>
      <c r="J10" s="28"/>
      <c r="K10" s="28"/>
      <c r="L10" s="28"/>
      <c r="M10" s="28"/>
      <c r="N10" s="29"/>
    </row>
    <row r="11" spans="1:14" ht="12.75" customHeight="1" x14ac:dyDescent="0.25">
      <c r="A11" s="16" t="s">
        <v>1323</v>
      </c>
      <c r="B11" s="17"/>
      <c r="C11" s="17"/>
      <c r="D11" s="17"/>
      <c r="E11" s="17"/>
      <c r="F11" s="17"/>
      <c r="G11" s="17"/>
      <c r="H11" s="17"/>
      <c r="I11" s="17"/>
      <c r="J11" s="17"/>
      <c r="K11" s="17"/>
      <c r="L11" s="17"/>
      <c r="M11" s="17"/>
      <c r="N11" s="18"/>
    </row>
    <row r="12" spans="1:14" x14ac:dyDescent="0.25">
      <c r="A12" s="10" t="s">
        <v>1324</v>
      </c>
      <c r="B12" s="11"/>
      <c r="C12" s="11"/>
      <c r="D12" s="11"/>
      <c r="E12" s="11"/>
      <c r="F12" s="11"/>
      <c r="G12" s="11"/>
      <c r="H12" s="11"/>
      <c r="I12" s="11"/>
      <c r="J12" s="11"/>
      <c r="K12" s="11"/>
      <c r="L12" s="11"/>
      <c r="M12" s="11"/>
      <c r="N12" s="12"/>
    </row>
    <row r="13" spans="1:14" x14ac:dyDescent="0.25">
      <c r="A13" s="19" t="s">
        <v>1325</v>
      </c>
      <c r="B13" s="13"/>
      <c r="C13" s="13"/>
      <c r="D13" s="13"/>
      <c r="E13" s="13"/>
      <c r="F13" s="13"/>
      <c r="G13" s="13"/>
      <c r="H13" s="13"/>
      <c r="I13" s="13"/>
      <c r="J13" s="13"/>
      <c r="K13" s="13"/>
      <c r="L13" s="13"/>
      <c r="M13" s="13"/>
      <c r="N13" s="14"/>
    </row>
    <row r="15" spans="1:14" ht="12.75" customHeight="1" x14ac:dyDescent="0.25">
      <c r="A15" s="24" t="s">
        <v>1326</v>
      </c>
      <c r="B15" s="25"/>
      <c r="C15" s="25"/>
      <c r="D15" s="25"/>
      <c r="E15" s="25"/>
      <c r="F15" s="25"/>
      <c r="G15" s="25"/>
      <c r="H15" s="25"/>
      <c r="I15" s="25"/>
      <c r="J15" s="25"/>
      <c r="K15" s="25"/>
      <c r="L15" s="25"/>
      <c r="M15" s="25"/>
      <c r="N15" s="26"/>
    </row>
    <row r="16" spans="1:14" ht="12.75" customHeight="1" x14ac:dyDescent="0.25">
      <c r="A16" s="27" t="s">
        <v>1327</v>
      </c>
      <c r="B16" s="28"/>
      <c r="C16" s="28"/>
      <c r="D16" s="28"/>
      <c r="E16" s="28"/>
      <c r="F16" s="28"/>
      <c r="G16" s="28"/>
      <c r="H16" s="28"/>
      <c r="I16" s="28"/>
      <c r="J16" s="28"/>
      <c r="K16" s="28"/>
      <c r="L16" s="28"/>
      <c r="M16" s="28"/>
      <c r="N16" s="29"/>
    </row>
    <row r="17" spans="1:14" ht="12.75" customHeight="1" x14ac:dyDescent="0.25">
      <c r="A17" s="16" t="s">
        <v>1328</v>
      </c>
      <c r="B17" s="17"/>
      <c r="C17" s="17"/>
      <c r="D17" s="17"/>
      <c r="E17" s="17"/>
      <c r="F17" s="17"/>
      <c r="G17" s="17"/>
      <c r="H17" s="17"/>
      <c r="I17" s="17"/>
      <c r="J17" s="17"/>
      <c r="K17" s="17"/>
      <c r="L17" s="17"/>
      <c r="M17" s="17"/>
      <c r="N17" s="18"/>
    </row>
    <row r="18" spans="1:14" x14ac:dyDescent="0.25">
      <c r="A18" s="10" t="s">
        <v>1329</v>
      </c>
      <c r="B18" s="11"/>
      <c r="C18" s="11"/>
      <c r="D18" s="11"/>
      <c r="E18" s="11"/>
      <c r="F18" s="11"/>
      <c r="G18" s="11"/>
      <c r="H18" s="11"/>
      <c r="I18" s="11"/>
      <c r="J18" s="11"/>
      <c r="K18" s="11"/>
      <c r="L18" s="11"/>
      <c r="M18" s="11"/>
      <c r="N18" s="12"/>
    </row>
    <row r="19" spans="1:14" x14ac:dyDescent="0.25">
      <c r="A19" s="10" t="s">
        <v>1330</v>
      </c>
      <c r="B19" s="11"/>
      <c r="C19" s="11"/>
      <c r="D19" s="11"/>
      <c r="E19" s="11"/>
      <c r="F19" s="11"/>
      <c r="G19" s="11"/>
      <c r="H19" s="11"/>
      <c r="I19" s="11"/>
      <c r="J19" s="11"/>
      <c r="K19" s="11"/>
      <c r="L19" s="11"/>
      <c r="M19" s="11"/>
      <c r="N19" s="12"/>
    </row>
    <row r="20" spans="1:14" x14ac:dyDescent="0.25">
      <c r="A20" s="10" t="s">
        <v>1331</v>
      </c>
      <c r="B20" s="11"/>
      <c r="C20" s="11"/>
      <c r="D20" s="11"/>
      <c r="E20" s="11"/>
      <c r="F20" s="11"/>
      <c r="G20" s="11"/>
      <c r="H20" s="11"/>
      <c r="I20" s="11"/>
      <c r="J20" s="11"/>
      <c r="K20" s="11"/>
      <c r="L20" s="11"/>
      <c r="M20" s="11"/>
      <c r="N20" s="12"/>
    </row>
    <row r="21" spans="1:14" x14ac:dyDescent="0.25">
      <c r="A21" s="19"/>
      <c r="B21" s="13"/>
      <c r="C21" s="13"/>
      <c r="D21" s="13"/>
      <c r="E21" s="13"/>
      <c r="F21" s="13"/>
      <c r="G21" s="13"/>
      <c r="H21" s="13"/>
      <c r="I21" s="13"/>
      <c r="J21" s="13"/>
      <c r="K21" s="13"/>
      <c r="L21" s="13"/>
      <c r="M21" s="13"/>
      <c r="N21" s="14"/>
    </row>
    <row r="23" spans="1:14" ht="12.75" customHeight="1" x14ac:dyDescent="0.25">
      <c r="A23" s="24" t="s">
        <v>1332</v>
      </c>
      <c r="B23" s="25"/>
      <c r="C23" s="25"/>
      <c r="D23" s="25"/>
      <c r="E23" s="25"/>
      <c r="F23" s="25"/>
      <c r="G23" s="25"/>
      <c r="H23" s="25"/>
      <c r="I23" s="25"/>
      <c r="J23" s="25"/>
      <c r="K23" s="25"/>
      <c r="L23" s="25"/>
      <c r="M23" s="25"/>
      <c r="N23" s="26"/>
    </row>
    <row r="24" spans="1:14" ht="12.75" customHeight="1" x14ac:dyDescent="0.25">
      <c r="A24" s="27" t="s">
        <v>1333</v>
      </c>
      <c r="B24" s="28"/>
      <c r="C24" s="28"/>
      <c r="D24" s="28"/>
      <c r="E24" s="28"/>
      <c r="F24" s="28"/>
      <c r="G24" s="28"/>
      <c r="H24" s="28"/>
      <c r="I24" s="28"/>
      <c r="J24" s="28"/>
      <c r="K24" s="28"/>
      <c r="L24" s="28"/>
      <c r="M24" s="28"/>
      <c r="N24" s="29"/>
    </row>
    <row r="25" spans="1:14" ht="12.75" customHeight="1" x14ac:dyDescent="0.25">
      <c r="A25" s="16" t="s">
        <v>1334</v>
      </c>
      <c r="B25" s="17"/>
      <c r="C25" s="17"/>
      <c r="D25" s="17"/>
      <c r="E25" s="17"/>
      <c r="F25" s="17"/>
      <c r="G25" s="17"/>
      <c r="H25" s="17"/>
      <c r="I25" s="17"/>
      <c r="J25" s="17"/>
      <c r="K25" s="17"/>
      <c r="L25" s="17"/>
      <c r="M25" s="17"/>
      <c r="N25" s="18"/>
    </row>
    <row r="26" spans="1:14" x14ac:dyDescent="0.25">
      <c r="A26" s="10" t="s">
        <v>1335</v>
      </c>
      <c r="B26" s="11"/>
      <c r="C26" s="11"/>
      <c r="D26" s="11"/>
      <c r="E26" s="11"/>
      <c r="F26" s="11"/>
      <c r="G26" s="11"/>
      <c r="H26" s="11"/>
      <c r="I26" s="11"/>
      <c r="J26" s="11"/>
      <c r="K26" s="11"/>
      <c r="L26" s="11"/>
      <c r="M26" s="11"/>
      <c r="N26" s="12"/>
    </row>
    <row r="27" spans="1:14" x14ac:dyDescent="0.25">
      <c r="A27" s="19"/>
      <c r="B27" s="13"/>
      <c r="C27" s="13"/>
      <c r="D27" s="13"/>
      <c r="E27" s="13"/>
      <c r="F27" s="13"/>
      <c r="G27" s="13"/>
      <c r="H27" s="13"/>
      <c r="I27" s="13"/>
      <c r="J27" s="13"/>
      <c r="K27" s="13"/>
      <c r="L27" s="13"/>
      <c r="M27" s="13"/>
      <c r="N27" s="1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30"/>
  <sheetViews>
    <sheetView showGridLines="0" zoomScale="90" zoomScaleNormal="90" workbookViewId="0">
      <pane ySplit="1" topLeftCell="A2" activePane="bottomLeft" state="frozen"/>
      <selection pane="bottomLeft" activeCell="C24" sqref="C24"/>
    </sheetView>
  </sheetViews>
  <sheetFormatPr defaultRowHeight="12.5" x14ac:dyDescent="0.25"/>
  <cols>
    <col min="1" max="1" width="12.54296875" customWidth="1"/>
    <col min="2" max="2" width="13.1796875" customWidth="1"/>
    <col min="3" max="3" width="117" style="98" customWidth="1"/>
    <col min="4" max="4" width="22.1796875" customWidth="1"/>
  </cols>
  <sheetData>
    <row r="1" spans="1:4" ht="13" x14ac:dyDescent="0.3">
      <c r="A1" s="4" t="s">
        <v>1336</v>
      </c>
      <c r="B1" s="5"/>
      <c r="C1" s="94"/>
      <c r="D1" s="5"/>
    </row>
    <row r="2" spans="1:4" ht="12.75" customHeight="1" x14ac:dyDescent="0.25">
      <c r="A2" s="20" t="s">
        <v>1337</v>
      </c>
      <c r="B2" s="20" t="s">
        <v>1338</v>
      </c>
      <c r="C2" s="95" t="s">
        <v>1339</v>
      </c>
      <c r="D2" s="20" t="s">
        <v>1340</v>
      </c>
    </row>
    <row r="3" spans="1:4" x14ac:dyDescent="0.25">
      <c r="A3" s="73">
        <v>0.1</v>
      </c>
      <c r="B3" s="74">
        <v>39423</v>
      </c>
      <c r="C3" s="96" t="s">
        <v>1341</v>
      </c>
      <c r="D3" s="72" t="s">
        <v>1342</v>
      </c>
    </row>
    <row r="4" spans="1:4" x14ac:dyDescent="0.25">
      <c r="A4" s="73">
        <v>0.2</v>
      </c>
      <c r="B4" s="74">
        <v>39554</v>
      </c>
      <c r="C4" s="96" t="s">
        <v>1343</v>
      </c>
      <c r="D4" s="72" t="s">
        <v>1342</v>
      </c>
    </row>
    <row r="5" spans="1:4" ht="80.25" customHeight="1" x14ac:dyDescent="0.25">
      <c r="A5" s="73">
        <v>0.3</v>
      </c>
      <c r="B5" s="74">
        <v>39597</v>
      </c>
      <c r="C5" s="96" t="s">
        <v>1344</v>
      </c>
      <c r="D5" s="72" t="s">
        <v>1342</v>
      </c>
    </row>
    <row r="6" spans="1:4" ht="51" customHeight="1" x14ac:dyDescent="0.25">
      <c r="A6" s="73" t="s">
        <v>1345</v>
      </c>
      <c r="B6" s="74">
        <v>39597</v>
      </c>
      <c r="C6" s="96" t="s">
        <v>1346</v>
      </c>
      <c r="D6" s="72" t="s">
        <v>1342</v>
      </c>
    </row>
    <row r="7" spans="1:4" ht="39.75" customHeight="1" x14ac:dyDescent="0.25">
      <c r="A7" s="73">
        <v>0.4</v>
      </c>
      <c r="B7" s="74">
        <v>39840</v>
      </c>
      <c r="C7" s="96" t="s">
        <v>1347</v>
      </c>
      <c r="D7" s="72" t="s">
        <v>1342</v>
      </c>
    </row>
    <row r="8" spans="1:4" ht="34.5" customHeight="1" x14ac:dyDescent="0.25">
      <c r="A8" s="73">
        <v>0.5</v>
      </c>
      <c r="B8" s="74">
        <v>40086</v>
      </c>
      <c r="C8" s="96" t="s">
        <v>1348</v>
      </c>
      <c r="D8" s="72" t="s">
        <v>1342</v>
      </c>
    </row>
    <row r="9" spans="1:4" ht="62.5" x14ac:dyDescent="0.25">
      <c r="A9" s="73">
        <v>0.6</v>
      </c>
      <c r="B9" s="74">
        <v>40128</v>
      </c>
      <c r="C9" s="96" t="s">
        <v>1349</v>
      </c>
      <c r="D9" s="72" t="s">
        <v>1342</v>
      </c>
    </row>
    <row r="10" spans="1:4" ht="25" x14ac:dyDescent="0.25">
      <c r="A10" s="73">
        <v>0.7</v>
      </c>
      <c r="B10" s="74">
        <v>40389</v>
      </c>
      <c r="C10" s="96" t="s">
        <v>1350</v>
      </c>
      <c r="D10" s="72" t="s">
        <v>1342</v>
      </c>
    </row>
    <row r="11" spans="1:4" ht="25" x14ac:dyDescent="0.25">
      <c r="A11" s="73">
        <v>1</v>
      </c>
      <c r="B11" s="74">
        <v>40809</v>
      </c>
      <c r="C11" s="96" t="s">
        <v>1351</v>
      </c>
      <c r="D11" s="72" t="s">
        <v>1342</v>
      </c>
    </row>
    <row r="12" spans="1:4" x14ac:dyDescent="0.25">
      <c r="A12" s="73">
        <v>1.1000000000000001</v>
      </c>
      <c r="B12" s="74">
        <v>41183</v>
      </c>
      <c r="C12" s="96" t="s">
        <v>1352</v>
      </c>
      <c r="D12" s="72" t="s">
        <v>1342</v>
      </c>
    </row>
    <row r="13" spans="1:4" x14ac:dyDescent="0.25">
      <c r="A13" s="2">
        <v>1.2</v>
      </c>
      <c r="B13" s="75">
        <v>41317</v>
      </c>
      <c r="C13" s="97" t="s">
        <v>1353</v>
      </c>
      <c r="D13" s="72" t="s">
        <v>1342</v>
      </c>
    </row>
    <row r="14" spans="1:4" x14ac:dyDescent="0.25">
      <c r="A14" s="2">
        <v>1.3</v>
      </c>
      <c r="B14" s="81">
        <v>41543</v>
      </c>
      <c r="C14" s="93" t="s">
        <v>1354</v>
      </c>
      <c r="D14" s="72" t="s">
        <v>1342</v>
      </c>
    </row>
    <row r="15" spans="1:4" ht="39" customHeight="1" x14ac:dyDescent="0.25">
      <c r="A15" s="2">
        <v>1.4</v>
      </c>
      <c r="B15" s="81">
        <v>41740</v>
      </c>
      <c r="C15" s="93" t="s">
        <v>1355</v>
      </c>
      <c r="D15" s="72" t="s">
        <v>1342</v>
      </c>
    </row>
    <row r="16" spans="1:4" x14ac:dyDescent="0.25">
      <c r="A16" s="99">
        <v>1.5</v>
      </c>
      <c r="B16" s="100">
        <v>41740</v>
      </c>
      <c r="C16" s="101" t="s">
        <v>1356</v>
      </c>
      <c r="D16" s="102" t="s">
        <v>1342</v>
      </c>
    </row>
    <row r="17" spans="1:4" x14ac:dyDescent="0.25">
      <c r="A17" s="103">
        <v>1.6</v>
      </c>
      <c r="B17" s="104">
        <v>41890</v>
      </c>
      <c r="C17" s="105" t="s">
        <v>1357</v>
      </c>
      <c r="D17" s="106" t="s">
        <v>1342</v>
      </c>
    </row>
    <row r="18" spans="1:4" x14ac:dyDescent="0.25">
      <c r="A18" s="103">
        <v>1.7</v>
      </c>
      <c r="B18" s="166">
        <v>42454</v>
      </c>
      <c r="C18" s="107" t="s">
        <v>1358</v>
      </c>
      <c r="D18" s="106" t="s">
        <v>1342</v>
      </c>
    </row>
    <row r="19" spans="1:4" x14ac:dyDescent="0.25">
      <c r="A19" s="103">
        <v>1.7</v>
      </c>
      <c r="B19" s="166">
        <v>43373</v>
      </c>
      <c r="C19" s="107" t="s">
        <v>1359</v>
      </c>
      <c r="D19" s="106" t="s">
        <v>1342</v>
      </c>
    </row>
    <row r="20" spans="1:4" x14ac:dyDescent="0.25">
      <c r="A20" s="103">
        <v>1.8</v>
      </c>
      <c r="B20" s="166">
        <v>43555</v>
      </c>
      <c r="C20" s="107" t="s">
        <v>1360</v>
      </c>
      <c r="D20" s="106" t="s">
        <v>1342</v>
      </c>
    </row>
    <row r="21" spans="1:4" x14ac:dyDescent="0.25">
      <c r="A21" s="103">
        <v>1.9</v>
      </c>
      <c r="B21" s="166">
        <v>43921</v>
      </c>
      <c r="C21" s="107" t="s">
        <v>1361</v>
      </c>
      <c r="D21" s="106" t="s">
        <v>1342</v>
      </c>
    </row>
    <row r="22" spans="1:4" x14ac:dyDescent="0.25">
      <c r="A22" s="103">
        <v>1.1000000000000001</v>
      </c>
      <c r="B22" s="166">
        <v>44104</v>
      </c>
      <c r="C22" s="107" t="s">
        <v>1361</v>
      </c>
      <c r="D22" s="106" t="s">
        <v>1342</v>
      </c>
    </row>
    <row r="23" spans="1:4" ht="12" customHeight="1" x14ac:dyDescent="0.25">
      <c r="A23" s="192">
        <v>1.1100000000000001</v>
      </c>
      <c r="B23" s="166">
        <v>44469</v>
      </c>
      <c r="C23" s="107" t="s">
        <v>2357</v>
      </c>
      <c r="D23" s="106" t="s">
        <v>1342</v>
      </c>
    </row>
    <row r="24" spans="1:4" x14ac:dyDescent="0.25">
      <c r="A24" s="192">
        <v>1.1200000000000001</v>
      </c>
      <c r="B24" s="166">
        <v>44469</v>
      </c>
      <c r="C24" s="107" t="s">
        <v>2433</v>
      </c>
      <c r="D24" s="106" t="s">
        <v>1342</v>
      </c>
    </row>
    <row r="25" spans="1:4" x14ac:dyDescent="0.25">
      <c r="A25" s="103"/>
      <c r="B25" s="166"/>
      <c r="C25" s="107"/>
      <c r="D25" s="106"/>
    </row>
    <row r="26" spans="1:4" x14ac:dyDescent="0.25">
      <c r="A26" s="103"/>
      <c r="B26" s="166"/>
      <c r="C26" s="107"/>
      <c r="D26" s="106"/>
    </row>
    <row r="27" spans="1:4" x14ac:dyDescent="0.25">
      <c r="A27" s="103"/>
      <c r="B27" s="166"/>
      <c r="C27" s="107"/>
      <c r="D27" s="106"/>
    </row>
    <row r="28" spans="1:4" x14ac:dyDescent="0.25">
      <c r="A28" s="103"/>
      <c r="B28" s="166"/>
      <c r="C28" s="107"/>
      <c r="D28" s="106"/>
    </row>
    <row r="29" spans="1:4" x14ac:dyDescent="0.25">
      <c r="A29" s="103"/>
      <c r="B29" s="166"/>
      <c r="C29" s="107"/>
      <c r="D29" s="106"/>
    </row>
    <row r="30" spans="1:4" x14ac:dyDescent="0.25">
      <c r="A30" s="103"/>
      <c r="B30" s="166"/>
      <c r="C30" s="107"/>
      <c r="D30" s="106"/>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D527"/>
  <sheetViews>
    <sheetView zoomScale="90" zoomScaleNormal="90" workbookViewId="0">
      <pane ySplit="1" topLeftCell="A2" activePane="bottomLeft" state="frozen"/>
      <selection pane="bottomLeft" sqref="A1:D1048576"/>
    </sheetView>
  </sheetViews>
  <sheetFormatPr defaultRowHeight="12.5" x14ac:dyDescent="0.25"/>
  <cols>
    <col min="1" max="1" width="9.453125" customWidth="1"/>
    <col min="2" max="2" width="71.453125" customWidth="1"/>
    <col min="4" max="4" width="10" customWidth="1"/>
  </cols>
  <sheetData>
    <row r="1" spans="1:4" ht="20.149999999999999" customHeight="1" x14ac:dyDescent="0.35">
      <c r="A1" s="183" t="s">
        <v>1362</v>
      </c>
      <c r="B1" s="183" t="s">
        <v>1363</v>
      </c>
      <c r="C1" s="183" t="s">
        <v>59</v>
      </c>
      <c r="D1" s="3">
        <v>44469</v>
      </c>
    </row>
    <row r="2" spans="1:4" ht="15.5" x14ac:dyDescent="0.35">
      <c r="A2" s="184" t="s">
        <v>1364</v>
      </c>
      <c r="B2" s="184" t="s">
        <v>1365</v>
      </c>
      <c r="C2" s="185">
        <v>6</v>
      </c>
    </row>
    <row r="3" spans="1:4" ht="15.5" x14ac:dyDescent="0.35">
      <c r="A3" s="184" t="s">
        <v>169</v>
      </c>
      <c r="B3" s="184" t="s">
        <v>1366</v>
      </c>
      <c r="C3" s="185">
        <v>4</v>
      </c>
    </row>
    <row r="4" spans="1:4" ht="15.5" x14ac:dyDescent="0.35">
      <c r="A4" s="184" t="s">
        <v>1367</v>
      </c>
      <c r="B4" s="184" t="s">
        <v>1368</v>
      </c>
      <c r="C4" s="185">
        <v>1</v>
      </c>
    </row>
    <row r="5" spans="1:4" ht="15.5" x14ac:dyDescent="0.35">
      <c r="A5" s="184" t="s">
        <v>1369</v>
      </c>
      <c r="B5" s="184" t="s">
        <v>1370</v>
      </c>
      <c r="C5" s="185">
        <v>2</v>
      </c>
    </row>
    <row r="6" spans="1:4" ht="15.5" x14ac:dyDescent="0.35">
      <c r="A6" s="184" t="s">
        <v>1371</v>
      </c>
      <c r="B6" s="184" t="s">
        <v>1372</v>
      </c>
      <c r="C6" s="185">
        <v>2</v>
      </c>
    </row>
    <row r="7" spans="1:4" ht="15.5" x14ac:dyDescent="0.35">
      <c r="A7" s="184" t="s">
        <v>1373</v>
      </c>
      <c r="B7" s="184" t="s">
        <v>1374</v>
      </c>
      <c r="C7" s="185">
        <v>4</v>
      </c>
    </row>
    <row r="8" spans="1:4" ht="15.5" x14ac:dyDescent="0.35">
      <c r="A8" s="184" t="s">
        <v>1375</v>
      </c>
      <c r="B8" s="184" t="s">
        <v>1376</v>
      </c>
      <c r="C8" s="185">
        <v>2</v>
      </c>
    </row>
    <row r="9" spans="1:4" ht="15.5" x14ac:dyDescent="0.35">
      <c r="A9" s="184" t="s">
        <v>1377</v>
      </c>
      <c r="B9" s="184" t="s">
        <v>1378</v>
      </c>
      <c r="C9" s="185">
        <v>5</v>
      </c>
    </row>
    <row r="10" spans="1:4" ht="15.5" x14ac:dyDescent="0.35">
      <c r="A10" s="184" t="s">
        <v>773</v>
      </c>
      <c r="B10" s="184" t="s">
        <v>1379</v>
      </c>
      <c r="C10" s="185">
        <v>5</v>
      </c>
    </row>
    <row r="11" spans="1:4" ht="15.5" x14ac:dyDescent="0.35">
      <c r="A11" s="184" t="s">
        <v>243</v>
      </c>
      <c r="B11" s="184" t="s">
        <v>1380</v>
      </c>
      <c r="C11" s="185">
        <v>5</v>
      </c>
    </row>
    <row r="12" spans="1:4" ht="15.5" x14ac:dyDescent="0.35">
      <c r="A12" s="184" t="s">
        <v>251</v>
      </c>
      <c r="B12" s="184" t="s">
        <v>1381</v>
      </c>
      <c r="C12" s="185">
        <v>2</v>
      </c>
    </row>
    <row r="13" spans="1:4" ht="15.5" x14ac:dyDescent="0.35">
      <c r="A13" s="184" t="s">
        <v>222</v>
      </c>
      <c r="B13" s="184" t="s">
        <v>1382</v>
      </c>
      <c r="C13" s="185">
        <v>5</v>
      </c>
    </row>
    <row r="14" spans="1:4" ht="15.5" x14ac:dyDescent="0.35">
      <c r="A14" s="184" t="s">
        <v>951</v>
      </c>
      <c r="B14" s="184" t="s">
        <v>1383</v>
      </c>
      <c r="C14" s="185">
        <v>4</v>
      </c>
    </row>
    <row r="15" spans="1:4" ht="15.5" x14ac:dyDescent="0.35">
      <c r="A15" s="184" t="s">
        <v>1384</v>
      </c>
      <c r="B15" s="184" t="s">
        <v>1385</v>
      </c>
      <c r="C15" s="185">
        <v>4</v>
      </c>
    </row>
    <row r="16" spans="1:4" ht="15.5" x14ac:dyDescent="0.35">
      <c r="A16" s="184" t="s">
        <v>830</v>
      </c>
      <c r="B16" s="184" t="s">
        <v>1386</v>
      </c>
      <c r="C16" s="185">
        <v>1</v>
      </c>
    </row>
    <row r="17" spans="1:3" ht="15.5" x14ac:dyDescent="0.35">
      <c r="A17" s="184" t="s">
        <v>818</v>
      </c>
      <c r="B17" s="184" t="s">
        <v>1387</v>
      </c>
      <c r="C17" s="185">
        <v>5</v>
      </c>
    </row>
    <row r="18" spans="1:3" ht="15.5" x14ac:dyDescent="0.35">
      <c r="A18" s="184" t="s">
        <v>1388</v>
      </c>
      <c r="B18" s="184" t="s">
        <v>1389</v>
      </c>
      <c r="C18" s="185">
        <v>8</v>
      </c>
    </row>
    <row r="19" spans="1:3" ht="15.5" x14ac:dyDescent="0.35">
      <c r="A19" s="184" t="s">
        <v>1390</v>
      </c>
      <c r="B19" s="184" t="s">
        <v>1391</v>
      </c>
      <c r="C19" s="185">
        <v>1</v>
      </c>
    </row>
    <row r="20" spans="1:3" ht="15.5" x14ac:dyDescent="0.35">
      <c r="A20" s="184" t="s">
        <v>1392</v>
      </c>
      <c r="B20" s="184" t="s">
        <v>1393</v>
      </c>
      <c r="C20" s="185">
        <v>8</v>
      </c>
    </row>
    <row r="21" spans="1:3" ht="15.5" x14ac:dyDescent="0.35">
      <c r="A21" s="184" t="s">
        <v>1394</v>
      </c>
      <c r="B21" s="184" t="s">
        <v>1395</v>
      </c>
      <c r="C21" s="185">
        <v>6</v>
      </c>
    </row>
    <row r="22" spans="1:3" ht="15.5" x14ac:dyDescent="0.35">
      <c r="A22" s="184" t="s">
        <v>233</v>
      </c>
      <c r="B22" s="184" t="s">
        <v>1396</v>
      </c>
      <c r="C22" s="185">
        <v>7</v>
      </c>
    </row>
    <row r="23" spans="1:3" ht="15.5" x14ac:dyDescent="0.35">
      <c r="A23" s="184" t="s">
        <v>1397</v>
      </c>
      <c r="B23" s="184" t="s">
        <v>1398</v>
      </c>
      <c r="C23" s="185">
        <v>7</v>
      </c>
    </row>
    <row r="24" spans="1:3" ht="15.5" x14ac:dyDescent="0.35">
      <c r="A24" s="184" t="s">
        <v>1399</v>
      </c>
      <c r="B24" s="184" t="s">
        <v>1400</v>
      </c>
      <c r="C24" s="185">
        <v>7</v>
      </c>
    </row>
    <row r="25" spans="1:3" ht="15.5" x14ac:dyDescent="0.35">
      <c r="A25" s="184" t="s">
        <v>1401</v>
      </c>
      <c r="B25" s="184" t="s">
        <v>1402</v>
      </c>
      <c r="C25" s="185">
        <v>5</v>
      </c>
    </row>
    <row r="26" spans="1:3" ht="15.5" x14ac:dyDescent="0.35">
      <c r="A26" s="184" t="s">
        <v>1403</v>
      </c>
      <c r="B26" s="184" t="s">
        <v>1404</v>
      </c>
      <c r="C26" s="185">
        <v>5</v>
      </c>
    </row>
    <row r="27" spans="1:3" ht="15.5" x14ac:dyDescent="0.35">
      <c r="A27" s="184" t="s">
        <v>1405</v>
      </c>
      <c r="B27" s="184" t="s">
        <v>1406</v>
      </c>
      <c r="C27" s="185">
        <v>5</v>
      </c>
    </row>
    <row r="28" spans="1:3" ht="15.5" x14ac:dyDescent="0.35">
      <c r="A28" s="184" t="s">
        <v>1407</v>
      </c>
      <c r="B28" s="184" t="s">
        <v>1408</v>
      </c>
      <c r="C28" s="185">
        <v>6</v>
      </c>
    </row>
    <row r="29" spans="1:3" ht="15.5" x14ac:dyDescent="0.35">
      <c r="A29" s="184" t="s">
        <v>549</v>
      </c>
      <c r="B29" s="184" t="s">
        <v>1409</v>
      </c>
      <c r="C29" s="185">
        <v>6</v>
      </c>
    </row>
    <row r="30" spans="1:3" ht="15.5" x14ac:dyDescent="0.35">
      <c r="A30" s="184" t="s">
        <v>1410</v>
      </c>
      <c r="B30" s="184" t="s">
        <v>1411</v>
      </c>
      <c r="C30" s="185">
        <v>4</v>
      </c>
    </row>
    <row r="31" spans="1:3" ht="15.5" x14ac:dyDescent="0.35">
      <c r="A31" s="184" t="s">
        <v>183</v>
      </c>
      <c r="B31" s="184" t="s">
        <v>1412</v>
      </c>
      <c r="C31" s="185">
        <v>7</v>
      </c>
    </row>
    <row r="32" spans="1:3" ht="15.5" x14ac:dyDescent="0.35">
      <c r="A32" s="184" t="s">
        <v>1413</v>
      </c>
      <c r="B32" s="184" t="s">
        <v>1414</v>
      </c>
      <c r="C32" s="185">
        <v>5</v>
      </c>
    </row>
    <row r="33" spans="1:3" ht="15.5" x14ac:dyDescent="0.35">
      <c r="A33" s="184" t="s">
        <v>1415</v>
      </c>
      <c r="B33" s="184" t="s">
        <v>1416</v>
      </c>
      <c r="C33" s="185">
        <v>5</v>
      </c>
    </row>
    <row r="34" spans="1:3" ht="15.5" x14ac:dyDescent="0.35">
      <c r="A34" s="184" t="s">
        <v>1417</v>
      </c>
      <c r="B34" s="184" t="s">
        <v>1418</v>
      </c>
      <c r="C34" s="185">
        <v>8</v>
      </c>
    </row>
    <row r="35" spans="1:3" ht="15.5" x14ac:dyDescent="0.35">
      <c r="A35" s="184" t="s">
        <v>1419</v>
      </c>
      <c r="B35" s="184" t="s">
        <v>1420</v>
      </c>
      <c r="C35" s="185">
        <v>1</v>
      </c>
    </row>
    <row r="36" spans="1:3" ht="15.5" x14ac:dyDescent="0.35">
      <c r="A36" s="184" t="s">
        <v>1421</v>
      </c>
      <c r="B36" s="184" t="s">
        <v>1422</v>
      </c>
      <c r="C36" s="185">
        <v>5</v>
      </c>
    </row>
    <row r="37" spans="1:3" ht="15.5" x14ac:dyDescent="0.35">
      <c r="A37" s="184" t="s">
        <v>1423</v>
      </c>
      <c r="B37" s="184" t="s">
        <v>1424</v>
      </c>
      <c r="C37" s="185">
        <v>8</v>
      </c>
    </row>
    <row r="38" spans="1:3" ht="15.5" x14ac:dyDescent="0.35">
      <c r="A38" s="184" t="s">
        <v>1425</v>
      </c>
      <c r="B38" s="184" t="s">
        <v>1426</v>
      </c>
      <c r="C38" s="185">
        <v>5</v>
      </c>
    </row>
    <row r="39" spans="1:3" ht="15.5" x14ac:dyDescent="0.35">
      <c r="A39" s="184" t="s">
        <v>1427</v>
      </c>
      <c r="B39" s="184" t="s">
        <v>1428</v>
      </c>
      <c r="C39" s="185">
        <v>5</v>
      </c>
    </row>
    <row r="40" spans="1:3" ht="15.5" x14ac:dyDescent="0.35">
      <c r="A40" s="184" t="s">
        <v>1429</v>
      </c>
      <c r="B40" s="184" t="s">
        <v>1430</v>
      </c>
      <c r="C40" s="185">
        <v>2</v>
      </c>
    </row>
    <row r="41" spans="1:3" ht="15.5" x14ac:dyDescent="0.35">
      <c r="A41" s="184" t="s">
        <v>1431</v>
      </c>
      <c r="B41" s="184" t="s">
        <v>1432</v>
      </c>
      <c r="C41" s="185">
        <v>4</v>
      </c>
    </row>
    <row r="42" spans="1:3" ht="15.5" x14ac:dyDescent="0.35">
      <c r="A42" s="184" t="s">
        <v>1433</v>
      </c>
      <c r="B42" s="184" t="s">
        <v>1434</v>
      </c>
      <c r="C42" s="185">
        <v>5</v>
      </c>
    </row>
    <row r="43" spans="1:3" ht="15.5" x14ac:dyDescent="0.35">
      <c r="A43" s="184" t="s">
        <v>1435</v>
      </c>
      <c r="B43" s="184" t="s">
        <v>1436</v>
      </c>
      <c r="C43" s="185">
        <v>5</v>
      </c>
    </row>
    <row r="44" spans="1:3" ht="15.5" x14ac:dyDescent="0.35">
      <c r="A44" s="184" t="s">
        <v>1437</v>
      </c>
      <c r="B44" s="184" t="s">
        <v>1438</v>
      </c>
      <c r="C44" s="185">
        <v>6</v>
      </c>
    </row>
    <row r="45" spans="1:3" ht="15.5" x14ac:dyDescent="0.35">
      <c r="A45" s="184" t="s">
        <v>1439</v>
      </c>
      <c r="B45" s="184" t="s">
        <v>1440</v>
      </c>
      <c r="C45" s="185">
        <v>5</v>
      </c>
    </row>
    <row r="46" spans="1:3" ht="15.5" x14ac:dyDescent="0.35">
      <c r="A46" s="184" t="s">
        <v>1441</v>
      </c>
      <c r="B46" s="184" t="s">
        <v>1442</v>
      </c>
      <c r="C46" s="185">
        <v>4</v>
      </c>
    </row>
    <row r="47" spans="1:3" ht="15.5" x14ac:dyDescent="0.35">
      <c r="A47" s="184" t="s">
        <v>1443</v>
      </c>
      <c r="B47" s="184" t="s">
        <v>1444</v>
      </c>
      <c r="C47" s="185">
        <v>5</v>
      </c>
    </row>
    <row r="48" spans="1:3" ht="15.5" x14ac:dyDescent="0.35">
      <c r="A48" s="184" t="s">
        <v>1445</v>
      </c>
      <c r="B48" s="184" t="s">
        <v>1446</v>
      </c>
      <c r="C48" s="185">
        <v>6</v>
      </c>
    </row>
    <row r="49" spans="1:3" ht="15.5" x14ac:dyDescent="0.35">
      <c r="A49" s="184" t="s">
        <v>1447</v>
      </c>
      <c r="B49" s="184" t="s">
        <v>1448</v>
      </c>
      <c r="C49" s="185">
        <v>7</v>
      </c>
    </row>
    <row r="50" spans="1:3" ht="15.5" x14ac:dyDescent="0.35">
      <c r="A50" s="184" t="s">
        <v>1449</v>
      </c>
      <c r="B50" s="184" t="s">
        <v>1450</v>
      </c>
      <c r="C50" s="185">
        <v>3</v>
      </c>
    </row>
    <row r="51" spans="1:3" ht="15.5" x14ac:dyDescent="0.35">
      <c r="A51" s="184" t="s">
        <v>1451</v>
      </c>
      <c r="B51" s="184" t="s">
        <v>1452</v>
      </c>
      <c r="C51" s="185">
        <v>6</v>
      </c>
    </row>
    <row r="52" spans="1:3" ht="15.5" x14ac:dyDescent="0.35">
      <c r="A52" s="184" t="s">
        <v>1453</v>
      </c>
      <c r="B52" s="184" t="s">
        <v>1454</v>
      </c>
      <c r="C52" s="185">
        <v>4</v>
      </c>
    </row>
    <row r="53" spans="1:3" ht="15.5" x14ac:dyDescent="0.35">
      <c r="A53" s="184" t="s">
        <v>1455</v>
      </c>
      <c r="B53" s="184" t="s">
        <v>1456</v>
      </c>
      <c r="C53" s="185">
        <v>5</v>
      </c>
    </row>
    <row r="54" spans="1:3" ht="15.5" x14ac:dyDescent="0.35">
      <c r="A54" s="184" t="s">
        <v>1457</v>
      </c>
      <c r="B54" s="184" t="s">
        <v>1458</v>
      </c>
      <c r="C54" s="185">
        <v>2</v>
      </c>
    </row>
    <row r="55" spans="1:3" ht="15.5" x14ac:dyDescent="0.35">
      <c r="A55" s="184" t="s">
        <v>1459</v>
      </c>
      <c r="B55" s="184" t="s">
        <v>1460</v>
      </c>
      <c r="C55" s="185">
        <v>2</v>
      </c>
    </row>
    <row r="56" spans="1:3" ht="15.5" x14ac:dyDescent="0.35">
      <c r="A56" s="184" t="s">
        <v>1461</v>
      </c>
      <c r="B56" s="184" t="s">
        <v>1462</v>
      </c>
      <c r="C56" s="185">
        <v>5</v>
      </c>
    </row>
    <row r="57" spans="1:3" ht="15.5" x14ac:dyDescent="0.35">
      <c r="A57" s="184" t="s">
        <v>1463</v>
      </c>
      <c r="B57" s="184" t="s">
        <v>1464</v>
      </c>
      <c r="C57" s="185">
        <v>5</v>
      </c>
    </row>
    <row r="58" spans="1:3" ht="31" x14ac:dyDescent="0.35">
      <c r="A58" s="184" t="s">
        <v>1465</v>
      </c>
      <c r="B58" s="184" t="s">
        <v>1466</v>
      </c>
      <c r="C58" s="185">
        <v>5</v>
      </c>
    </row>
    <row r="59" spans="1:3" ht="15.5" x14ac:dyDescent="0.35">
      <c r="A59" s="184" t="s">
        <v>1467</v>
      </c>
      <c r="B59" s="184" t="s">
        <v>1468</v>
      </c>
      <c r="C59" s="185">
        <v>5</v>
      </c>
    </row>
    <row r="60" spans="1:3" ht="15.5" x14ac:dyDescent="0.35">
      <c r="A60" s="184" t="s">
        <v>1469</v>
      </c>
      <c r="B60" s="184" t="s">
        <v>1470</v>
      </c>
      <c r="C60" s="185">
        <v>3</v>
      </c>
    </row>
    <row r="61" spans="1:3" ht="15.5" x14ac:dyDescent="0.35">
      <c r="A61" s="184" t="s">
        <v>1471</v>
      </c>
      <c r="B61" s="184" t="s">
        <v>1472</v>
      </c>
      <c r="C61" s="185">
        <v>6</v>
      </c>
    </row>
    <row r="62" spans="1:3" ht="15.5" x14ac:dyDescent="0.35">
      <c r="A62" s="184" t="s">
        <v>1473</v>
      </c>
      <c r="B62" s="184" t="s">
        <v>1474</v>
      </c>
      <c r="C62" s="185">
        <v>3</v>
      </c>
    </row>
    <row r="63" spans="1:3" ht="15.5" x14ac:dyDescent="0.35">
      <c r="A63" s="184" t="s">
        <v>1475</v>
      </c>
      <c r="B63" s="184" t="s">
        <v>1476</v>
      </c>
      <c r="C63" s="185">
        <v>4</v>
      </c>
    </row>
    <row r="64" spans="1:3" ht="31" x14ac:dyDescent="0.35">
      <c r="A64" s="184" t="s">
        <v>1477</v>
      </c>
      <c r="B64" s="184" t="s">
        <v>1478</v>
      </c>
      <c r="C64" s="185">
        <v>3</v>
      </c>
    </row>
    <row r="65" spans="1:3" ht="15.5" x14ac:dyDescent="0.35">
      <c r="A65" s="184" t="s">
        <v>1479</v>
      </c>
      <c r="B65" s="184" t="s">
        <v>1480</v>
      </c>
      <c r="C65" s="185">
        <v>3</v>
      </c>
    </row>
    <row r="66" spans="1:3" ht="31" x14ac:dyDescent="0.35">
      <c r="A66" s="184" t="s">
        <v>1481</v>
      </c>
      <c r="B66" s="184" t="s">
        <v>1482</v>
      </c>
      <c r="C66" s="185">
        <v>6</v>
      </c>
    </row>
    <row r="67" spans="1:3" ht="15.5" x14ac:dyDescent="0.35">
      <c r="A67" s="184" t="s">
        <v>1483</v>
      </c>
      <c r="B67" s="184" t="s">
        <v>1484</v>
      </c>
      <c r="C67" s="185">
        <v>6</v>
      </c>
    </row>
    <row r="68" spans="1:3" ht="15.5" x14ac:dyDescent="0.35">
      <c r="A68" s="184" t="s">
        <v>1485</v>
      </c>
      <c r="B68" s="184" t="s">
        <v>1486</v>
      </c>
      <c r="C68" s="185">
        <v>5</v>
      </c>
    </row>
    <row r="69" spans="1:3" ht="15.5" x14ac:dyDescent="0.35">
      <c r="A69" s="184" t="s">
        <v>1487</v>
      </c>
      <c r="B69" s="184" t="s">
        <v>1488</v>
      </c>
      <c r="C69" s="185">
        <v>3</v>
      </c>
    </row>
    <row r="70" spans="1:3" ht="15.5" x14ac:dyDescent="0.35">
      <c r="A70" s="184" t="s">
        <v>1489</v>
      </c>
      <c r="B70" s="184" t="s">
        <v>1381</v>
      </c>
      <c r="C70" s="185">
        <v>2</v>
      </c>
    </row>
    <row r="71" spans="1:3" ht="15.5" x14ac:dyDescent="0.35">
      <c r="A71" s="184" t="s">
        <v>1490</v>
      </c>
      <c r="B71" s="184" t="s">
        <v>1491</v>
      </c>
      <c r="C71" s="185">
        <v>3</v>
      </c>
    </row>
    <row r="72" spans="1:3" ht="15.5" x14ac:dyDescent="0.35">
      <c r="A72" s="184" t="s">
        <v>1492</v>
      </c>
      <c r="B72" s="184" t="s">
        <v>1493</v>
      </c>
      <c r="C72" s="185">
        <v>3</v>
      </c>
    </row>
    <row r="73" spans="1:3" ht="15.5" x14ac:dyDescent="0.35">
      <c r="A73" s="184" t="s">
        <v>1494</v>
      </c>
      <c r="B73" s="184" t="s">
        <v>1495</v>
      </c>
      <c r="C73" s="185">
        <v>3</v>
      </c>
    </row>
    <row r="74" spans="1:3" ht="15.5" x14ac:dyDescent="0.35">
      <c r="A74" s="184" t="s">
        <v>1496</v>
      </c>
      <c r="B74" s="184" t="s">
        <v>1497</v>
      </c>
      <c r="C74" s="185">
        <v>5</v>
      </c>
    </row>
    <row r="75" spans="1:3" ht="15.5" x14ac:dyDescent="0.35">
      <c r="A75" s="184" t="s">
        <v>1498</v>
      </c>
      <c r="B75" s="184" t="s">
        <v>1499</v>
      </c>
      <c r="C75" s="185">
        <v>3</v>
      </c>
    </row>
    <row r="76" spans="1:3" ht="15.5" x14ac:dyDescent="0.35">
      <c r="A76" s="184" t="s">
        <v>1500</v>
      </c>
      <c r="B76" s="184" t="s">
        <v>1501</v>
      </c>
      <c r="C76" s="185">
        <v>6</v>
      </c>
    </row>
    <row r="77" spans="1:3" ht="15.5" x14ac:dyDescent="0.35">
      <c r="A77" s="184" t="s">
        <v>1502</v>
      </c>
      <c r="B77" s="184" t="s">
        <v>1503</v>
      </c>
      <c r="C77" s="185">
        <v>5</v>
      </c>
    </row>
    <row r="78" spans="1:3" ht="15.5" x14ac:dyDescent="0.35">
      <c r="A78" s="184" t="s">
        <v>1504</v>
      </c>
      <c r="B78" s="184" t="s">
        <v>1505</v>
      </c>
      <c r="C78" s="185">
        <v>4</v>
      </c>
    </row>
    <row r="79" spans="1:3" ht="15.5" x14ac:dyDescent="0.35">
      <c r="A79" s="184" t="s">
        <v>2364</v>
      </c>
      <c r="B79" s="184" t="s">
        <v>2365</v>
      </c>
      <c r="C79" s="185">
        <v>4</v>
      </c>
    </row>
    <row r="80" spans="1:3" ht="15.5" x14ac:dyDescent="0.35">
      <c r="A80" s="184" t="s">
        <v>2366</v>
      </c>
      <c r="B80" s="184" t="s">
        <v>2367</v>
      </c>
      <c r="C80" s="185">
        <v>4</v>
      </c>
    </row>
    <row r="81" spans="1:3" ht="15.5" x14ac:dyDescent="0.35">
      <c r="A81" s="184" t="s">
        <v>1506</v>
      </c>
      <c r="B81" s="184" t="s">
        <v>1507</v>
      </c>
      <c r="C81" s="185">
        <v>7</v>
      </c>
    </row>
    <row r="82" spans="1:3" ht="15.5" x14ac:dyDescent="0.35">
      <c r="A82" s="184" t="s">
        <v>843</v>
      </c>
      <c r="B82" s="184" t="s">
        <v>1508</v>
      </c>
      <c r="C82" s="185">
        <v>6</v>
      </c>
    </row>
    <row r="83" spans="1:3" ht="15.5" x14ac:dyDescent="0.35">
      <c r="A83" s="184" t="s">
        <v>927</v>
      </c>
      <c r="B83" s="184" t="s">
        <v>1509</v>
      </c>
      <c r="C83" s="185">
        <v>5</v>
      </c>
    </row>
    <row r="84" spans="1:3" ht="15.5" x14ac:dyDescent="0.35">
      <c r="A84" s="184" t="s">
        <v>1510</v>
      </c>
      <c r="B84" s="184" t="s">
        <v>1511</v>
      </c>
      <c r="C84" s="185">
        <v>3</v>
      </c>
    </row>
    <row r="85" spans="1:3" ht="15.5" x14ac:dyDescent="0.35">
      <c r="A85" s="184" t="s">
        <v>1512</v>
      </c>
      <c r="B85" s="184" t="s">
        <v>1513</v>
      </c>
      <c r="C85" s="185">
        <v>5</v>
      </c>
    </row>
    <row r="86" spans="1:3" ht="15.5" x14ac:dyDescent="0.35">
      <c r="A86" s="184" t="s">
        <v>1514</v>
      </c>
      <c r="B86" s="184" t="s">
        <v>1515</v>
      </c>
      <c r="C86" s="185">
        <v>4</v>
      </c>
    </row>
    <row r="87" spans="1:3" ht="15.5" x14ac:dyDescent="0.35">
      <c r="A87" s="184" t="s">
        <v>1516</v>
      </c>
      <c r="B87" s="184" t="s">
        <v>1517</v>
      </c>
      <c r="C87" s="185">
        <v>2</v>
      </c>
    </row>
    <row r="88" spans="1:3" ht="15.5" x14ac:dyDescent="0.35">
      <c r="A88" s="184" t="s">
        <v>1518</v>
      </c>
      <c r="B88" s="184" t="s">
        <v>1519</v>
      </c>
      <c r="C88" s="185">
        <v>4</v>
      </c>
    </row>
    <row r="89" spans="1:3" ht="15.5" x14ac:dyDescent="0.35">
      <c r="A89" s="184" t="s">
        <v>1520</v>
      </c>
      <c r="B89" s="184" t="s">
        <v>1521</v>
      </c>
      <c r="C89" s="185">
        <v>4</v>
      </c>
    </row>
    <row r="90" spans="1:3" ht="15.5" x14ac:dyDescent="0.35">
      <c r="A90" s="184" t="s">
        <v>942</v>
      </c>
      <c r="B90" s="184" t="s">
        <v>1522</v>
      </c>
      <c r="C90" s="185">
        <v>4</v>
      </c>
    </row>
    <row r="91" spans="1:3" ht="15.5" x14ac:dyDescent="0.35">
      <c r="A91" s="184" t="s">
        <v>883</v>
      </c>
      <c r="B91" s="184" t="s">
        <v>1381</v>
      </c>
      <c r="C91" s="185">
        <v>2</v>
      </c>
    </row>
    <row r="92" spans="1:3" ht="15.5" x14ac:dyDescent="0.35">
      <c r="A92" s="184" t="s">
        <v>934</v>
      </c>
      <c r="B92" s="184" t="s">
        <v>1523</v>
      </c>
      <c r="C92" s="185">
        <v>3</v>
      </c>
    </row>
    <row r="93" spans="1:3" ht="15.5" x14ac:dyDescent="0.35">
      <c r="A93" s="184" t="s">
        <v>1524</v>
      </c>
      <c r="B93" s="184" t="s">
        <v>1525</v>
      </c>
      <c r="C93" s="185">
        <v>6</v>
      </c>
    </row>
    <row r="94" spans="1:3" ht="15.5" x14ac:dyDescent="0.35">
      <c r="A94" s="184" t="s">
        <v>1526</v>
      </c>
      <c r="B94" s="184" t="s">
        <v>1527</v>
      </c>
      <c r="C94" s="185">
        <v>3</v>
      </c>
    </row>
    <row r="95" spans="1:3" ht="15.5" x14ac:dyDescent="0.35">
      <c r="A95" s="184" t="s">
        <v>1528</v>
      </c>
      <c r="B95" s="184" t="s">
        <v>1529</v>
      </c>
      <c r="C95" s="185">
        <v>6</v>
      </c>
    </row>
    <row r="96" spans="1:3" ht="15.5" x14ac:dyDescent="0.35">
      <c r="A96" s="184" t="s">
        <v>1530</v>
      </c>
      <c r="B96" s="184" t="s">
        <v>1531</v>
      </c>
      <c r="C96" s="185">
        <v>5</v>
      </c>
    </row>
    <row r="97" spans="1:3" ht="15.5" x14ac:dyDescent="0.35">
      <c r="A97" s="184" t="s">
        <v>1532</v>
      </c>
      <c r="B97" s="184" t="s">
        <v>1533</v>
      </c>
      <c r="C97" s="185">
        <v>5</v>
      </c>
    </row>
    <row r="98" spans="1:3" ht="15.5" x14ac:dyDescent="0.35">
      <c r="A98" s="184" t="s">
        <v>1534</v>
      </c>
      <c r="B98" s="184" t="s">
        <v>1535</v>
      </c>
      <c r="C98" s="185">
        <v>5</v>
      </c>
    </row>
    <row r="99" spans="1:3" ht="15.5" x14ac:dyDescent="0.35">
      <c r="A99" s="184" t="s">
        <v>1536</v>
      </c>
      <c r="B99" s="184" t="s">
        <v>1537</v>
      </c>
      <c r="C99" s="185">
        <v>3</v>
      </c>
    </row>
    <row r="100" spans="1:3" ht="15.5" x14ac:dyDescent="0.35">
      <c r="A100" s="184" t="s">
        <v>1538</v>
      </c>
      <c r="B100" s="184" t="s">
        <v>1539</v>
      </c>
      <c r="C100" s="185">
        <v>5</v>
      </c>
    </row>
    <row r="101" spans="1:3" ht="15.5" x14ac:dyDescent="0.35">
      <c r="A101" s="184" t="s">
        <v>1540</v>
      </c>
      <c r="B101" s="184" t="s">
        <v>1541</v>
      </c>
      <c r="C101" s="185">
        <v>2</v>
      </c>
    </row>
    <row r="102" spans="1:3" ht="15.5" x14ac:dyDescent="0.35">
      <c r="A102" s="184" t="s">
        <v>1542</v>
      </c>
      <c r="B102" s="184" t="s">
        <v>1543</v>
      </c>
      <c r="C102" s="185">
        <v>5</v>
      </c>
    </row>
    <row r="103" spans="1:3" ht="15.5" x14ac:dyDescent="0.35">
      <c r="A103" s="184" t="s">
        <v>1544</v>
      </c>
      <c r="B103" s="184" t="s">
        <v>1545</v>
      </c>
      <c r="C103" s="185">
        <v>4</v>
      </c>
    </row>
    <row r="104" spans="1:3" ht="15.5" x14ac:dyDescent="0.35">
      <c r="A104" s="184" t="s">
        <v>1546</v>
      </c>
      <c r="B104" s="184" t="s">
        <v>1547</v>
      </c>
      <c r="C104" s="185">
        <v>2</v>
      </c>
    </row>
    <row r="105" spans="1:3" ht="15.5" x14ac:dyDescent="0.35">
      <c r="A105" s="184" t="s">
        <v>1548</v>
      </c>
      <c r="B105" s="184" t="s">
        <v>1549</v>
      </c>
      <c r="C105" s="185">
        <v>2</v>
      </c>
    </row>
    <row r="106" spans="1:3" ht="15.5" x14ac:dyDescent="0.35">
      <c r="A106" s="184" t="s">
        <v>1550</v>
      </c>
      <c r="B106" s="184" t="s">
        <v>1551</v>
      </c>
      <c r="C106" s="185">
        <v>4</v>
      </c>
    </row>
    <row r="107" spans="1:3" ht="31" x14ac:dyDescent="0.35">
      <c r="A107" s="184" t="s">
        <v>1552</v>
      </c>
      <c r="B107" s="184" t="s">
        <v>1553</v>
      </c>
      <c r="C107" s="185">
        <v>5</v>
      </c>
    </row>
    <row r="108" spans="1:3" ht="15.5" x14ac:dyDescent="0.35">
      <c r="A108" s="184" t="s">
        <v>1554</v>
      </c>
      <c r="B108" s="184" t="s">
        <v>1555</v>
      </c>
      <c r="C108" s="185">
        <v>4</v>
      </c>
    </row>
    <row r="109" spans="1:3" ht="15.5" x14ac:dyDescent="0.35">
      <c r="A109" s="184" t="s">
        <v>1556</v>
      </c>
      <c r="B109" s="184" t="s">
        <v>1557</v>
      </c>
      <c r="C109" s="185">
        <v>4</v>
      </c>
    </row>
    <row r="110" spans="1:3" ht="15.5" x14ac:dyDescent="0.35">
      <c r="A110" s="184" t="s">
        <v>1558</v>
      </c>
      <c r="B110" s="184" t="s">
        <v>1381</v>
      </c>
      <c r="C110" s="185">
        <v>2</v>
      </c>
    </row>
    <row r="111" spans="1:3" ht="15.5" x14ac:dyDescent="0.35">
      <c r="A111" s="184" t="s">
        <v>1559</v>
      </c>
      <c r="B111" s="184" t="s">
        <v>1560</v>
      </c>
      <c r="C111" s="185">
        <v>4</v>
      </c>
    </row>
    <row r="112" spans="1:3" ht="15.5" x14ac:dyDescent="0.35">
      <c r="A112" s="184" t="s">
        <v>1561</v>
      </c>
      <c r="B112" s="184" t="s">
        <v>1562</v>
      </c>
      <c r="C112" s="185">
        <v>5</v>
      </c>
    </row>
    <row r="113" spans="1:3" ht="15.5" x14ac:dyDescent="0.35">
      <c r="A113" s="184" t="s">
        <v>1563</v>
      </c>
      <c r="B113" s="184" t="s">
        <v>1564</v>
      </c>
      <c r="C113" s="185">
        <v>2</v>
      </c>
    </row>
    <row r="114" spans="1:3" ht="15.5" x14ac:dyDescent="0.35">
      <c r="A114" s="184" t="s">
        <v>1565</v>
      </c>
      <c r="B114" s="184" t="s">
        <v>1566</v>
      </c>
      <c r="C114" s="185">
        <v>5</v>
      </c>
    </row>
    <row r="115" spans="1:3" ht="15.5" x14ac:dyDescent="0.35">
      <c r="A115" s="184" t="s">
        <v>1567</v>
      </c>
      <c r="B115" s="184" t="s">
        <v>1568</v>
      </c>
      <c r="C115" s="185">
        <v>6</v>
      </c>
    </row>
    <row r="116" spans="1:3" ht="15.5" x14ac:dyDescent="0.35">
      <c r="A116" s="184" t="s">
        <v>1569</v>
      </c>
      <c r="B116" s="184" t="s">
        <v>1570</v>
      </c>
      <c r="C116" s="185">
        <v>4</v>
      </c>
    </row>
    <row r="117" spans="1:3" ht="15.5" x14ac:dyDescent="0.35">
      <c r="A117" s="184" t="s">
        <v>1571</v>
      </c>
      <c r="B117" s="184" t="s">
        <v>1572</v>
      </c>
      <c r="C117" s="185">
        <v>5</v>
      </c>
    </row>
    <row r="118" spans="1:3" ht="15.5" x14ac:dyDescent="0.35">
      <c r="A118" s="184" t="s">
        <v>1573</v>
      </c>
      <c r="B118" s="184" t="s">
        <v>1574</v>
      </c>
      <c r="C118" s="185">
        <v>4</v>
      </c>
    </row>
    <row r="119" spans="1:3" ht="15.5" x14ac:dyDescent="0.35">
      <c r="A119" s="184" t="s">
        <v>1575</v>
      </c>
      <c r="B119" s="184" t="s">
        <v>1576</v>
      </c>
      <c r="C119" s="185">
        <v>2</v>
      </c>
    </row>
    <row r="120" spans="1:3" ht="15.5" x14ac:dyDescent="0.35">
      <c r="A120" s="184" t="s">
        <v>1577</v>
      </c>
      <c r="B120" s="184" t="s">
        <v>1578</v>
      </c>
      <c r="C120" s="185">
        <v>2</v>
      </c>
    </row>
    <row r="121" spans="1:3" ht="15.5" x14ac:dyDescent="0.35">
      <c r="A121" s="184" t="s">
        <v>1579</v>
      </c>
      <c r="B121" s="184" t="s">
        <v>1580</v>
      </c>
      <c r="C121" s="185">
        <v>3</v>
      </c>
    </row>
    <row r="122" spans="1:3" ht="15.5" x14ac:dyDescent="0.35">
      <c r="A122" s="184" t="s">
        <v>1581</v>
      </c>
      <c r="B122" s="184" t="s">
        <v>1582</v>
      </c>
      <c r="C122" s="185">
        <v>3</v>
      </c>
    </row>
    <row r="123" spans="1:3" ht="15.5" x14ac:dyDescent="0.35">
      <c r="A123" s="184" t="s">
        <v>1583</v>
      </c>
      <c r="B123" s="184" t="s">
        <v>1584</v>
      </c>
      <c r="C123" s="185">
        <v>5</v>
      </c>
    </row>
    <row r="124" spans="1:3" ht="15.5" x14ac:dyDescent="0.35">
      <c r="A124" s="184" t="s">
        <v>1585</v>
      </c>
      <c r="B124" s="184" t="s">
        <v>1586</v>
      </c>
      <c r="C124" s="185">
        <v>4</v>
      </c>
    </row>
    <row r="125" spans="1:3" ht="15.5" x14ac:dyDescent="0.35">
      <c r="A125" s="184" t="s">
        <v>1587</v>
      </c>
      <c r="B125" s="184" t="s">
        <v>1588</v>
      </c>
      <c r="C125" s="185">
        <v>6</v>
      </c>
    </row>
    <row r="126" spans="1:3" ht="15.5" x14ac:dyDescent="0.35">
      <c r="A126" s="184" t="s">
        <v>1589</v>
      </c>
      <c r="B126" s="184" t="s">
        <v>1590</v>
      </c>
      <c r="C126" s="185">
        <v>6</v>
      </c>
    </row>
    <row r="127" spans="1:3" ht="15.5" x14ac:dyDescent="0.35">
      <c r="A127" s="184" t="s">
        <v>1591</v>
      </c>
      <c r="B127" s="184" t="s">
        <v>1592</v>
      </c>
      <c r="C127" s="185">
        <v>6</v>
      </c>
    </row>
    <row r="128" spans="1:3" ht="31" x14ac:dyDescent="0.35">
      <c r="A128" s="184" t="s">
        <v>1593</v>
      </c>
      <c r="B128" s="184" t="s">
        <v>1594</v>
      </c>
      <c r="C128" s="185">
        <v>5</v>
      </c>
    </row>
    <row r="129" spans="1:3" ht="15.5" x14ac:dyDescent="0.35">
      <c r="A129" s="184" t="s">
        <v>1595</v>
      </c>
      <c r="B129" s="184" t="s">
        <v>1596</v>
      </c>
      <c r="C129" s="185">
        <v>5</v>
      </c>
    </row>
    <row r="130" spans="1:3" ht="15.5" x14ac:dyDescent="0.35">
      <c r="A130" s="184" t="s">
        <v>477</v>
      </c>
      <c r="B130" s="184" t="s">
        <v>1597</v>
      </c>
      <c r="C130" s="185">
        <v>3</v>
      </c>
    </row>
    <row r="131" spans="1:3" ht="15.5" x14ac:dyDescent="0.35">
      <c r="A131" s="184" t="s">
        <v>1598</v>
      </c>
      <c r="B131" s="184" t="s">
        <v>1599</v>
      </c>
      <c r="C131" s="185">
        <v>5</v>
      </c>
    </row>
    <row r="132" spans="1:3" ht="15.5" x14ac:dyDescent="0.35">
      <c r="A132" s="184" t="s">
        <v>487</v>
      </c>
      <c r="B132" s="184" t="s">
        <v>1381</v>
      </c>
      <c r="C132" s="185">
        <v>2</v>
      </c>
    </row>
    <row r="133" spans="1:3" ht="15.5" x14ac:dyDescent="0.35">
      <c r="A133" s="184" t="s">
        <v>1600</v>
      </c>
      <c r="B133" s="184" t="s">
        <v>1601</v>
      </c>
      <c r="C133" s="185">
        <v>4</v>
      </c>
    </row>
    <row r="134" spans="1:3" ht="15.5" x14ac:dyDescent="0.35">
      <c r="A134" s="184" t="s">
        <v>1602</v>
      </c>
      <c r="B134" s="184" t="s">
        <v>1603</v>
      </c>
      <c r="C134" s="185">
        <v>1</v>
      </c>
    </row>
    <row r="135" spans="1:3" ht="15.5" x14ac:dyDescent="0.35">
      <c r="A135" s="184" t="s">
        <v>1604</v>
      </c>
      <c r="B135" s="184" t="s">
        <v>1605</v>
      </c>
      <c r="C135" s="185">
        <v>6</v>
      </c>
    </row>
    <row r="136" spans="1:3" ht="15.5" x14ac:dyDescent="0.35">
      <c r="A136" s="184" t="s">
        <v>1606</v>
      </c>
      <c r="B136" s="184" t="s">
        <v>1607</v>
      </c>
      <c r="C136" s="185">
        <v>5</v>
      </c>
    </row>
    <row r="137" spans="1:3" ht="15.5" x14ac:dyDescent="0.35">
      <c r="A137" s="184" t="s">
        <v>1608</v>
      </c>
      <c r="B137" s="184" t="s">
        <v>1609</v>
      </c>
      <c r="C137" s="185">
        <v>3</v>
      </c>
    </row>
    <row r="138" spans="1:3" ht="15.5" x14ac:dyDescent="0.35">
      <c r="A138" s="184" t="s">
        <v>1610</v>
      </c>
      <c r="B138" s="184" t="s">
        <v>1611</v>
      </c>
      <c r="C138" s="185">
        <v>3</v>
      </c>
    </row>
    <row r="139" spans="1:3" ht="15.5" x14ac:dyDescent="0.35">
      <c r="A139" s="184" t="s">
        <v>1612</v>
      </c>
      <c r="B139" s="184" t="s">
        <v>1613</v>
      </c>
      <c r="C139" s="185">
        <v>4</v>
      </c>
    </row>
    <row r="140" spans="1:3" ht="15.5" x14ac:dyDescent="0.35">
      <c r="A140" s="184" t="s">
        <v>1614</v>
      </c>
      <c r="B140" s="184" t="s">
        <v>1615</v>
      </c>
      <c r="C140" s="185">
        <v>4</v>
      </c>
    </row>
    <row r="141" spans="1:3" ht="15.5" x14ac:dyDescent="0.35">
      <c r="A141" s="184" t="s">
        <v>1616</v>
      </c>
      <c r="B141" s="184" t="s">
        <v>1617</v>
      </c>
      <c r="C141" s="185">
        <v>6</v>
      </c>
    </row>
    <row r="142" spans="1:3" ht="15.5" x14ac:dyDescent="0.35">
      <c r="A142" s="184" t="s">
        <v>1618</v>
      </c>
      <c r="B142" s="184" t="s">
        <v>1619</v>
      </c>
      <c r="C142" s="185">
        <v>3</v>
      </c>
    </row>
    <row r="143" spans="1:3" ht="15.5" x14ac:dyDescent="0.35">
      <c r="A143" s="184" t="s">
        <v>1620</v>
      </c>
      <c r="B143" s="184" t="s">
        <v>1621</v>
      </c>
      <c r="C143" s="185">
        <v>5</v>
      </c>
    </row>
    <row r="144" spans="1:3" ht="15.5" x14ac:dyDescent="0.35">
      <c r="A144" s="184" t="s">
        <v>1622</v>
      </c>
      <c r="B144" s="184" t="s">
        <v>1623</v>
      </c>
      <c r="C144" s="185">
        <v>6</v>
      </c>
    </row>
    <row r="145" spans="1:3" ht="15.5" x14ac:dyDescent="0.35">
      <c r="A145" s="184" t="s">
        <v>1624</v>
      </c>
      <c r="B145" s="184" t="s">
        <v>1625</v>
      </c>
      <c r="C145" s="185">
        <v>4</v>
      </c>
    </row>
    <row r="146" spans="1:3" ht="15.5" x14ac:dyDescent="0.35">
      <c r="A146" s="184" t="s">
        <v>1626</v>
      </c>
      <c r="B146" s="184" t="s">
        <v>1627</v>
      </c>
      <c r="C146" s="185">
        <v>5</v>
      </c>
    </row>
    <row r="147" spans="1:3" ht="15.5" x14ac:dyDescent="0.35">
      <c r="A147" s="184" t="s">
        <v>1628</v>
      </c>
      <c r="B147" s="184" t="s">
        <v>1629</v>
      </c>
      <c r="C147" s="185">
        <v>4</v>
      </c>
    </row>
    <row r="148" spans="1:3" ht="15.5" x14ac:dyDescent="0.35">
      <c r="A148" s="184" t="s">
        <v>1630</v>
      </c>
      <c r="B148" s="184" t="s">
        <v>1631</v>
      </c>
      <c r="C148" s="185">
        <v>4</v>
      </c>
    </row>
    <row r="149" spans="1:3" ht="15.5" x14ac:dyDescent="0.35">
      <c r="A149" s="184" t="s">
        <v>1632</v>
      </c>
      <c r="B149" s="184" t="s">
        <v>1633</v>
      </c>
      <c r="C149" s="185">
        <v>4</v>
      </c>
    </row>
    <row r="150" spans="1:3" ht="15.5" x14ac:dyDescent="0.35">
      <c r="A150" s="184" t="s">
        <v>1634</v>
      </c>
      <c r="B150" s="184" t="s">
        <v>1635</v>
      </c>
      <c r="C150" s="185">
        <v>5</v>
      </c>
    </row>
    <row r="151" spans="1:3" ht="15.5" x14ac:dyDescent="0.35">
      <c r="A151" s="184" t="s">
        <v>1636</v>
      </c>
      <c r="B151" s="184" t="s">
        <v>1637</v>
      </c>
      <c r="C151" s="185">
        <v>6</v>
      </c>
    </row>
    <row r="152" spans="1:3" ht="31" x14ac:dyDescent="0.35">
      <c r="A152" s="184" t="s">
        <v>1638</v>
      </c>
      <c r="B152" s="184" t="s">
        <v>1639</v>
      </c>
      <c r="C152" s="185">
        <v>5</v>
      </c>
    </row>
    <row r="153" spans="1:3" ht="15.5" x14ac:dyDescent="0.35">
      <c r="A153" s="184" t="s">
        <v>138</v>
      </c>
      <c r="B153" s="184" t="s">
        <v>1640</v>
      </c>
      <c r="C153" s="185">
        <v>7</v>
      </c>
    </row>
    <row r="154" spans="1:3" ht="15.5" x14ac:dyDescent="0.35">
      <c r="A154" s="184" t="s">
        <v>1641</v>
      </c>
      <c r="B154" s="184" t="s">
        <v>1642</v>
      </c>
      <c r="C154" s="185">
        <v>6</v>
      </c>
    </row>
    <row r="155" spans="1:3" ht="15.5" x14ac:dyDescent="0.35">
      <c r="A155" s="184" t="s">
        <v>1643</v>
      </c>
      <c r="B155" s="184" t="s">
        <v>1644</v>
      </c>
      <c r="C155" s="185">
        <v>1</v>
      </c>
    </row>
    <row r="156" spans="1:3" ht="15.5" x14ac:dyDescent="0.35">
      <c r="A156" s="184" t="s">
        <v>1645</v>
      </c>
      <c r="B156" s="184" t="s">
        <v>1646</v>
      </c>
      <c r="C156" s="185">
        <v>6</v>
      </c>
    </row>
    <row r="157" spans="1:3" ht="31" x14ac:dyDescent="0.35">
      <c r="A157" s="184" t="s">
        <v>1647</v>
      </c>
      <c r="B157" s="184" t="s">
        <v>1648</v>
      </c>
      <c r="C157" s="185">
        <v>6</v>
      </c>
    </row>
    <row r="158" spans="1:3" ht="31" x14ac:dyDescent="0.35">
      <c r="A158" s="184" t="s">
        <v>1649</v>
      </c>
      <c r="B158" s="184" t="s">
        <v>1650</v>
      </c>
      <c r="C158" s="185">
        <v>6</v>
      </c>
    </row>
    <row r="159" spans="1:3" ht="15.5" x14ac:dyDescent="0.35">
      <c r="A159" s="184" t="s">
        <v>1651</v>
      </c>
      <c r="B159" s="184" t="s">
        <v>1652</v>
      </c>
      <c r="C159" s="185">
        <v>4</v>
      </c>
    </row>
    <row r="160" spans="1:3" ht="15.5" x14ac:dyDescent="0.35">
      <c r="A160" s="184" t="s">
        <v>1653</v>
      </c>
      <c r="B160" s="184" t="s">
        <v>1654</v>
      </c>
      <c r="C160" s="185">
        <v>6</v>
      </c>
    </row>
    <row r="161" spans="1:3" ht="15.5" x14ac:dyDescent="0.35">
      <c r="A161" s="184" t="s">
        <v>1655</v>
      </c>
      <c r="B161" s="184" t="s">
        <v>1656</v>
      </c>
      <c r="C161" s="185">
        <v>3</v>
      </c>
    </row>
    <row r="162" spans="1:3" ht="15.5" x14ac:dyDescent="0.35">
      <c r="A162" s="184" t="s">
        <v>1657</v>
      </c>
      <c r="B162" s="184" t="s">
        <v>1658</v>
      </c>
      <c r="C162" s="185">
        <v>4</v>
      </c>
    </row>
    <row r="163" spans="1:3" ht="15.5" x14ac:dyDescent="0.35">
      <c r="A163" s="184" t="s">
        <v>1659</v>
      </c>
      <c r="B163" s="184" t="s">
        <v>1660</v>
      </c>
      <c r="C163" s="185">
        <v>5</v>
      </c>
    </row>
    <row r="164" spans="1:3" ht="31" x14ac:dyDescent="0.35">
      <c r="A164" s="184" t="s">
        <v>1661</v>
      </c>
      <c r="B164" s="184" t="s">
        <v>1662</v>
      </c>
      <c r="C164" s="185">
        <v>3</v>
      </c>
    </row>
    <row r="165" spans="1:3" ht="15.5" x14ac:dyDescent="0.35">
      <c r="A165" s="184" t="s">
        <v>1663</v>
      </c>
      <c r="B165" s="184" t="s">
        <v>1664</v>
      </c>
      <c r="C165" s="185">
        <v>5</v>
      </c>
    </row>
    <row r="166" spans="1:3" ht="15.5" x14ac:dyDescent="0.35">
      <c r="A166" s="184" t="s">
        <v>1665</v>
      </c>
      <c r="B166" s="184" t="s">
        <v>1666</v>
      </c>
      <c r="C166" s="185">
        <v>5</v>
      </c>
    </row>
    <row r="167" spans="1:3" ht="15.5" x14ac:dyDescent="0.35">
      <c r="A167" s="184" t="s">
        <v>1667</v>
      </c>
      <c r="B167" s="184" t="s">
        <v>1668</v>
      </c>
      <c r="C167" s="185">
        <v>5</v>
      </c>
    </row>
    <row r="168" spans="1:3" ht="15.5" x14ac:dyDescent="0.35">
      <c r="A168" s="184" t="s">
        <v>1669</v>
      </c>
      <c r="B168" s="184" t="s">
        <v>1670</v>
      </c>
      <c r="C168" s="185">
        <v>5</v>
      </c>
    </row>
    <row r="169" spans="1:3" ht="15.5" x14ac:dyDescent="0.35">
      <c r="A169" s="184" t="s">
        <v>1671</v>
      </c>
      <c r="B169" s="184" t="s">
        <v>1672</v>
      </c>
      <c r="C169" s="185">
        <v>5</v>
      </c>
    </row>
    <row r="170" spans="1:3" ht="15.5" x14ac:dyDescent="0.35">
      <c r="A170" s="184" t="s">
        <v>1673</v>
      </c>
      <c r="B170" s="184" t="s">
        <v>1674</v>
      </c>
      <c r="C170" s="185">
        <v>5</v>
      </c>
    </row>
    <row r="171" spans="1:3" ht="15.5" x14ac:dyDescent="0.35">
      <c r="A171" s="184" t="s">
        <v>1675</v>
      </c>
      <c r="B171" s="184" t="s">
        <v>1676</v>
      </c>
      <c r="C171" s="185">
        <v>6</v>
      </c>
    </row>
    <row r="172" spans="1:3" ht="15.5" x14ac:dyDescent="0.35">
      <c r="A172" s="184" t="s">
        <v>1677</v>
      </c>
      <c r="B172" s="184" t="s">
        <v>1678</v>
      </c>
      <c r="C172" s="185">
        <v>4</v>
      </c>
    </row>
    <row r="173" spans="1:3" ht="15.5" x14ac:dyDescent="0.35">
      <c r="A173" s="184" t="s">
        <v>1679</v>
      </c>
      <c r="B173" s="184" t="s">
        <v>1680</v>
      </c>
      <c r="C173" s="185">
        <v>3</v>
      </c>
    </row>
    <row r="174" spans="1:3" ht="15.5" x14ac:dyDescent="0.35">
      <c r="A174" s="184" t="s">
        <v>2368</v>
      </c>
      <c r="B174" s="184" t="s">
        <v>2369</v>
      </c>
      <c r="C174" s="185">
        <v>4</v>
      </c>
    </row>
    <row r="175" spans="1:3" ht="15.5" x14ac:dyDescent="0.35">
      <c r="A175" s="184" t="s">
        <v>1681</v>
      </c>
      <c r="B175" s="184" t="s">
        <v>1682</v>
      </c>
      <c r="C175" s="185">
        <v>6</v>
      </c>
    </row>
    <row r="176" spans="1:3" ht="31" x14ac:dyDescent="0.35">
      <c r="A176" s="184" t="s">
        <v>1683</v>
      </c>
      <c r="B176" s="184" t="s">
        <v>1684</v>
      </c>
      <c r="C176" s="185">
        <v>5</v>
      </c>
    </row>
    <row r="177" spans="1:3" ht="15.5" x14ac:dyDescent="0.35">
      <c r="A177" s="184" t="s">
        <v>1685</v>
      </c>
      <c r="B177" s="184" t="s">
        <v>1686</v>
      </c>
      <c r="C177" s="185">
        <v>3</v>
      </c>
    </row>
    <row r="178" spans="1:3" ht="15.5" x14ac:dyDescent="0.35">
      <c r="A178" s="184" t="s">
        <v>1687</v>
      </c>
      <c r="B178" s="184" t="s">
        <v>1688</v>
      </c>
      <c r="C178" s="185">
        <v>5</v>
      </c>
    </row>
    <row r="179" spans="1:3" ht="15.5" x14ac:dyDescent="0.35">
      <c r="A179" s="184" t="s">
        <v>333</v>
      </c>
      <c r="B179" s="184" t="s">
        <v>1689</v>
      </c>
      <c r="C179" s="185">
        <v>5</v>
      </c>
    </row>
    <row r="180" spans="1:3" ht="15.5" x14ac:dyDescent="0.35">
      <c r="A180" s="184" t="s">
        <v>1690</v>
      </c>
      <c r="B180" s="184" t="s">
        <v>1691</v>
      </c>
      <c r="C180" s="185">
        <v>4</v>
      </c>
    </row>
    <row r="181" spans="1:3" ht="15.5" x14ac:dyDescent="0.35">
      <c r="A181" s="184" t="s">
        <v>1692</v>
      </c>
      <c r="B181" s="184" t="s">
        <v>1381</v>
      </c>
      <c r="C181" s="185">
        <v>2</v>
      </c>
    </row>
    <row r="182" spans="1:3" ht="15.5" x14ac:dyDescent="0.35">
      <c r="A182" s="184" t="s">
        <v>1693</v>
      </c>
      <c r="B182" s="184" t="s">
        <v>1694</v>
      </c>
      <c r="C182" s="185">
        <v>3</v>
      </c>
    </row>
    <row r="183" spans="1:3" ht="15.5" x14ac:dyDescent="0.35">
      <c r="A183" s="184" t="s">
        <v>1695</v>
      </c>
      <c r="B183" s="184" t="s">
        <v>1696</v>
      </c>
      <c r="C183" s="185">
        <v>3</v>
      </c>
    </row>
    <row r="184" spans="1:3" ht="15.5" x14ac:dyDescent="0.35">
      <c r="A184" s="184" t="s">
        <v>1697</v>
      </c>
      <c r="B184" s="184" t="s">
        <v>1698</v>
      </c>
      <c r="C184" s="185">
        <v>5</v>
      </c>
    </row>
    <row r="185" spans="1:3" ht="15.5" x14ac:dyDescent="0.35">
      <c r="A185" s="184" t="s">
        <v>1699</v>
      </c>
      <c r="B185" s="184" t="s">
        <v>1700</v>
      </c>
      <c r="C185" s="185">
        <v>5</v>
      </c>
    </row>
    <row r="186" spans="1:3" ht="15.5" x14ac:dyDescent="0.35">
      <c r="A186" s="184" t="s">
        <v>1701</v>
      </c>
      <c r="B186" s="184" t="s">
        <v>1702</v>
      </c>
      <c r="C186" s="185">
        <v>2</v>
      </c>
    </row>
    <row r="187" spans="1:3" ht="15.5" x14ac:dyDescent="0.35">
      <c r="A187" s="184" t="s">
        <v>1703</v>
      </c>
      <c r="B187" s="184" t="s">
        <v>1704</v>
      </c>
      <c r="C187" s="185">
        <v>3</v>
      </c>
    </row>
    <row r="188" spans="1:3" ht="15.5" x14ac:dyDescent="0.35">
      <c r="A188" s="184" t="s">
        <v>1705</v>
      </c>
      <c r="B188" s="184" t="s">
        <v>1706</v>
      </c>
      <c r="C188" s="185">
        <v>4</v>
      </c>
    </row>
    <row r="189" spans="1:3" ht="15.5" x14ac:dyDescent="0.35">
      <c r="A189" s="184" t="s">
        <v>1707</v>
      </c>
      <c r="B189" s="184" t="s">
        <v>1708</v>
      </c>
      <c r="C189" s="185">
        <v>2</v>
      </c>
    </row>
    <row r="190" spans="1:3" ht="15.5" x14ac:dyDescent="0.35">
      <c r="A190" s="184" t="s">
        <v>1709</v>
      </c>
      <c r="B190" s="184" t="s">
        <v>1710</v>
      </c>
      <c r="C190" s="185">
        <v>2</v>
      </c>
    </row>
    <row r="191" spans="1:3" ht="15.5" x14ac:dyDescent="0.35">
      <c r="A191" s="184" t="s">
        <v>1711</v>
      </c>
      <c r="B191" s="184" t="s">
        <v>1712</v>
      </c>
      <c r="C191" s="185">
        <v>5</v>
      </c>
    </row>
    <row r="192" spans="1:3" ht="15.5" x14ac:dyDescent="0.35">
      <c r="A192" s="184" t="s">
        <v>1713</v>
      </c>
      <c r="B192" s="184" t="s">
        <v>1381</v>
      </c>
      <c r="C192" s="185">
        <v>2</v>
      </c>
    </row>
    <row r="193" spans="1:3" ht="15.5" x14ac:dyDescent="0.35">
      <c r="A193" s="184" t="s">
        <v>1714</v>
      </c>
      <c r="B193" s="184" t="s">
        <v>1715</v>
      </c>
      <c r="C193" s="185">
        <v>3</v>
      </c>
    </row>
    <row r="194" spans="1:3" ht="31" x14ac:dyDescent="0.35">
      <c r="A194" s="184" t="s">
        <v>1716</v>
      </c>
      <c r="B194" s="184" t="s">
        <v>1717</v>
      </c>
      <c r="C194" s="185">
        <v>3</v>
      </c>
    </row>
    <row r="195" spans="1:3" ht="31" x14ac:dyDescent="0.35">
      <c r="A195" s="184" t="s">
        <v>1718</v>
      </c>
      <c r="B195" s="184" t="s">
        <v>1719</v>
      </c>
      <c r="C195" s="185">
        <v>3</v>
      </c>
    </row>
    <row r="196" spans="1:3" ht="15.5" x14ac:dyDescent="0.35">
      <c r="A196" s="184" t="s">
        <v>1720</v>
      </c>
      <c r="B196" s="184" t="s">
        <v>1721</v>
      </c>
      <c r="C196" s="185">
        <v>5</v>
      </c>
    </row>
    <row r="197" spans="1:3" ht="15.5" x14ac:dyDescent="0.35">
      <c r="A197" s="184" t="s">
        <v>1722</v>
      </c>
      <c r="B197" s="184" t="s">
        <v>1723</v>
      </c>
      <c r="C197" s="185">
        <v>4</v>
      </c>
    </row>
    <row r="198" spans="1:3" ht="15.5" x14ac:dyDescent="0.35">
      <c r="A198" s="184" t="s">
        <v>1724</v>
      </c>
      <c r="B198" s="184" t="s">
        <v>1381</v>
      </c>
      <c r="C198" s="185">
        <v>2</v>
      </c>
    </row>
    <row r="199" spans="1:3" ht="15.5" x14ac:dyDescent="0.35">
      <c r="A199" s="184" t="s">
        <v>1725</v>
      </c>
      <c r="B199" s="184" t="s">
        <v>1726</v>
      </c>
      <c r="C199" s="185">
        <v>1</v>
      </c>
    </row>
    <row r="200" spans="1:3" ht="15.5" x14ac:dyDescent="0.35">
      <c r="A200" s="184" t="s">
        <v>1727</v>
      </c>
      <c r="B200" s="184" t="s">
        <v>1728</v>
      </c>
      <c r="C200" s="185">
        <v>4</v>
      </c>
    </row>
    <row r="201" spans="1:3" ht="15.5" x14ac:dyDescent="0.35">
      <c r="A201" s="184" t="s">
        <v>1729</v>
      </c>
      <c r="B201" s="184" t="s">
        <v>1730</v>
      </c>
      <c r="C201" s="185">
        <v>3</v>
      </c>
    </row>
    <row r="202" spans="1:3" ht="15.5" x14ac:dyDescent="0.35">
      <c r="A202" s="184" t="s">
        <v>1731</v>
      </c>
      <c r="B202" s="184" t="s">
        <v>1732</v>
      </c>
      <c r="C202" s="185">
        <v>4</v>
      </c>
    </row>
    <row r="203" spans="1:3" ht="15.5" x14ac:dyDescent="0.35">
      <c r="A203" s="184" t="s">
        <v>1733</v>
      </c>
      <c r="B203" s="184" t="s">
        <v>1734</v>
      </c>
      <c r="C203" s="185">
        <v>4</v>
      </c>
    </row>
    <row r="204" spans="1:3" ht="15.5" x14ac:dyDescent="0.35">
      <c r="A204" s="184" t="s">
        <v>1735</v>
      </c>
      <c r="B204" s="184" t="s">
        <v>1736</v>
      </c>
      <c r="C204" s="185">
        <v>4</v>
      </c>
    </row>
    <row r="205" spans="1:3" ht="15.5" x14ac:dyDescent="0.35">
      <c r="A205" s="184" t="s">
        <v>1737</v>
      </c>
      <c r="B205" s="184" t="s">
        <v>1738</v>
      </c>
      <c r="C205" s="185">
        <v>2</v>
      </c>
    </row>
    <row r="206" spans="1:3" ht="15.5" x14ac:dyDescent="0.35">
      <c r="A206" s="184" t="s">
        <v>1739</v>
      </c>
      <c r="B206" s="184" t="s">
        <v>1740</v>
      </c>
      <c r="C206" s="185">
        <v>3</v>
      </c>
    </row>
    <row r="207" spans="1:3" ht="15.5" x14ac:dyDescent="0.35">
      <c r="A207" s="184" t="s">
        <v>1741</v>
      </c>
      <c r="B207" s="184" t="s">
        <v>1742</v>
      </c>
      <c r="C207" s="185">
        <v>4</v>
      </c>
    </row>
    <row r="208" spans="1:3" ht="15.5" x14ac:dyDescent="0.35">
      <c r="A208" s="184" t="s">
        <v>1743</v>
      </c>
      <c r="B208" s="184" t="s">
        <v>1744</v>
      </c>
      <c r="C208" s="185">
        <v>2</v>
      </c>
    </row>
    <row r="209" spans="1:3" ht="15.5" x14ac:dyDescent="0.35">
      <c r="A209" s="184" t="s">
        <v>1745</v>
      </c>
      <c r="B209" s="184" t="s">
        <v>1746</v>
      </c>
      <c r="C209" s="185">
        <v>4</v>
      </c>
    </row>
    <row r="210" spans="1:3" ht="15.5" x14ac:dyDescent="0.35">
      <c r="A210" s="184" t="s">
        <v>1747</v>
      </c>
      <c r="B210" s="184" t="s">
        <v>1748</v>
      </c>
      <c r="C210" s="185">
        <v>4</v>
      </c>
    </row>
    <row r="211" spans="1:3" ht="15.5" x14ac:dyDescent="0.35">
      <c r="A211" s="184" t="s">
        <v>1749</v>
      </c>
      <c r="B211" s="184" t="s">
        <v>1750</v>
      </c>
      <c r="C211" s="185">
        <v>4</v>
      </c>
    </row>
    <row r="212" spans="1:3" ht="15.5" x14ac:dyDescent="0.35">
      <c r="A212" s="184" t="s">
        <v>1751</v>
      </c>
      <c r="B212" s="184" t="s">
        <v>1752</v>
      </c>
      <c r="C212" s="185">
        <v>3</v>
      </c>
    </row>
    <row r="213" spans="1:3" ht="15.5" x14ac:dyDescent="0.35">
      <c r="A213" s="184" t="s">
        <v>1753</v>
      </c>
      <c r="B213" s="184" t="s">
        <v>1381</v>
      </c>
      <c r="C213" s="185">
        <v>2</v>
      </c>
    </row>
    <row r="214" spans="1:3" ht="15.5" x14ac:dyDescent="0.35">
      <c r="A214" s="184" t="s">
        <v>1754</v>
      </c>
      <c r="B214" s="184" t="s">
        <v>1755</v>
      </c>
      <c r="C214" s="185">
        <v>1</v>
      </c>
    </row>
    <row r="215" spans="1:3" ht="15.5" x14ac:dyDescent="0.35">
      <c r="A215" s="184" t="s">
        <v>1756</v>
      </c>
      <c r="B215" s="184" t="s">
        <v>1757</v>
      </c>
      <c r="C215" s="185">
        <v>4</v>
      </c>
    </row>
    <row r="216" spans="1:3" ht="15.5" x14ac:dyDescent="0.35">
      <c r="A216" s="184" t="s">
        <v>1758</v>
      </c>
      <c r="B216" s="184" t="s">
        <v>1759</v>
      </c>
      <c r="C216" s="185">
        <v>4</v>
      </c>
    </row>
    <row r="217" spans="1:3" ht="15.5" x14ac:dyDescent="0.35">
      <c r="A217" s="184" t="s">
        <v>1760</v>
      </c>
      <c r="B217" s="184" t="s">
        <v>1761</v>
      </c>
      <c r="C217" s="185">
        <v>4</v>
      </c>
    </row>
    <row r="218" spans="1:3" ht="31" x14ac:dyDescent="0.35">
      <c r="A218" s="184" t="s">
        <v>1762</v>
      </c>
      <c r="B218" s="184" t="s">
        <v>1763</v>
      </c>
      <c r="C218" s="185">
        <v>4</v>
      </c>
    </row>
    <row r="219" spans="1:3" ht="15.5" x14ac:dyDescent="0.35">
      <c r="A219" s="184" t="s">
        <v>1764</v>
      </c>
      <c r="B219" s="184" t="s">
        <v>1765</v>
      </c>
      <c r="C219" s="185">
        <v>2</v>
      </c>
    </row>
    <row r="220" spans="1:3" ht="15.5" x14ac:dyDescent="0.35">
      <c r="A220" s="184" t="s">
        <v>1766</v>
      </c>
      <c r="B220" s="184" t="s">
        <v>1767</v>
      </c>
      <c r="C220" s="185">
        <v>1</v>
      </c>
    </row>
    <row r="221" spans="1:3" ht="15.5" x14ac:dyDescent="0.35">
      <c r="A221" s="184" t="s">
        <v>1768</v>
      </c>
      <c r="B221" s="184" t="s">
        <v>1769</v>
      </c>
      <c r="C221" s="185">
        <v>1</v>
      </c>
    </row>
    <row r="222" spans="1:3" ht="31" x14ac:dyDescent="0.35">
      <c r="A222" s="184" t="s">
        <v>1770</v>
      </c>
      <c r="B222" s="184" t="s">
        <v>1771</v>
      </c>
      <c r="C222" s="185">
        <v>4</v>
      </c>
    </row>
    <row r="223" spans="1:3" ht="15.5" x14ac:dyDescent="0.35">
      <c r="A223" s="184" t="s">
        <v>1772</v>
      </c>
      <c r="B223" s="184" t="s">
        <v>1773</v>
      </c>
      <c r="C223" s="185">
        <v>7</v>
      </c>
    </row>
    <row r="224" spans="1:3" ht="15.5" x14ac:dyDescent="0.35">
      <c r="A224" s="184" t="s">
        <v>1052</v>
      </c>
      <c r="B224" s="184" t="s">
        <v>1774</v>
      </c>
      <c r="C224" s="185">
        <v>5</v>
      </c>
    </row>
    <row r="225" spans="1:3" ht="15.5" x14ac:dyDescent="0.35">
      <c r="A225" s="184" t="s">
        <v>1041</v>
      </c>
      <c r="B225" s="184" t="s">
        <v>1775</v>
      </c>
      <c r="C225" s="185">
        <v>6</v>
      </c>
    </row>
    <row r="226" spans="1:3" ht="15.5" x14ac:dyDescent="0.35">
      <c r="A226" s="184" t="s">
        <v>1068</v>
      </c>
      <c r="B226" s="184" t="s">
        <v>1776</v>
      </c>
      <c r="C226" s="185">
        <v>5</v>
      </c>
    </row>
    <row r="227" spans="1:3" ht="15.5" x14ac:dyDescent="0.35">
      <c r="A227" s="184" t="s">
        <v>1777</v>
      </c>
      <c r="B227" s="184" t="s">
        <v>1778</v>
      </c>
      <c r="C227" s="185">
        <v>2</v>
      </c>
    </row>
    <row r="228" spans="1:3" ht="15.5" x14ac:dyDescent="0.35">
      <c r="A228" s="184" t="s">
        <v>1074</v>
      </c>
      <c r="B228" s="184" t="s">
        <v>1779</v>
      </c>
      <c r="C228" s="185">
        <v>3</v>
      </c>
    </row>
    <row r="229" spans="1:3" ht="15.5" x14ac:dyDescent="0.35">
      <c r="A229" s="184" t="s">
        <v>1780</v>
      </c>
      <c r="B229" s="184" t="s">
        <v>1781</v>
      </c>
      <c r="C229" s="185">
        <v>1</v>
      </c>
    </row>
    <row r="230" spans="1:3" ht="15.5" x14ac:dyDescent="0.35">
      <c r="A230" s="184" t="s">
        <v>1086</v>
      </c>
      <c r="B230" s="184" t="s">
        <v>1782</v>
      </c>
      <c r="C230" s="185">
        <v>7</v>
      </c>
    </row>
    <row r="231" spans="1:3" ht="15.5" x14ac:dyDescent="0.35">
      <c r="A231" s="184" t="s">
        <v>1783</v>
      </c>
      <c r="B231" s="184" t="s">
        <v>1784</v>
      </c>
      <c r="C231" s="185">
        <v>2</v>
      </c>
    </row>
    <row r="232" spans="1:3" ht="15.5" x14ac:dyDescent="0.35">
      <c r="A232" s="184" t="s">
        <v>1785</v>
      </c>
      <c r="B232" s="184" t="s">
        <v>1786</v>
      </c>
      <c r="C232" s="185">
        <v>5</v>
      </c>
    </row>
    <row r="233" spans="1:3" ht="15.5" x14ac:dyDescent="0.35">
      <c r="A233" s="184" t="s">
        <v>1026</v>
      </c>
      <c r="B233" s="184" t="s">
        <v>1381</v>
      </c>
      <c r="C233" s="185">
        <v>2</v>
      </c>
    </row>
    <row r="234" spans="1:3" ht="15.5" x14ac:dyDescent="0.35">
      <c r="A234" s="184" t="s">
        <v>200</v>
      </c>
      <c r="B234" s="184" t="s">
        <v>1787</v>
      </c>
      <c r="C234" s="185">
        <v>6</v>
      </c>
    </row>
    <row r="235" spans="1:3" ht="15.5" x14ac:dyDescent="0.35">
      <c r="A235" s="184" t="s">
        <v>1046</v>
      </c>
      <c r="B235" s="184" t="s">
        <v>1788</v>
      </c>
      <c r="C235" s="185">
        <v>4</v>
      </c>
    </row>
    <row r="236" spans="1:3" ht="15.5" x14ac:dyDescent="0.35">
      <c r="A236" s="184" t="s">
        <v>1789</v>
      </c>
      <c r="B236" s="184" t="s">
        <v>1790</v>
      </c>
      <c r="C236" s="185">
        <v>6</v>
      </c>
    </row>
    <row r="237" spans="1:3" ht="15.5" x14ac:dyDescent="0.35">
      <c r="A237" s="184" t="s">
        <v>1791</v>
      </c>
      <c r="B237" s="184" t="s">
        <v>1792</v>
      </c>
      <c r="C237" s="185">
        <v>4</v>
      </c>
    </row>
    <row r="238" spans="1:3" ht="15.5" x14ac:dyDescent="0.35">
      <c r="A238" s="184" t="s">
        <v>1793</v>
      </c>
      <c r="B238" s="184" t="s">
        <v>1794</v>
      </c>
      <c r="C238" s="185">
        <v>6</v>
      </c>
    </row>
    <row r="239" spans="1:3" ht="15.5" x14ac:dyDescent="0.35">
      <c r="A239" s="184" t="s">
        <v>1795</v>
      </c>
      <c r="B239" s="184" t="s">
        <v>1796</v>
      </c>
      <c r="C239" s="185">
        <v>4</v>
      </c>
    </row>
    <row r="240" spans="1:3" ht="15.5" x14ac:dyDescent="0.35">
      <c r="A240" s="184" t="s">
        <v>1797</v>
      </c>
      <c r="B240" s="184" t="s">
        <v>1798</v>
      </c>
      <c r="C240" s="185">
        <v>7</v>
      </c>
    </row>
    <row r="241" spans="1:3" ht="15.5" x14ac:dyDescent="0.35">
      <c r="A241" s="184" t="s">
        <v>1799</v>
      </c>
      <c r="B241" s="184" t="s">
        <v>1800</v>
      </c>
      <c r="C241" s="185">
        <v>8</v>
      </c>
    </row>
    <row r="242" spans="1:3" ht="15.5" x14ac:dyDescent="0.35">
      <c r="A242" s="184" t="s">
        <v>1801</v>
      </c>
      <c r="B242" s="184" t="s">
        <v>1802</v>
      </c>
      <c r="C242" s="185">
        <v>6</v>
      </c>
    </row>
    <row r="243" spans="1:3" ht="15.5" x14ac:dyDescent="0.35">
      <c r="A243" s="184" t="s">
        <v>1803</v>
      </c>
      <c r="B243" s="184" t="s">
        <v>1804</v>
      </c>
      <c r="C243" s="185">
        <v>5</v>
      </c>
    </row>
    <row r="244" spans="1:3" ht="15.5" x14ac:dyDescent="0.35">
      <c r="A244" s="184" t="s">
        <v>1805</v>
      </c>
      <c r="B244" s="184" t="s">
        <v>1806</v>
      </c>
      <c r="C244" s="185">
        <v>6</v>
      </c>
    </row>
    <row r="245" spans="1:3" ht="31" x14ac:dyDescent="0.35">
      <c r="A245" s="184" t="s">
        <v>1807</v>
      </c>
      <c r="B245" s="184" t="s">
        <v>1808</v>
      </c>
      <c r="C245" s="185">
        <v>1</v>
      </c>
    </row>
    <row r="246" spans="1:3" ht="15.5" x14ac:dyDescent="0.35">
      <c r="A246" s="184" t="s">
        <v>1809</v>
      </c>
      <c r="B246" s="184" t="s">
        <v>1810</v>
      </c>
      <c r="C246" s="185">
        <v>4</v>
      </c>
    </row>
    <row r="247" spans="1:3" ht="15.5" x14ac:dyDescent="0.35">
      <c r="A247" s="184" t="s">
        <v>1811</v>
      </c>
      <c r="B247" s="184" t="s">
        <v>1812</v>
      </c>
      <c r="C247" s="185">
        <v>5</v>
      </c>
    </row>
    <row r="248" spans="1:3" ht="15.5" x14ac:dyDescent="0.35">
      <c r="A248" s="184" t="s">
        <v>1813</v>
      </c>
      <c r="B248" s="184" t="s">
        <v>1381</v>
      </c>
      <c r="C248" s="185">
        <v>2</v>
      </c>
    </row>
    <row r="249" spans="1:3" ht="15.5" x14ac:dyDescent="0.35">
      <c r="A249" s="184" t="s">
        <v>1157</v>
      </c>
      <c r="B249" s="184" t="s">
        <v>1814</v>
      </c>
      <c r="C249" s="185">
        <v>8</v>
      </c>
    </row>
    <row r="250" spans="1:3" ht="15.5" x14ac:dyDescent="0.35">
      <c r="A250" s="184" t="s">
        <v>1815</v>
      </c>
      <c r="B250" s="184" t="s">
        <v>1816</v>
      </c>
      <c r="C250" s="185">
        <v>8</v>
      </c>
    </row>
    <row r="251" spans="1:3" ht="31" x14ac:dyDescent="0.35">
      <c r="A251" s="184" t="s">
        <v>1817</v>
      </c>
      <c r="B251" s="184" t="s">
        <v>1818</v>
      </c>
      <c r="C251" s="185">
        <v>7</v>
      </c>
    </row>
    <row r="252" spans="1:3" ht="15.5" x14ac:dyDescent="0.35">
      <c r="A252" s="184" t="s">
        <v>1819</v>
      </c>
      <c r="B252" s="184" t="s">
        <v>1820</v>
      </c>
      <c r="C252" s="185">
        <v>5</v>
      </c>
    </row>
    <row r="253" spans="1:3" ht="15.5" x14ac:dyDescent="0.35">
      <c r="A253" s="184" t="s">
        <v>1821</v>
      </c>
      <c r="B253" s="184" t="s">
        <v>1822</v>
      </c>
      <c r="C253" s="185">
        <v>7</v>
      </c>
    </row>
    <row r="254" spans="1:3" ht="31" x14ac:dyDescent="0.35">
      <c r="A254" s="184" t="s">
        <v>1823</v>
      </c>
      <c r="B254" s="184" t="s">
        <v>1824</v>
      </c>
      <c r="C254" s="185">
        <v>4</v>
      </c>
    </row>
    <row r="255" spans="1:3" ht="15.5" x14ac:dyDescent="0.35">
      <c r="A255" s="184" t="s">
        <v>1825</v>
      </c>
      <c r="B255" s="184" t="s">
        <v>1826</v>
      </c>
      <c r="C255" s="185">
        <v>4</v>
      </c>
    </row>
    <row r="256" spans="1:3" ht="15.5" x14ac:dyDescent="0.35">
      <c r="A256" s="184" t="s">
        <v>1827</v>
      </c>
      <c r="B256" s="184" t="s">
        <v>1828</v>
      </c>
      <c r="C256" s="185">
        <v>5</v>
      </c>
    </row>
    <row r="257" spans="1:3" ht="15.5" x14ac:dyDescent="0.35">
      <c r="A257" s="184" t="s">
        <v>1829</v>
      </c>
      <c r="B257" s="184" t="s">
        <v>1830</v>
      </c>
      <c r="C257" s="185">
        <v>8</v>
      </c>
    </row>
    <row r="258" spans="1:3" ht="15.5" x14ac:dyDescent="0.35">
      <c r="A258" s="184" t="s">
        <v>1831</v>
      </c>
      <c r="B258" s="184" t="s">
        <v>1832</v>
      </c>
      <c r="C258" s="185">
        <v>4</v>
      </c>
    </row>
    <row r="259" spans="1:3" ht="15.5" x14ac:dyDescent="0.35">
      <c r="A259" s="184" t="s">
        <v>1833</v>
      </c>
      <c r="B259" s="184" t="s">
        <v>1381</v>
      </c>
      <c r="C259" s="185">
        <v>3</v>
      </c>
    </row>
    <row r="260" spans="1:3" ht="15.5" x14ac:dyDescent="0.35">
      <c r="A260" s="184" t="s">
        <v>1834</v>
      </c>
      <c r="B260" s="184" t="s">
        <v>1835</v>
      </c>
      <c r="C260" s="185">
        <v>5</v>
      </c>
    </row>
    <row r="261" spans="1:3" ht="15.5" x14ac:dyDescent="0.35">
      <c r="A261" s="184" t="s">
        <v>1836</v>
      </c>
      <c r="B261" s="184" t="s">
        <v>1837</v>
      </c>
      <c r="C261" s="185">
        <v>8</v>
      </c>
    </row>
    <row r="262" spans="1:3" ht="15.5" x14ac:dyDescent="0.35">
      <c r="A262" s="184" t="s">
        <v>1838</v>
      </c>
      <c r="B262" s="184" t="s">
        <v>1839</v>
      </c>
      <c r="C262" s="185">
        <v>5</v>
      </c>
    </row>
    <row r="263" spans="1:3" ht="15.5" x14ac:dyDescent="0.35">
      <c r="A263" s="184" t="s">
        <v>1840</v>
      </c>
      <c r="B263" s="184" t="s">
        <v>1841</v>
      </c>
      <c r="C263" s="185">
        <v>4</v>
      </c>
    </row>
    <row r="264" spans="1:3" ht="15.5" x14ac:dyDescent="0.35">
      <c r="A264" s="184" t="s">
        <v>1842</v>
      </c>
      <c r="B264" s="184" t="s">
        <v>1843</v>
      </c>
      <c r="C264" s="185">
        <v>4</v>
      </c>
    </row>
    <row r="265" spans="1:3" ht="15.5" x14ac:dyDescent="0.35">
      <c r="A265" s="184" t="s">
        <v>1844</v>
      </c>
      <c r="B265" s="184" t="s">
        <v>1845</v>
      </c>
      <c r="C265" s="185">
        <v>5</v>
      </c>
    </row>
    <row r="266" spans="1:3" ht="15.5" x14ac:dyDescent="0.35">
      <c r="A266" s="184" t="s">
        <v>1846</v>
      </c>
      <c r="B266" s="184" t="s">
        <v>1847</v>
      </c>
      <c r="C266" s="185">
        <v>6</v>
      </c>
    </row>
    <row r="267" spans="1:3" ht="15.5" x14ac:dyDescent="0.35">
      <c r="A267" s="184" t="s">
        <v>1848</v>
      </c>
      <c r="B267" s="184" t="s">
        <v>1849</v>
      </c>
      <c r="C267" s="185">
        <v>5</v>
      </c>
    </row>
    <row r="268" spans="1:3" ht="15.5" x14ac:dyDescent="0.35">
      <c r="A268" s="184" t="s">
        <v>1850</v>
      </c>
      <c r="B268" s="184" t="s">
        <v>1851</v>
      </c>
      <c r="C268" s="185">
        <v>6</v>
      </c>
    </row>
    <row r="269" spans="1:3" ht="15.5" x14ac:dyDescent="0.35">
      <c r="A269" s="184" t="s">
        <v>1852</v>
      </c>
      <c r="B269" s="184" t="s">
        <v>1853</v>
      </c>
      <c r="C269" s="185">
        <v>8</v>
      </c>
    </row>
    <row r="270" spans="1:3" ht="31" x14ac:dyDescent="0.35">
      <c r="A270" s="184" t="s">
        <v>1854</v>
      </c>
      <c r="B270" s="184" t="s">
        <v>1855</v>
      </c>
      <c r="C270" s="185">
        <v>7</v>
      </c>
    </row>
    <row r="271" spans="1:3" ht="15.5" x14ac:dyDescent="0.35">
      <c r="A271" s="184" t="s">
        <v>1856</v>
      </c>
      <c r="B271" s="184" t="s">
        <v>1857</v>
      </c>
      <c r="C271" s="185">
        <v>6</v>
      </c>
    </row>
    <row r="272" spans="1:3" ht="15.5" x14ac:dyDescent="0.35">
      <c r="A272" s="184" t="s">
        <v>1858</v>
      </c>
      <c r="B272" s="184" t="s">
        <v>1859</v>
      </c>
      <c r="C272" s="185">
        <v>8</v>
      </c>
    </row>
    <row r="273" spans="1:3" ht="15.5" x14ac:dyDescent="0.35">
      <c r="A273" s="184" t="s">
        <v>1100</v>
      </c>
      <c r="B273" s="184" t="s">
        <v>1860</v>
      </c>
      <c r="C273" s="185">
        <v>4</v>
      </c>
    </row>
    <row r="274" spans="1:3" ht="15.5" x14ac:dyDescent="0.35">
      <c r="A274" s="184" t="s">
        <v>1861</v>
      </c>
      <c r="B274" s="184" t="s">
        <v>1862</v>
      </c>
      <c r="C274" s="185">
        <v>8</v>
      </c>
    </row>
    <row r="275" spans="1:3" ht="15.5" x14ac:dyDescent="0.35">
      <c r="A275" s="184" t="s">
        <v>190</v>
      </c>
      <c r="B275" s="184" t="s">
        <v>1863</v>
      </c>
      <c r="C275" s="185">
        <v>6</v>
      </c>
    </row>
    <row r="276" spans="1:3" ht="15.5" x14ac:dyDescent="0.35">
      <c r="A276" s="184" t="s">
        <v>206</v>
      </c>
      <c r="B276" s="184" t="s">
        <v>1864</v>
      </c>
      <c r="C276" s="185">
        <v>6</v>
      </c>
    </row>
    <row r="277" spans="1:3" ht="15.5" x14ac:dyDescent="0.35">
      <c r="A277" s="184" t="s">
        <v>1865</v>
      </c>
      <c r="B277" s="184" t="s">
        <v>1866</v>
      </c>
      <c r="C277" s="185">
        <v>6</v>
      </c>
    </row>
    <row r="278" spans="1:3" ht="15.5" x14ac:dyDescent="0.35">
      <c r="A278" s="184" t="s">
        <v>1867</v>
      </c>
      <c r="B278" s="184" t="s">
        <v>1868</v>
      </c>
      <c r="C278" s="185">
        <v>4</v>
      </c>
    </row>
    <row r="279" spans="1:3" ht="15.5" x14ac:dyDescent="0.35">
      <c r="A279" s="184" t="s">
        <v>1869</v>
      </c>
      <c r="B279" s="184" t="s">
        <v>1381</v>
      </c>
      <c r="C279" s="185">
        <v>2</v>
      </c>
    </row>
    <row r="280" spans="1:3" ht="15.5" x14ac:dyDescent="0.35">
      <c r="A280" s="184" t="s">
        <v>1870</v>
      </c>
      <c r="B280" s="184" t="s">
        <v>1871</v>
      </c>
      <c r="C280" s="185">
        <v>2</v>
      </c>
    </row>
    <row r="281" spans="1:3" ht="15.5" x14ac:dyDescent="0.35">
      <c r="A281" s="184" t="s">
        <v>1872</v>
      </c>
      <c r="B281" s="184" t="s">
        <v>1873</v>
      </c>
      <c r="C281" s="185">
        <v>5</v>
      </c>
    </row>
    <row r="282" spans="1:3" ht="15.5" x14ac:dyDescent="0.35">
      <c r="A282" s="184" t="s">
        <v>1874</v>
      </c>
      <c r="B282" s="184" t="s">
        <v>1875</v>
      </c>
      <c r="C282" s="185">
        <v>5</v>
      </c>
    </row>
    <row r="283" spans="1:3" ht="15.5" x14ac:dyDescent="0.35">
      <c r="A283" s="184" t="s">
        <v>1876</v>
      </c>
      <c r="B283" s="184" t="s">
        <v>1877</v>
      </c>
      <c r="C283" s="185">
        <v>4</v>
      </c>
    </row>
    <row r="284" spans="1:3" ht="15.5" x14ac:dyDescent="0.35">
      <c r="A284" s="184" t="s">
        <v>1878</v>
      </c>
      <c r="B284" s="184" t="s">
        <v>1879</v>
      </c>
      <c r="C284" s="185">
        <v>4</v>
      </c>
    </row>
    <row r="285" spans="1:3" ht="15.5" x14ac:dyDescent="0.35">
      <c r="A285" s="184" t="s">
        <v>1880</v>
      </c>
      <c r="B285" s="184" t="s">
        <v>1881</v>
      </c>
      <c r="C285" s="185">
        <v>8</v>
      </c>
    </row>
    <row r="286" spans="1:3" ht="31" x14ac:dyDescent="0.35">
      <c r="A286" s="184" t="s">
        <v>1149</v>
      </c>
      <c r="B286" s="184" t="s">
        <v>1882</v>
      </c>
      <c r="C286" s="185">
        <v>7</v>
      </c>
    </row>
    <row r="287" spans="1:3" ht="31" x14ac:dyDescent="0.35">
      <c r="A287" s="184" t="s">
        <v>1883</v>
      </c>
      <c r="B287" s="184" t="s">
        <v>1884</v>
      </c>
      <c r="C287" s="185">
        <v>6</v>
      </c>
    </row>
    <row r="288" spans="1:3" ht="31" x14ac:dyDescent="0.35">
      <c r="A288" s="184" t="s">
        <v>1885</v>
      </c>
      <c r="B288" s="184" t="s">
        <v>1886</v>
      </c>
      <c r="C288" s="185">
        <v>8</v>
      </c>
    </row>
    <row r="289" spans="1:3" ht="31" x14ac:dyDescent="0.35">
      <c r="A289" s="184" t="s">
        <v>1887</v>
      </c>
      <c r="B289" s="184" t="s">
        <v>1888</v>
      </c>
      <c r="C289" s="185">
        <v>7</v>
      </c>
    </row>
    <row r="290" spans="1:3" ht="15.5" x14ac:dyDescent="0.35">
      <c r="A290" s="184" t="s">
        <v>1889</v>
      </c>
      <c r="B290" s="184" t="s">
        <v>1890</v>
      </c>
      <c r="C290" s="185">
        <v>6</v>
      </c>
    </row>
    <row r="291" spans="1:3" ht="15.5" x14ac:dyDescent="0.35">
      <c r="A291" s="184" t="s">
        <v>1891</v>
      </c>
      <c r="B291" s="184" t="s">
        <v>1892</v>
      </c>
      <c r="C291" s="185">
        <v>4</v>
      </c>
    </row>
    <row r="292" spans="1:3" ht="15.5" x14ac:dyDescent="0.35">
      <c r="A292" s="184" t="s">
        <v>1893</v>
      </c>
      <c r="B292" s="184" t="s">
        <v>1894</v>
      </c>
      <c r="C292" s="185">
        <v>4</v>
      </c>
    </row>
    <row r="293" spans="1:3" ht="15.5" x14ac:dyDescent="0.35">
      <c r="A293" s="184" t="s">
        <v>1895</v>
      </c>
      <c r="B293" s="184" t="s">
        <v>1896</v>
      </c>
      <c r="C293" s="185">
        <v>5</v>
      </c>
    </row>
    <row r="294" spans="1:3" ht="15.5" x14ac:dyDescent="0.35">
      <c r="A294" s="184" t="s">
        <v>1897</v>
      </c>
      <c r="B294" s="184" t="s">
        <v>1898</v>
      </c>
      <c r="C294" s="185">
        <v>1</v>
      </c>
    </row>
    <row r="295" spans="1:3" ht="15.5" x14ac:dyDescent="0.35">
      <c r="A295" s="184" t="s">
        <v>1899</v>
      </c>
      <c r="B295" s="184" t="s">
        <v>1900</v>
      </c>
      <c r="C295" s="185">
        <v>4</v>
      </c>
    </row>
    <row r="296" spans="1:3" ht="15.5" x14ac:dyDescent="0.35">
      <c r="A296" s="184" t="s">
        <v>1901</v>
      </c>
      <c r="B296" s="184" t="s">
        <v>1902</v>
      </c>
      <c r="C296" s="185">
        <v>7</v>
      </c>
    </row>
    <row r="297" spans="1:3" ht="15.5" x14ac:dyDescent="0.35">
      <c r="A297" s="184" t="s">
        <v>1903</v>
      </c>
      <c r="B297" s="184" t="s">
        <v>1904</v>
      </c>
      <c r="C297" s="185">
        <v>6</v>
      </c>
    </row>
    <row r="298" spans="1:3" ht="15.5" x14ac:dyDescent="0.35">
      <c r="A298" s="184" t="s">
        <v>1905</v>
      </c>
      <c r="B298" s="184" t="s">
        <v>1906</v>
      </c>
      <c r="C298" s="185">
        <v>5</v>
      </c>
    </row>
    <row r="299" spans="1:3" ht="15.5" x14ac:dyDescent="0.35">
      <c r="A299" s="184" t="s">
        <v>1907</v>
      </c>
      <c r="B299" s="184" t="s">
        <v>1908</v>
      </c>
      <c r="C299" s="185">
        <v>5</v>
      </c>
    </row>
    <row r="300" spans="1:3" ht="15.5" x14ac:dyDescent="0.35">
      <c r="A300" s="184" t="s">
        <v>1909</v>
      </c>
      <c r="B300" s="184" t="s">
        <v>1910</v>
      </c>
      <c r="C300" s="185">
        <v>3</v>
      </c>
    </row>
    <row r="301" spans="1:3" ht="15.5" x14ac:dyDescent="0.35">
      <c r="A301" s="184" t="s">
        <v>1911</v>
      </c>
      <c r="B301" s="184" t="s">
        <v>1912</v>
      </c>
      <c r="C301" s="185">
        <v>6</v>
      </c>
    </row>
    <row r="302" spans="1:3" ht="15.5" x14ac:dyDescent="0.35">
      <c r="A302" s="184" t="s">
        <v>1913</v>
      </c>
      <c r="B302" s="184" t="s">
        <v>1914</v>
      </c>
      <c r="C302" s="185">
        <v>5</v>
      </c>
    </row>
    <row r="303" spans="1:3" ht="15.5" x14ac:dyDescent="0.35">
      <c r="A303" s="184" t="s">
        <v>1915</v>
      </c>
      <c r="B303" s="184" t="s">
        <v>1916</v>
      </c>
      <c r="C303" s="185">
        <v>5</v>
      </c>
    </row>
    <row r="304" spans="1:3" ht="15.5" x14ac:dyDescent="0.35">
      <c r="A304" s="184" t="s">
        <v>1917</v>
      </c>
      <c r="B304" s="184" t="s">
        <v>1918</v>
      </c>
      <c r="C304" s="185">
        <v>6</v>
      </c>
    </row>
    <row r="305" spans="1:3" ht="15.5" x14ac:dyDescent="0.35">
      <c r="A305" s="184" t="s">
        <v>1919</v>
      </c>
      <c r="B305" s="184" t="s">
        <v>1920</v>
      </c>
      <c r="C305" s="185">
        <v>5</v>
      </c>
    </row>
    <row r="306" spans="1:3" ht="15.5" x14ac:dyDescent="0.35">
      <c r="A306" s="184" t="s">
        <v>1921</v>
      </c>
      <c r="B306" s="184" t="s">
        <v>1922</v>
      </c>
      <c r="C306" s="185">
        <v>5</v>
      </c>
    </row>
    <row r="307" spans="1:3" ht="15.5" x14ac:dyDescent="0.35">
      <c r="A307" s="184" t="s">
        <v>975</v>
      </c>
      <c r="B307" s="184" t="s">
        <v>1381</v>
      </c>
      <c r="C307" s="185">
        <v>2</v>
      </c>
    </row>
    <row r="308" spans="1:3" ht="15.5" x14ac:dyDescent="0.35">
      <c r="A308" s="184" t="s">
        <v>1923</v>
      </c>
      <c r="B308" s="184" t="s">
        <v>1924</v>
      </c>
      <c r="C308" s="185">
        <v>1</v>
      </c>
    </row>
    <row r="309" spans="1:3" ht="15.5" x14ac:dyDescent="0.35">
      <c r="A309" s="184" t="s">
        <v>1925</v>
      </c>
      <c r="B309" s="184" t="s">
        <v>1926</v>
      </c>
      <c r="C309" s="185">
        <v>4</v>
      </c>
    </row>
    <row r="310" spans="1:3" ht="15.5" x14ac:dyDescent="0.35">
      <c r="A310" s="184" t="s">
        <v>1927</v>
      </c>
      <c r="B310" s="184" t="s">
        <v>1928</v>
      </c>
      <c r="C310" s="185">
        <v>5</v>
      </c>
    </row>
    <row r="311" spans="1:3" ht="15.5" x14ac:dyDescent="0.35">
      <c r="A311" s="184" t="s">
        <v>1929</v>
      </c>
      <c r="B311" s="184" t="s">
        <v>1930</v>
      </c>
      <c r="C311" s="185">
        <v>3</v>
      </c>
    </row>
    <row r="312" spans="1:3" ht="15.5" x14ac:dyDescent="0.35">
      <c r="A312" s="184" t="s">
        <v>1931</v>
      </c>
      <c r="B312" s="184" t="s">
        <v>1932</v>
      </c>
      <c r="C312" s="185">
        <v>6</v>
      </c>
    </row>
    <row r="313" spans="1:3" ht="15.5" x14ac:dyDescent="0.35">
      <c r="A313" s="184" t="s">
        <v>1933</v>
      </c>
      <c r="B313" s="184" t="s">
        <v>1934</v>
      </c>
      <c r="C313" s="185">
        <v>4</v>
      </c>
    </row>
    <row r="314" spans="1:3" ht="15.5" x14ac:dyDescent="0.35">
      <c r="A314" s="184" t="s">
        <v>1935</v>
      </c>
      <c r="B314" s="184" t="s">
        <v>1936</v>
      </c>
      <c r="C314" s="185">
        <v>5</v>
      </c>
    </row>
    <row r="315" spans="1:3" ht="15.5" x14ac:dyDescent="0.35">
      <c r="A315" s="184" t="s">
        <v>1937</v>
      </c>
      <c r="B315" s="184" t="s">
        <v>1938</v>
      </c>
      <c r="C315" s="185">
        <v>4</v>
      </c>
    </row>
    <row r="316" spans="1:3" ht="15.5" x14ac:dyDescent="0.35">
      <c r="A316" s="184" t="s">
        <v>1939</v>
      </c>
      <c r="B316" s="184" t="s">
        <v>1940</v>
      </c>
      <c r="C316" s="185">
        <v>6</v>
      </c>
    </row>
    <row r="317" spans="1:3" ht="15.5" x14ac:dyDescent="0.35">
      <c r="A317" s="184" t="s">
        <v>1941</v>
      </c>
      <c r="B317" s="184" t="s">
        <v>1942</v>
      </c>
      <c r="C317" s="185">
        <v>6</v>
      </c>
    </row>
    <row r="318" spans="1:3" ht="15.5" x14ac:dyDescent="0.35">
      <c r="A318" s="184" t="s">
        <v>1943</v>
      </c>
      <c r="B318" s="184" t="s">
        <v>1944</v>
      </c>
      <c r="C318" s="185">
        <v>4</v>
      </c>
    </row>
    <row r="319" spans="1:3" ht="15.5" x14ac:dyDescent="0.35">
      <c r="A319" s="184" t="s">
        <v>1945</v>
      </c>
      <c r="B319" s="184" t="s">
        <v>1946</v>
      </c>
      <c r="C319" s="185">
        <v>6</v>
      </c>
    </row>
    <row r="320" spans="1:3" ht="15.5" x14ac:dyDescent="0.35">
      <c r="A320" s="184" t="s">
        <v>1947</v>
      </c>
      <c r="B320" s="184" t="s">
        <v>1948</v>
      </c>
      <c r="C320" s="185">
        <v>3</v>
      </c>
    </row>
    <row r="321" spans="1:3" ht="15.5" x14ac:dyDescent="0.35">
      <c r="A321" s="184" t="s">
        <v>1949</v>
      </c>
      <c r="B321" s="184" t="s">
        <v>1950</v>
      </c>
      <c r="C321" s="185">
        <v>5</v>
      </c>
    </row>
    <row r="322" spans="1:3" ht="15.5" x14ac:dyDescent="0.35">
      <c r="A322" s="184" t="s">
        <v>1951</v>
      </c>
      <c r="B322" s="184" t="s">
        <v>1952</v>
      </c>
      <c r="C322" s="185">
        <v>4</v>
      </c>
    </row>
    <row r="323" spans="1:3" ht="15.5" x14ac:dyDescent="0.35">
      <c r="A323" s="184" t="s">
        <v>1953</v>
      </c>
      <c r="B323" s="184" t="s">
        <v>1954</v>
      </c>
      <c r="C323" s="185">
        <v>3</v>
      </c>
    </row>
    <row r="324" spans="1:3" ht="15.5" x14ac:dyDescent="0.35">
      <c r="A324" s="184" t="s">
        <v>1955</v>
      </c>
      <c r="B324" s="184" t="s">
        <v>1956</v>
      </c>
      <c r="C324" s="185">
        <v>4</v>
      </c>
    </row>
    <row r="325" spans="1:3" ht="15.5" x14ac:dyDescent="0.35">
      <c r="A325" s="184" t="s">
        <v>1957</v>
      </c>
      <c r="B325" s="184" t="s">
        <v>1958</v>
      </c>
      <c r="C325" s="185">
        <v>5</v>
      </c>
    </row>
    <row r="326" spans="1:3" ht="15.5" x14ac:dyDescent="0.35">
      <c r="A326" s="184" t="s">
        <v>1959</v>
      </c>
      <c r="B326" s="184" t="s">
        <v>1960</v>
      </c>
      <c r="C326" s="185">
        <v>4</v>
      </c>
    </row>
    <row r="327" spans="1:3" ht="15.5" x14ac:dyDescent="0.35">
      <c r="A327" s="184" t="s">
        <v>1961</v>
      </c>
      <c r="B327" s="184" t="s">
        <v>1962</v>
      </c>
      <c r="C327" s="185">
        <v>5</v>
      </c>
    </row>
    <row r="328" spans="1:3" ht="15.5" x14ac:dyDescent="0.35">
      <c r="A328" s="184" t="s">
        <v>1963</v>
      </c>
      <c r="B328" s="184" t="s">
        <v>1964</v>
      </c>
      <c r="C328" s="185">
        <v>4</v>
      </c>
    </row>
    <row r="329" spans="1:3" ht="15.5" x14ac:dyDescent="0.35">
      <c r="A329" s="184" t="s">
        <v>1965</v>
      </c>
      <c r="B329" s="184" t="s">
        <v>1966</v>
      </c>
      <c r="C329" s="185">
        <v>4</v>
      </c>
    </row>
    <row r="330" spans="1:3" ht="15.5" x14ac:dyDescent="0.35">
      <c r="A330" s="184" t="s">
        <v>1967</v>
      </c>
      <c r="B330" s="184" t="s">
        <v>1968</v>
      </c>
      <c r="C330" s="185">
        <v>5</v>
      </c>
    </row>
    <row r="331" spans="1:3" ht="15.5" x14ac:dyDescent="0.35">
      <c r="A331" s="184" t="s">
        <v>1969</v>
      </c>
      <c r="B331" s="184" t="s">
        <v>1970</v>
      </c>
      <c r="C331" s="185">
        <v>6</v>
      </c>
    </row>
    <row r="332" spans="1:3" ht="15.5" x14ac:dyDescent="0.35">
      <c r="A332" s="184" t="s">
        <v>1971</v>
      </c>
      <c r="B332" s="184" t="s">
        <v>1972</v>
      </c>
      <c r="C332" s="185">
        <v>5</v>
      </c>
    </row>
    <row r="333" spans="1:3" ht="15.5" x14ac:dyDescent="0.35">
      <c r="A333" s="184" t="s">
        <v>1973</v>
      </c>
      <c r="B333" s="184" t="s">
        <v>1974</v>
      </c>
      <c r="C333" s="185">
        <v>5</v>
      </c>
    </row>
    <row r="334" spans="1:3" ht="15.5" x14ac:dyDescent="0.35">
      <c r="A334" s="184" t="s">
        <v>1975</v>
      </c>
      <c r="B334" s="184" t="s">
        <v>1976</v>
      </c>
      <c r="C334" s="185">
        <v>6</v>
      </c>
    </row>
    <row r="335" spans="1:3" ht="15.5" x14ac:dyDescent="0.35">
      <c r="A335" s="184" t="s">
        <v>1977</v>
      </c>
      <c r="B335" s="184" t="s">
        <v>1978</v>
      </c>
      <c r="C335" s="185">
        <v>5</v>
      </c>
    </row>
    <row r="336" spans="1:3" ht="15.5" x14ac:dyDescent="0.35">
      <c r="A336" s="184" t="s">
        <v>1979</v>
      </c>
      <c r="B336" s="184" t="s">
        <v>1980</v>
      </c>
      <c r="C336" s="185">
        <v>5</v>
      </c>
    </row>
    <row r="337" spans="1:3" ht="15.5" x14ac:dyDescent="0.35">
      <c r="A337" s="184" t="s">
        <v>1981</v>
      </c>
      <c r="B337" s="184" t="s">
        <v>1982</v>
      </c>
      <c r="C337" s="185">
        <v>6</v>
      </c>
    </row>
    <row r="338" spans="1:3" ht="15.5" x14ac:dyDescent="0.35">
      <c r="A338" s="184" t="s">
        <v>1983</v>
      </c>
      <c r="B338" s="184" t="s">
        <v>1984</v>
      </c>
      <c r="C338" s="185">
        <v>6</v>
      </c>
    </row>
    <row r="339" spans="1:3" ht="15.5" x14ac:dyDescent="0.35">
      <c r="A339" s="184" t="s">
        <v>160</v>
      </c>
      <c r="B339" s="184" t="s">
        <v>1985</v>
      </c>
      <c r="C339" s="185">
        <v>6</v>
      </c>
    </row>
    <row r="340" spans="1:3" ht="15.5" x14ac:dyDescent="0.35">
      <c r="A340" s="184" t="s">
        <v>1986</v>
      </c>
      <c r="B340" s="184" t="s">
        <v>1987</v>
      </c>
      <c r="C340" s="185">
        <v>6</v>
      </c>
    </row>
    <row r="341" spans="1:3" ht="15.5" x14ac:dyDescent="0.35">
      <c r="A341" s="184" t="s">
        <v>2370</v>
      </c>
      <c r="B341" s="184" t="s">
        <v>2371</v>
      </c>
      <c r="C341" s="185">
        <v>6</v>
      </c>
    </row>
    <row r="342" spans="1:3" ht="15.5" x14ac:dyDescent="0.35">
      <c r="A342" s="184" t="s">
        <v>2372</v>
      </c>
      <c r="B342" s="184" t="s">
        <v>2373</v>
      </c>
      <c r="C342" s="185">
        <v>5</v>
      </c>
    </row>
    <row r="343" spans="1:3" ht="15.5" x14ac:dyDescent="0.35">
      <c r="A343" s="184" t="s">
        <v>1988</v>
      </c>
      <c r="B343" s="184" t="s">
        <v>1989</v>
      </c>
      <c r="C343" s="185">
        <v>6</v>
      </c>
    </row>
    <row r="344" spans="1:3" ht="15.5" x14ac:dyDescent="0.35">
      <c r="A344" s="184" t="s">
        <v>146</v>
      </c>
      <c r="B344" s="184" t="s">
        <v>1990</v>
      </c>
      <c r="C344" s="185">
        <v>5</v>
      </c>
    </row>
    <row r="345" spans="1:3" ht="15.5" x14ac:dyDescent="0.35">
      <c r="A345" s="184" t="s">
        <v>1991</v>
      </c>
      <c r="B345" s="184" t="s">
        <v>1992</v>
      </c>
      <c r="C345" s="185">
        <v>6</v>
      </c>
    </row>
    <row r="346" spans="1:3" ht="15.5" x14ac:dyDescent="0.35">
      <c r="A346" s="184" t="s">
        <v>1993</v>
      </c>
      <c r="B346" s="184" t="s">
        <v>1994</v>
      </c>
      <c r="C346" s="185">
        <v>6</v>
      </c>
    </row>
    <row r="347" spans="1:3" ht="15.5" x14ac:dyDescent="0.35">
      <c r="A347" s="184" t="s">
        <v>1995</v>
      </c>
      <c r="B347" s="184" t="s">
        <v>1996</v>
      </c>
      <c r="C347" s="185">
        <v>4</v>
      </c>
    </row>
    <row r="348" spans="1:3" ht="15.5" x14ac:dyDescent="0.35">
      <c r="A348" s="184" t="s">
        <v>1997</v>
      </c>
      <c r="B348" s="184" t="s">
        <v>1998</v>
      </c>
      <c r="C348" s="185">
        <v>5</v>
      </c>
    </row>
    <row r="349" spans="1:3" ht="15.5" x14ac:dyDescent="0.35">
      <c r="A349" s="184" t="s">
        <v>1999</v>
      </c>
      <c r="B349" s="184" t="s">
        <v>2000</v>
      </c>
      <c r="C349" s="185">
        <v>4</v>
      </c>
    </row>
    <row r="350" spans="1:3" ht="15.5" x14ac:dyDescent="0.35">
      <c r="A350" s="184" t="s">
        <v>2001</v>
      </c>
      <c r="B350" s="184" t="s">
        <v>2002</v>
      </c>
      <c r="C350" s="185">
        <v>3</v>
      </c>
    </row>
    <row r="351" spans="1:3" ht="15.5" x14ac:dyDescent="0.35">
      <c r="A351" s="184" t="s">
        <v>2003</v>
      </c>
      <c r="B351" s="184" t="s">
        <v>2004</v>
      </c>
      <c r="C351" s="185">
        <v>2</v>
      </c>
    </row>
    <row r="352" spans="1:3" ht="15.5" x14ac:dyDescent="0.35">
      <c r="A352" s="184" t="s">
        <v>2005</v>
      </c>
      <c r="B352" s="184" t="s">
        <v>2006</v>
      </c>
      <c r="C352" s="185">
        <v>3</v>
      </c>
    </row>
    <row r="353" spans="1:3" ht="15.5" x14ac:dyDescent="0.35">
      <c r="A353" s="184" t="s">
        <v>2007</v>
      </c>
      <c r="B353" s="184" t="s">
        <v>1381</v>
      </c>
      <c r="C353" s="185">
        <v>2</v>
      </c>
    </row>
    <row r="354" spans="1:3" ht="15.5" x14ac:dyDescent="0.35">
      <c r="A354" s="184" t="s">
        <v>2008</v>
      </c>
      <c r="B354" s="184" t="s">
        <v>2009</v>
      </c>
      <c r="C354" s="185">
        <v>7</v>
      </c>
    </row>
    <row r="355" spans="1:3" ht="15.5" x14ac:dyDescent="0.35">
      <c r="A355" s="184" t="s">
        <v>2010</v>
      </c>
      <c r="B355" s="184" t="s">
        <v>2011</v>
      </c>
      <c r="C355" s="185">
        <v>6</v>
      </c>
    </row>
    <row r="356" spans="1:3" ht="15.5" x14ac:dyDescent="0.35">
      <c r="A356" s="184" t="s">
        <v>2012</v>
      </c>
      <c r="B356" s="184" t="s">
        <v>2013</v>
      </c>
      <c r="C356" s="185">
        <v>7</v>
      </c>
    </row>
    <row r="357" spans="1:3" ht="15.5" x14ac:dyDescent="0.35">
      <c r="A357" s="184" t="s">
        <v>2014</v>
      </c>
      <c r="B357" s="184" t="s">
        <v>2015</v>
      </c>
      <c r="C357" s="185">
        <v>5</v>
      </c>
    </row>
    <row r="358" spans="1:3" ht="15.5" x14ac:dyDescent="0.35">
      <c r="A358" s="184" t="s">
        <v>2016</v>
      </c>
      <c r="B358" s="184" t="s">
        <v>2017</v>
      </c>
      <c r="C358" s="185">
        <v>5</v>
      </c>
    </row>
    <row r="359" spans="1:3" ht="15.5" x14ac:dyDescent="0.35">
      <c r="A359" s="184" t="s">
        <v>2018</v>
      </c>
      <c r="B359" s="184" t="s">
        <v>2019</v>
      </c>
      <c r="C359" s="185">
        <v>6</v>
      </c>
    </row>
    <row r="360" spans="1:3" ht="15.5" x14ac:dyDescent="0.35">
      <c r="A360" s="184" t="s">
        <v>2020</v>
      </c>
      <c r="B360" s="184" t="s">
        <v>2021</v>
      </c>
      <c r="C360" s="185">
        <v>5</v>
      </c>
    </row>
    <row r="361" spans="1:3" ht="15.5" x14ac:dyDescent="0.35">
      <c r="A361" s="184" t="s">
        <v>2022</v>
      </c>
      <c r="B361" s="184" t="s">
        <v>2023</v>
      </c>
      <c r="C361" s="185">
        <v>4</v>
      </c>
    </row>
    <row r="362" spans="1:3" ht="15.5" x14ac:dyDescent="0.35">
      <c r="A362" s="184" t="s">
        <v>2024</v>
      </c>
      <c r="B362" s="184" t="s">
        <v>2025</v>
      </c>
      <c r="C362" s="185">
        <v>2</v>
      </c>
    </row>
    <row r="363" spans="1:3" ht="15.5" x14ac:dyDescent="0.35">
      <c r="A363" s="184" t="s">
        <v>2026</v>
      </c>
      <c r="B363" s="184" t="s">
        <v>2027</v>
      </c>
      <c r="C363" s="185">
        <v>4</v>
      </c>
    </row>
    <row r="364" spans="1:3" ht="15.5" x14ac:dyDescent="0.35">
      <c r="A364" s="184" t="s">
        <v>2028</v>
      </c>
      <c r="B364" s="184" t="s">
        <v>2029</v>
      </c>
      <c r="C364" s="185">
        <v>4</v>
      </c>
    </row>
    <row r="365" spans="1:3" ht="15.5" x14ac:dyDescent="0.35">
      <c r="A365" s="184" t="s">
        <v>2030</v>
      </c>
      <c r="B365" s="184" t="s">
        <v>2031</v>
      </c>
      <c r="C365" s="185">
        <v>5</v>
      </c>
    </row>
    <row r="366" spans="1:3" ht="15.5" x14ac:dyDescent="0.35">
      <c r="A366" s="184" t="s">
        <v>2032</v>
      </c>
      <c r="B366" s="184" t="s">
        <v>2033</v>
      </c>
      <c r="C366" s="185">
        <v>2</v>
      </c>
    </row>
    <row r="367" spans="1:3" ht="15.5" x14ac:dyDescent="0.35">
      <c r="A367" s="184" t="s">
        <v>2034</v>
      </c>
      <c r="B367" s="184" t="s">
        <v>2035</v>
      </c>
      <c r="C367" s="185">
        <v>4</v>
      </c>
    </row>
    <row r="368" spans="1:3" ht="15.5" x14ac:dyDescent="0.35">
      <c r="A368" s="184" t="s">
        <v>2036</v>
      </c>
      <c r="B368" s="184" t="s">
        <v>2037</v>
      </c>
      <c r="C368" s="185">
        <v>4</v>
      </c>
    </row>
    <row r="369" spans="1:3" ht="15.5" x14ac:dyDescent="0.35">
      <c r="A369" s="184" t="s">
        <v>2038</v>
      </c>
      <c r="B369" s="184" t="s">
        <v>2039</v>
      </c>
      <c r="C369" s="185">
        <v>5</v>
      </c>
    </row>
    <row r="370" spans="1:3" ht="15.5" x14ac:dyDescent="0.35">
      <c r="A370" s="184" t="s">
        <v>2040</v>
      </c>
      <c r="B370" s="184" t="s">
        <v>2041</v>
      </c>
      <c r="C370" s="185">
        <v>8</v>
      </c>
    </row>
    <row r="371" spans="1:3" ht="15.5" x14ac:dyDescent="0.35">
      <c r="A371" s="184" t="s">
        <v>2042</v>
      </c>
      <c r="B371" s="184" t="s">
        <v>2043</v>
      </c>
      <c r="C371" s="185">
        <v>3</v>
      </c>
    </row>
    <row r="372" spans="1:3" ht="15.5" x14ac:dyDescent="0.35">
      <c r="A372" s="184" t="s">
        <v>2044</v>
      </c>
      <c r="B372" s="184" t="s">
        <v>2045</v>
      </c>
      <c r="C372" s="185">
        <v>4</v>
      </c>
    </row>
    <row r="373" spans="1:3" ht="15.5" x14ac:dyDescent="0.35">
      <c r="A373" s="184" t="s">
        <v>2046</v>
      </c>
      <c r="B373" s="184" t="s">
        <v>2047</v>
      </c>
      <c r="C373" s="185">
        <v>4</v>
      </c>
    </row>
    <row r="374" spans="1:3" ht="31" x14ac:dyDescent="0.35">
      <c r="A374" s="184" t="s">
        <v>2048</v>
      </c>
      <c r="B374" s="184" t="s">
        <v>2049</v>
      </c>
      <c r="C374" s="185">
        <v>4</v>
      </c>
    </row>
    <row r="375" spans="1:3" ht="15.5" x14ac:dyDescent="0.35">
      <c r="A375" s="184" t="s">
        <v>2050</v>
      </c>
      <c r="B375" s="184" t="s">
        <v>2051</v>
      </c>
      <c r="C375" s="185">
        <v>5</v>
      </c>
    </row>
    <row r="376" spans="1:3" ht="15.5" x14ac:dyDescent="0.35">
      <c r="A376" s="184" t="s">
        <v>2052</v>
      </c>
      <c r="B376" s="184" t="s">
        <v>2053</v>
      </c>
      <c r="C376" s="185">
        <v>5</v>
      </c>
    </row>
    <row r="377" spans="1:3" ht="15.5" x14ac:dyDescent="0.35">
      <c r="A377" s="184" t="s">
        <v>2054</v>
      </c>
      <c r="B377" s="184" t="s">
        <v>2055</v>
      </c>
      <c r="C377" s="185">
        <v>5</v>
      </c>
    </row>
    <row r="378" spans="1:3" ht="15.5" x14ac:dyDescent="0.35">
      <c r="A378" s="184" t="s">
        <v>2056</v>
      </c>
      <c r="B378" s="184" t="s">
        <v>2057</v>
      </c>
      <c r="C378" s="185">
        <v>4</v>
      </c>
    </row>
    <row r="379" spans="1:3" ht="15.5" x14ac:dyDescent="0.35">
      <c r="A379" s="184" t="s">
        <v>2058</v>
      </c>
      <c r="B379" s="184" t="s">
        <v>2059</v>
      </c>
      <c r="C379" s="185">
        <v>6</v>
      </c>
    </row>
    <row r="380" spans="1:3" ht="15.5" x14ac:dyDescent="0.35">
      <c r="A380" s="184" t="s">
        <v>2060</v>
      </c>
      <c r="B380" s="184" t="s">
        <v>2061</v>
      </c>
      <c r="C380" s="185">
        <v>4</v>
      </c>
    </row>
    <row r="381" spans="1:3" ht="15.5" x14ac:dyDescent="0.35">
      <c r="A381" s="184" t="s">
        <v>2062</v>
      </c>
      <c r="B381" s="184" t="s">
        <v>1381</v>
      </c>
      <c r="C381" s="185">
        <v>2</v>
      </c>
    </row>
    <row r="382" spans="1:3" ht="15.5" x14ac:dyDescent="0.35">
      <c r="A382" s="184" t="s">
        <v>2063</v>
      </c>
      <c r="B382" s="184" t="s">
        <v>2064</v>
      </c>
      <c r="C382" s="185">
        <v>4</v>
      </c>
    </row>
    <row r="383" spans="1:3" ht="15.5" x14ac:dyDescent="0.35">
      <c r="A383" s="184" t="s">
        <v>2065</v>
      </c>
      <c r="B383" s="184" t="s">
        <v>2066</v>
      </c>
      <c r="C383" s="185">
        <v>1</v>
      </c>
    </row>
    <row r="384" spans="1:3" ht="15.5" x14ac:dyDescent="0.35">
      <c r="A384" s="184" t="s">
        <v>2067</v>
      </c>
      <c r="B384" s="184" t="s">
        <v>2068</v>
      </c>
      <c r="C384" s="185">
        <v>4</v>
      </c>
    </row>
    <row r="385" spans="1:3" ht="15.5" x14ac:dyDescent="0.35">
      <c r="A385" s="184" t="s">
        <v>2069</v>
      </c>
      <c r="B385" s="184" t="s">
        <v>2070</v>
      </c>
      <c r="C385" s="185">
        <v>3</v>
      </c>
    </row>
    <row r="386" spans="1:3" ht="15.5" x14ac:dyDescent="0.35">
      <c r="A386" s="184" t="s">
        <v>2071</v>
      </c>
      <c r="B386" s="184" t="s">
        <v>2072</v>
      </c>
      <c r="C386" s="185">
        <v>5</v>
      </c>
    </row>
    <row r="387" spans="1:3" ht="15.5" x14ac:dyDescent="0.35">
      <c r="A387" s="184" t="s">
        <v>2073</v>
      </c>
      <c r="B387" s="184" t="s">
        <v>2074</v>
      </c>
      <c r="C387" s="185">
        <v>4</v>
      </c>
    </row>
    <row r="388" spans="1:3" ht="15.5" x14ac:dyDescent="0.35">
      <c r="A388" s="184" t="s">
        <v>2075</v>
      </c>
      <c r="B388" s="184" t="s">
        <v>2076</v>
      </c>
      <c r="C388" s="185">
        <v>4</v>
      </c>
    </row>
    <row r="389" spans="1:3" ht="15.5" x14ac:dyDescent="0.35">
      <c r="A389" s="184" t="s">
        <v>2077</v>
      </c>
      <c r="B389" s="184" t="s">
        <v>2078</v>
      </c>
      <c r="C389" s="185">
        <v>5</v>
      </c>
    </row>
    <row r="390" spans="1:3" ht="15.5" x14ac:dyDescent="0.35">
      <c r="A390" s="184" t="s">
        <v>2079</v>
      </c>
      <c r="B390" s="184" t="s">
        <v>2080</v>
      </c>
      <c r="C390" s="185">
        <v>1</v>
      </c>
    </row>
    <row r="391" spans="1:3" ht="15.5" x14ac:dyDescent="0.35">
      <c r="A391" s="184" t="s">
        <v>2081</v>
      </c>
      <c r="B391" s="184" t="s">
        <v>2082</v>
      </c>
      <c r="C391" s="185">
        <v>1</v>
      </c>
    </row>
    <row r="392" spans="1:3" ht="15.5" x14ac:dyDescent="0.35">
      <c r="A392" s="184" t="s">
        <v>2083</v>
      </c>
      <c r="B392" s="184" t="s">
        <v>1381</v>
      </c>
      <c r="C392" s="185">
        <v>2</v>
      </c>
    </row>
    <row r="393" spans="1:3" ht="15.5" x14ac:dyDescent="0.35">
      <c r="A393" s="184" t="s">
        <v>2084</v>
      </c>
      <c r="B393" s="184" t="s">
        <v>2085</v>
      </c>
      <c r="C393" s="185">
        <v>1</v>
      </c>
    </row>
    <row r="394" spans="1:3" ht="15.5" x14ac:dyDescent="0.35">
      <c r="A394" s="184" t="s">
        <v>2086</v>
      </c>
      <c r="B394" s="184" t="s">
        <v>2087</v>
      </c>
      <c r="C394" s="185">
        <v>1</v>
      </c>
    </row>
    <row r="395" spans="1:3" ht="15.5" x14ac:dyDescent="0.35">
      <c r="A395" s="184" t="s">
        <v>2088</v>
      </c>
      <c r="B395" s="184" t="s">
        <v>2089</v>
      </c>
      <c r="C395" s="185">
        <v>1</v>
      </c>
    </row>
    <row r="396" spans="1:3" ht="15.5" x14ac:dyDescent="0.35">
      <c r="A396" s="184" t="s">
        <v>2090</v>
      </c>
      <c r="B396" s="184" t="s">
        <v>2091</v>
      </c>
      <c r="C396" s="185">
        <v>1</v>
      </c>
    </row>
    <row r="397" spans="1:3" ht="15.5" x14ac:dyDescent="0.35">
      <c r="A397" s="184" t="s">
        <v>2092</v>
      </c>
      <c r="B397" s="184" t="s">
        <v>2093</v>
      </c>
      <c r="C397" s="185">
        <v>1</v>
      </c>
    </row>
    <row r="398" spans="1:3" ht="15.5" x14ac:dyDescent="0.35">
      <c r="A398" s="184" t="s">
        <v>2094</v>
      </c>
      <c r="B398" s="184" t="s">
        <v>2095</v>
      </c>
      <c r="C398" s="185">
        <v>1</v>
      </c>
    </row>
    <row r="399" spans="1:3" ht="15.5" x14ac:dyDescent="0.35">
      <c r="A399" s="184" t="s">
        <v>2096</v>
      </c>
      <c r="B399" s="184" t="s">
        <v>2097</v>
      </c>
      <c r="C399" s="185">
        <v>1</v>
      </c>
    </row>
    <row r="400" spans="1:3" ht="15.5" x14ac:dyDescent="0.35">
      <c r="A400" s="184" t="s">
        <v>2098</v>
      </c>
      <c r="B400" s="184" t="s">
        <v>2099</v>
      </c>
      <c r="C400" s="185">
        <v>1</v>
      </c>
    </row>
    <row r="401" spans="1:3" ht="15.5" x14ac:dyDescent="0.35">
      <c r="A401" s="184" t="s">
        <v>2100</v>
      </c>
      <c r="B401" s="184" t="s">
        <v>2101</v>
      </c>
      <c r="C401" s="185">
        <v>1</v>
      </c>
    </row>
    <row r="402" spans="1:3" ht="15.5" x14ac:dyDescent="0.35">
      <c r="A402" s="184" t="s">
        <v>2102</v>
      </c>
      <c r="B402" s="184" t="s">
        <v>2103</v>
      </c>
      <c r="C402" s="185">
        <v>1</v>
      </c>
    </row>
    <row r="403" spans="1:3" ht="15.5" x14ac:dyDescent="0.35">
      <c r="A403" s="184" t="s">
        <v>2104</v>
      </c>
      <c r="B403" s="184" t="s">
        <v>2105</v>
      </c>
      <c r="C403" s="185">
        <v>1</v>
      </c>
    </row>
    <row r="404" spans="1:3" ht="15.5" x14ac:dyDescent="0.35">
      <c r="A404" s="184" t="s">
        <v>2106</v>
      </c>
      <c r="B404" s="184" t="s">
        <v>2107</v>
      </c>
      <c r="C404" s="185">
        <v>1</v>
      </c>
    </row>
    <row r="405" spans="1:3" ht="15.5" x14ac:dyDescent="0.35">
      <c r="A405" s="184" t="s">
        <v>2108</v>
      </c>
      <c r="B405" s="184" t="s">
        <v>2109</v>
      </c>
      <c r="C405" s="185">
        <v>1</v>
      </c>
    </row>
    <row r="406" spans="1:3" ht="15.5" x14ac:dyDescent="0.35">
      <c r="A406" s="184" t="s">
        <v>2110</v>
      </c>
      <c r="B406" s="184" t="s">
        <v>2111</v>
      </c>
      <c r="C406" s="185">
        <v>1</v>
      </c>
    </row>
    <row r="407" spans="1:3" ht="15.5" x14ac:dyDescent="0.35">
      <c r="A407" s="184" t="s">
        <v>2112</v>
      </c>
      <c r="B407" s="184" t="s">
        <v>2113</v>
      </c>
      <c r="C407" s="185">
        <v>1</v>
      </c>
    </row>
    <row r="408" spans="1:3" ht="15.5" x14ac:dyDescent="0.35">
      <c r="A408" s="184" t="s">
        <v>2114</v>
      </c>
      <c r="B408" s="184" t="s">
        <v>2115</v>
      </c>
      <c r="C408" s="185">
        <v>1</v>
      </c>
    </row>
    <row r="409" spans="1:3" ht="15.5" x14ac:dyDescent="0.35">
      <c r="A409" s="184" t="s">
        <v>2116</v>
      </c>
      <c r="B409" s="184" t="s">
        <v>2117</v>
      </c>
      <c r="C409" s="185">
        <v>1</v>
      </c>
    </row>
    <row r="410" spans="1:3" ht="15.5" x14ac:dyDescent="0.35">
      <c r="A410" s="184" t="s">
        <v>2118</v>
      </c>
      <c r="B410" s="184" t="s">
        <v>2119</v>
      </c>
      <c r="C410" s="185">
        <v>1</v>
      </c>
    </row>
    <row r="411" spans="1:3" ht="15.5" x14ac:dyDescent="0.35">
      <c r="A411" s="184" t="s">
        <v>2120</v>
      </c>
      <c r="B411" s="184" t="s">
        <v>2121</v>
      </c>
      <c r="C411" s="185">
        <v>1</v>
      </c>
    </row>
    <row r="412" spans="1:3" ht="15.5" x14ac:dyDescent="0.35">
      <c r="A412" s="184" t="s">
        <v>2122</v>
      </c>
      <c r="B412" s="184" t="s">
        <v>2123</v>
      </c>
      <c r="C412" s="185">
        <v>1</v>
      </c>
    </row>
    <row r="413" spans="1:3" ht="15.5" x14ac:dyDescent="0.35">
      <c r="A413" s="184" t="s">
        <v>2124</v>
      </c>
      <c r="B413" s="184" t="s">
        <v>2125</v>
      </c>
      <c r="C413" s="185">
        <v>1</v>
      </c>
    </row>
    <row r="414" spans="1:3" ht="15.5" x14ac:dyDescent="0.35">
      <c r="A414" s="184" t="s">
        <v>2126</v>
      </c>
      <c r="B414" s="184" t="s">
        <v>2127</v>
      </c>
      <c r="C414" s="185">
        <v>1</v>
      </c>
    </row>
    <row r="415" spans="1:3" ht="15.5" x14ac:dyDescent="0.35">
      <c r="A415" s="184" t="s">
        <v>2128</v>
      </c>
      <c r="B415" s="184" t="s">
        <v>2129</v>
      </c>
      <c r="C415" s="185">
        <v>1</v>
      </c>
    </row>
    <row r="416" spans="1:3" ht="15.5" x14ac:dyDescent="0.35">
      <c r="A416" s="184" t="s">
        <v>2130</v>
      </c>
      <c r="B416" s="184" t="s">
        <v>2131</v>
      </c>
      <c r="C416" s="185">
        <v>1</v>
      </c>
    </row>
    <row r="417" spans="1:3" ht="15.5" x14ac:dyDescent="0.35">
      <c r="A417" s="184" t="s">
        <v>2132</v>
      </c>
      <c r="B417" s="184" t="s">
        <v>2133</v>
      </c>
      <c r="C417" s="185">
        <v>1</v>
      </c>
    </row>
    <row r="418" spans="1:3" ht="15.5" x14ac:dyDescent="0.35">
      <c r="A418" s="184" t="s">
        <v>2134</v>
      </c>
      <c r="B418" s="184" t="s">
        <v>2135</v>
      </c>
      <c r="C418" s="185">
        <v>1</v>
      </c>
    </row>
    <row r="419" spans="1:3" ht="15.5" x14ac:dyDescent="0.35">
      <c r="A419" s="184" t="s">
        <v>2136</v>
      </c>
      <c r="B419" s="184" t="s">
        <v>2137</v>
      </c>
      <c r="C419" s="185">
        <v>1</v>
      </c>
    </row>
    <row r="420" spans="1:3" ht="15.5" x14ac:dyDescent="0.35">
      <c r="A420" s="184" t="s">
        <v>2138</v>
      </c>
      <c r="B420" s="184" t="s">
        <v>2139</v>
      </c>
      <c r="C420" s="185">
        <v>1</v>
      </c>
    </row>
    <row r="421" spans="1:3" ht="15.5" x14ac:dyDescent="0.35">
      <c r="A421" s="184" t="s">
        <v>2140</v>
      </c>
      <c r="B421" s="184" t="s">
        <v>2141</v>
      </c>
      <c r="C421" s="185">
        <v>1</v>
      </c>
    </row>
    <row r="422" spans="1:3" ht="15.5" x14ac:dyDescent="0.35">
      <c r="A422" s="184" t="s">
        <v>2142</v>
      </c>
      <c r="B422" s="184" t="s">
        <v>2143</v>
      </c>
      <c r="C422" s="185">
        <v>1</v>
      </c>
    </row>
    <row r="423" spans="1:3" ht="15.5" x14ac:dyDescent="0.35">
      <c r="A423" s="184" t="s">
        <v>2144</v>
      </c>
      <c r="B423" s="184" t="s">
        <v>2145</v>
      </c>
      <c r="C423" s="185">
        <v>1</v>
      </c>
    </row>
    <row r="424" spans="1:3" ht="15.5" x14ac:dyDescent="0.35">
      <c r="A424" s="184" t="s">
        <v>2146</v>
      </c>
      <c r="B424" s="184" t="s">
        <v>2147</v>
      </c>
      <c r="C424" s="185">
        <v>1</v>
      </c>
    </row>
    <row r="425" spans="1:3" ht="15.5" x14ac:dyDescent="0.35">
      <c r="A425" s="184" t="s">
        <v>2148</v>
      </c>
      <c r="B425" s="184" t="s">
        <v>2149</v>
      </c>
      <c r="C425" s="185">
        <v>1</v>
      </c>
    </row>
    <row r="426" spans="1:3" ht="15.5" x14ac:dyDescent="0.35">
      <c r="A426" s="184" t="s">
        <v>2150</v>
      </c>
      <c r="B426" s="184" t="s">
        <v>2151</v>
      </c>
      <c r="C426" s="185">
        <v>1</v>
      </c>
    </row>
    <row r="427" spans="1:3" ht="15.5" x14ac:dyDescent="0.35">
      <c r="A427" s="184" t="s">
        <v>2152</v>
      </c>
      <c r="B427" s="184" t="s">
        <v>2153</v>
      </c>
      <c r="C427" s="185">
        <v>1</v>
      </c>
    </row>
    <row r="428" spans="1:3" ht="15.5" x14ac:dyDescent="0.35">
      <c r="A428" s="184" t="s">
        <v>2154</v>
      </c>
      <c r="B428" s="184" t="s">
        <v>2155</v>
      </c>
      <c r="C428" s="185">
        <v>1</v>
      </c>
    </row>
    <row r="429" spans="1:3" ht="15.5" x14ac:dyDescent="0.35">
      <c r="A429" s="184" t="s">
        <v>2156</v>
      </c>
      <c r="B429" s="184" t="s">
        <v>2143</v>
      </c>
      <c r="C429" s="185">
        <v>1</v>
      </c>
    </row>
    <row r="430" spans="1:3" ht="15.5" x14ac:dyDescent="0.35">
      <c r="A430" s="184" t="s">
        <v>2157</v>
      </c>
      <c r="B430" s="184" t="s">
        <v>2158</v>
      </c>
      <c r="C430" s="185">
        <v>1</v>
      </c>
    </row>
    <row r="431" spans="1:3" ht="15.5" x14ac:dyDescent="0.35">
      <c r="A431" s="184" t="s">
        <v>2159</v>
      </c>
      <c r="B431" s="184" t="s">
        <v>2160</v>
      </c>
      <c r="C431" s="185">
        <v>1</v>
      </c>
    </row>
    <row r="432" spans="1:3" ht="15.5" x14ac:dyDescent="0.35">
      <c r="A432" s="184" t="s">
        <v>2161</v>
      </c>
      <c r="B432" s="184" t="s">
        <v>2162</v>
      </c>
      <c r="C432" s="185">
        <v>1</v>
      </c>
    </row>
    <row r="433" spans="1:3" ht="15.5" x14ac:dyDescent="0.35">
      <c r="A433" s="184" t="s">
        <v>2163</v>
      </c>
      <c r="B433" s="184" t="s">
        <v>2164</v>
      </c>
      <c r="C433" s="185">
        <v>1</v>
      </c>
    </row>
    <row r="434" spans="1:3" ht="15.5" x14ac:dyDescent="0.35">
      <c r="A434" s="184" t="s">
        <v>2165</v>
      </c>
      <c r="B434" s="184" t="s">
        <v>2166</v>
      </c>
      <c r="C434" s="185">
        <v>1</v>
      </c>
    </row>
    <row r="435" spans="1:3" ht="15.5" x14ac:dyDescent="0.35">
      <c r="A435" s="184" t="s">
        <v>2167</v>
      </c>
      <c r="B435" s="184" t="s">
        <v>2168</v>
      </c>
      <c r="C435" s="185">
        <v>1</v>
      </c>
    </row>
    <row r="436" spans="1:3" ht="15.5" x14ac:dyDescent="0.35">
      <c r="A436" s="184" t="s">
        <v>2169</v>
      </c>
      <c r="B436" s="184" t="s">
        <v>2170</v>
      </c>
      <c r="C436" s="185">
        <v>1</v>
      </c>
    </row>
    <row r="437" spans="1:3" ht="15.5" x14ac:dyDescent="0.35">
      <c r="A437" s="184" t="s">
        <v>2171</v>
      </c>
      <c r="B437" s="184" t="s">
        <v>2172</v>
      </c>
      <c r="C437" s="185">
        <v>1</v>
      </c>
    </row>
    <row r="438" spans="1:3" ht="15.5" x14ac:dyDescent="0.35">
      <c r="A438" s="184" t="s">
        <v>2173</v>
      </c>
      <c r="B438" s="184" t="s">
        <v>2174</v>
      </c>
      <c r="C438" s="185">
        <v>1</v>
      </c>
    </row>
    <row r="439" spans="1:3" ht="15.5" x14ac:dyDescent="0.35">
      <c r="A439" s="184" t="s">
        <v>2175</v>
      </c>
      <c r="B439" s="184" t="s">
        <v>2176</v>
      </c>
      <c r="C439" s="185">
        <v>1</v>
      </c>
    </row>
    <row r="440" spans="1:3" ht="15.5" x14ac:dyDescent="0.35">
      <c r="A440" s="184" t="s">
        <v>2177</v>
      </c>
      <c r="B440" s="184" t="s">
        <v>2178</v>
      </c>
      <c r="C440" s="185">
        <v>1</v>
      </c>
    </row>
    <row r="441" spans="1:3" ht="15.5" x14ac:dyDescent="0.35">
      <c r="A441" s="184" t="s">
        <v>2179</v>
      </c>
      <c r="B441" s="184" t="s">
        <v>2180</v>
      </c>
      <c r="C441" s="185">
        <v>1</v>
      </c>
    </row>
    <row r="442" spans="1:3" ht="15.5" x14ac:dyDescent="0.35">
      <c r="A442" s="184" t="s">
        <v>2181</v>
      </c>
      <c r="B442" s="184" t="s">
        <v>2182</v>
      </c>
      <c r="C442" s="185">
        <v>1</v>
      </c>
    </row>
    <row r="443" spans="1:3" ht="15.5" x14ac:dyDescent="0.35">
      <c r="A443" s="184" t="s">
        <v>2183</v>
      </c>
      <c r="B443" s="184" t="s">
        <v>2184</v>
      </c>
      <c r="C443" s="185">
        <v>1</v>
      </c>
    </row>
    <row r="444" spans="1:3" ht="15.5" x14ac:dyDescent="0.35">
      <c r="A444" s="184" t="s">
        <v>2185</v>
      </c>
      <c r="B444" s="184" t="s">
        <v>2186</v>
      </c>
      <c r="C444" s="185">
        <v>1</v>
      </c>
    </row>
    <row r="445" spans="1:3" ht="15.5" x14ac:dyDescent="0.35">
      <c r="A445" s="184" t="s">
        <v>2187</v>
      </c>
      <c r="B445" s="184" t="s">
        <v>2188</v>
      </c>
      <c r="C445" s="185">
        <v>1</v>
      </c>
    </row>
    <row r="446" spans="1:3" ht="15.5" x14ac:dyDescent="0.35">
      <c r="A446" s="184" t="s">
        <v>2189</v>
      </c>
      <c r="B446" s="184" t="s">
        <v>2190</v>
      </c>
      <c r="C446" s="185">
        <v>1</v>
      </c>
    </row>
    <row r="447" spans="1:3" ht="15.5" x14ac:dyDescent="0.35">
      <c r="A447" s="184" t="s">
        <v>2191</v>
      </c>
      <c r="B447" s="184" t="s">
        <v>2192</v>
      </c>
      <c r="C447" s="185">
        <v>1</v>
      </c>
    </row>
    <row r="448" spans="1:3" ht="15.5" x14ac:dyDescent="0.35">
      <c r="A448" s="184" t="s">
        <v>2193</v>
      </c>
      <c r="B448" s="184" t="s">
        <v>2194</v>
      </c>
      <c r="C448" s="185">
        <v>1</v>
      </c>
    </row>
    <row r="449" spans="1:3" ht="15.5" x14ac:dyDescent="0.35">
      <c r="A449" s="184" t="s">
        <v>2195</v>
      </c>
      <c r="B449" s="184" t="s">
        <v>2196</v>
      </c>
      <c r="C449" s="185">
        <v>1</v>
      </c>
    </row>
    <row r="450" spans="1:3" ht="15.5" x14ac:dyDescent="0.35">
      <c r="A450" s="184" t="s">
        <v>2197</v>
      </c>
      <c r="B450" s="184" t="s">
        <v>2198</v>
      </c>
      <c r="C450" s="185">
        <v>1</v>
      </c>
    </row>
    <row r="451" spans="1:3" ht="15.5" x14ac:dyDescent="0.35">
      <c r="A451" s="184" t="s">
        <v>2199</v>
      </c>
      <c r="B451" s="184" t="s">
        <v>2200</v>
      </c>
      <c r="C451" s="185">
        <v>1</v>
      </c>
    </row>
    <row r="452" spans="1:3" ht="15.5" x14ac:dyDescent="0.35">
      <c r="A452" s="184" t="s">
        <v>2201</v>
      </c>
      <c r="B452" s="184" t="s">
        <v>2202</v>
      </c>
      <c r="C452" s="185">
        <v>1</v>
      </c>
    </row>
    <row r="453" spans="1:3" ht="15.5" x14ac:dyDescent="0.35">
      <c r="A453" s="184" t="s">
        <v>2203</v>
      </c>
      <c r="B453" s="184" t="s">
        <v>2204</v>
      </c>
      <c r="C453" s="185">
        <v>1</v>
      </c>
    </row>
    <row r="454" spans="1:3" ht="15.5" x14ac:dyDescent="0.35">
      <c r="A454" s="184" t="s">
        <v>2205</v>
      </c>
      <c r="B454" s="184" t="s">
        <v>2206</v>
      </c>
      <c r="C454" s="185">
        <v>1</v>
      </c>
    </row>
    <row r="455" spans="1:3" ht="15.5" x14ac:dyDescent="0.35">
      <c r="A455" s="184" t="s">
        <v>2207</v>
      </c>
      <c r="B455" s="184" t="s">
        <v>2208</v>
      </c>
      <c r="C455" s="185">
        <v>1</v>
      </c>
    </row>
    <row r="456" spans="1:3" ht="15.5" x14ac:dyDescent="0.35">
      <c r="A456" s="184" t="s">
        <v>2209</v>
      </c>
      <c r="B456" s="184" t="s">
        <v>2210</v>
      </c>
      <c r="C456" s="185">
        <v>1</v>
      </c>
    </row>
    <row r="457" spans="1:3" ht="15.5" x14ac:dyDescent="0.35">
      <c r="A457" s="184" t="s">
        <v>2211</v>
      </c>
      <c r="B457" s="184" t="s">
        <v>2212</v>
      </c>
      <c r="C457" s="185">
        <v>1</v>
      </c>
    </row>
    <row r="458" spans="1:3" ht="15.5" x14ac:dyDescent="0.35">
      <c r="A458" s="184" t="s">
        <v>2213</v>
      </c>
      <c r="B458" s="184" t="s">
        <v>2214</v>
      </c>
      <c r="C458" s="185">
        <v>1</v>
      </c>
    </row>
    <row r="459" spans="1:3" ht="15.5" x14ac:dyDescent="0.35">
      <c r="A459" s="184" t="s">
        <v>2215</v>
      </c>
      <c r="B459" s="184" t="s">
        <v>2216</v>
      </c>
      <c r="C459" s="185">
        <v>1</v>
      </c>
    </row>
    <row r="460" spans="1:3" ht="15.5" x14ac:dyDescent="0.35">
      <c r="A460" s="184" t="s">
        <v>2217</v>
      </c>
      <c r="B460" s="184" t="s">
        <v>2218</v>
      </c>
      <c r="C460" s="185">
        <v>1</v>
      </c>
    </row>
    <row r="461" spans="1:3" ht="15.5" x14ac:dyDescent="0.35">
      <c r="A461" s="184" t="s">
        <v>2219</v>
      </c>
      <c r="B461" s="184" t="s">
        <v>2220</v>
      </c>
      <c r="C461" s="185">
        <v>1</v>
      </c>
    </row>
    <row r="462" spans="1:3" ht="15.5" x14ac:dyDescent="0.35">
      <c r="A462" s="184" t="s">
        <v>2221</v>
      </c>
      <c r="B462" s="184" t="s">
        <v>2222</v>
      </c>
      <c r="C462" s="185">
        <v>1</v>
      </c>
    </row>
    <row r="463" spans="1:3" ht="15.5" x14ac:dyDescent="0.35">
      <c r="A463" s="184" t="s">
        <v>2223</v>
      </c>
      <c r="B463" s="184" t="s">
        <v>2224</v>
      </c>
      <c r="C463" s="185">
        <v>1</v>
      </c>
    </row>
    <row r="464" spans="1:3" ht="15.5" x14ac:dyDescent="0.35">
      <c r="A464" s="184" t="s">
        <v>2225</v>
      </c>
      <c r="B464" s="184" t="s">
        <v>2226</v>
      </c>
      <c r="C464" s="185">
        <v>1</v>
      </c>
    </row>
    <row r="465" spans="1:3" ht="15.5" x14ac:dyDescent="0.35">
      <c r="A465" s="184" t="s">
        <v>2227</v>
      </c>
      <c r="B465" s="184" t="s">
        <v>2228</v>
      </c>
      <c r="C465" s="185">
        <v>1</v>
      </c>
    </row>
    <row r="466" spans="1:3" ht="15.5" x14ac:dyDescent="0.35">
      <c r="A466" s="184" t="s">
        <v>2229</v>
      </c>
      <c r="B466" s="184" t="s">
        <v>2230</v>
      </c>
      <c r="C466" s="185">
        <v>1</v>
      </c>
    </row>
    <row r="467" spans="1:3" ht="15.5" x14ac:dyDescent="0.35">
      <c r="A467" s="184" t="s">
        <v>2231</v>
      </c>
      <c r="B467" s="184" t="s">
        <v>2232</v>
      </c>
      <c r="C467" s="185">
        <v>1</v>
      </c>
    </row>
    <row r="468" spans="1:3" ht="15.5" x14ac:dyDescent="0.35">
      <c r="A468" s="184" t="s">
        <v>2233</v>
      </c>
      <c r="B468" s="184" t="s">
        <v>2234</v>
      </c>
      <c r="C468" s="185">
        <v>1</v>
      </c>
    </row>
    <row r="469" spans="1:3" ht="15.5" x14ac:dyDescent="0.35">
      <c r="A469" s="184" t="s">
        <v>2235</v>
      </c>
      <c r="B469" s="184" t="s">
        <v>2236</v>
      </c>
      <c r="C469" s="185">
        <v>1</v>
      </c>
    </row>
    <row r="470" spans="1:3" ht="15.5" x14ac:dyDescent="0.35">
      <c r="A470" s="184" t="s">
        <v>2237</v>
      </c>
      <c r="B470" s="184" t="s">
        <v>2238</v>
      </c>
      <c r="C470" s="185">
        <v>1</v>
      </c>
    </row>
    <row r="471" spans="1:3" ht="15.5" x14ac:dyDescent="0.35">
      <c r="A471" s="184" t="s">
        <v>2239</v>
      </c>
      <c r="B471" s="184" t="s">
        <v>2240</v>
      </c>
      <c r="C471" s="185">
        <v>1</v>
      </c>
    </row>
    <row r="472" spans="1:3" ht="15.5" x14ac:dyDescent="0.35">
      <c r="A472" s="184" t="s">
        <v>2241</v>
      </c>
      <c r="B472" s="184" t="s">
        <v>2242</v>
      </c>
      <c r="C472" s="185">
        <v>1</v>
      </c>
    </row>
    <row r="473" spans="1:3" ht="15.5" x14ac:dyDescent="0.35">
      <c r="A473" s="184" t="s">
        <v>2243</v>
      </c>
      <c r="B473" s="184" t="s">
        <v>2244</v>
      </c>
      <c r="C473" s="185">
        <v>1</v>
      </c>
    </row>
    <row r="474" spans="1:3" ht="15.5" x14ac:dyDescent="0.35">
      <c r="A474" s="184" t="s">
        <v>2245</v>
      </c>
      <c r="B474" s="184" t="s">
        <v>2246</v>
      </c>
      <c r="C474" s="185">
        <v>1</v>
      </c>
    </row>
    <row r="475" spans="1:3" ht="15.5" x14ac:dyDescent="0.35">
      <c r="A475" s="184" t="s">
        <v>2247</v>
      </c>
      <c r="B475" s="184" t="s">
        <v>2248</v>
      </c>
      <c r="C475" s="185">
        <v>5</v>
      </c>
    </row>
    <row r="476" spans="1:3" ht="15.5" x14ac:dyDescent="0.35">
      <c r="A476" s="184" t="s">
        <v>2249</v>
      </c>
      <c r="B476" s="184" t="s">
        <v>2250</v>
      </c>
      <c r="C476" s="185">
        <v>4</v>
      </c>
    </row>
    <row r="477" spans="1:3" ht="15.5" x14ac:dyDescent="0.35">
      <c r="A477" s="184" t="s">
        <v>2251</v>
      </c>
      <c r="B477" s="184" t="s">
        <v>2252</v>
      </c>
      <c r="C477" s="185">
        <v>1</v>
      </c>
    </row>
    <row r="478" spans="1:3" ht="15.5" x14ac:dyDescent="0.35">
      <c r="A478" s="184" t="s">
        <v>2253</v>
      </c>
      <c r="B478" s="184" t="s">
        <v>2254</v>
      </c>
      <c r="C478" s="185">
        <v>1</v>
      </c>
    </row>
    <row r="479" spans="1:3" ht="15.5" x14ac:dyDescent="0.35">
      <c r="A479" s="184" t="s">
        <v>2255</v>
      </c>
      <c r="B479" s="184" t="s">
        <v>2256</v>
      </c>
      <c r="C479" s="185">
        <v>1</v>
      </c>
    </row>
    <row r="480" spans="1:3" ht="15.5" x14ac:dyDescent="0.35">
      <c r="A480" s="184" t="s">
        <v>2257</v>
      </c>
      <c r="B480" s="184" t="s">
        <v>2258</v>
      </c>
      <c r="C480" s="185">
        <v>1</v>
      </c>
    </row>
    <row r="481" spans="1:3" ht="15.5" x14ac:dyDescent="0.35">
      <c r="A481" s="184" t="s">
        <v>2259</v>
      </c>
      <c r="B481" s="184" t="s">
        <v>2260</v>
      </c>
      <c r="C481" s="185">
        <v>1</v>
      </c>
    </row>
    <row r="482" spans="1:3" ht="15.5" x14ac:dyDescent="0.35">
      <c r="A482" s="184" t="s">
        <v>2261</v>
      </c>
      <c r="B482" s="184" t="s">
        <v>2262</v>
      </c>
      <c r="C482" s="185">
        <v>1</v>
      </c>
    </row>
    <row r="483" spans="1:3" ht="15.5" x14ac:dyDescent="0.35">
      <c r="A483" s="184" t="s">
        <v>2263</v>
      </c>
      <c r="B483" s="184" t="s">
        <v>2264</v>
      </c>
      <c r="C483" s="185">
        <v>1</v>
      </c>
    </row>
    <row r="484" spans="1:3" ht="15.5" x14ac:dyDescent="0.35">
      <c r="A484" s="184" t="s">
        <v>2265</v>
      </c>
      <c r="B484" s="184" t="s">
        <v>2266</v>
      </c>
      <c r="C484" s="185">
        <v>1</v>
      </c>
    </row>
    <row r="485" spans="1:3" ht="15.5" x14ac:dyDescent="0.35">
      <c r="A485" s="184" t="s">
        <v>2267</v>
      </c>
      <c r="B485" s="184" t="s">
        <v>2268</v>
      </c>
      <c r="C485" s="185">
        <v>1</v>
      </c>
    </row>
    <row r="486" spans="1:3" ht="15.5" x14ac:dyDescent="0.35">
      <c r="A486" s="184" t="s">
        <v>2269</v>
      </c>
      <c r="B486" s="184" t="s">
        <v>2270</v>
      </c>
      <c r="C486" s="185">
        <v>1</v>
      </c>
    </row>
    <row r="487" spans="1:3" ht="15.5" x14ac:dyDescent="0.35">
      <c r="A487" s="184" t="s">
        <v>2271</v>
      </c>
      <c r="B487" s="184" t="s">
        <v>2272</v>
      </c>
      <c r="C487" s="185">
        <v>1</v>
      </c>
    </row>
    <row r="488" spans="1:3" ht="15.5" x14ac:dyDescent="0.35">
      <c r="A488" s="184" t="s">
        <v>2273</v>
      </c>
      <c r="B488" s="184" t="s">
        <v>2274</v>
      </c>
      <c r="C488" s="185">
        <v>1</v>
      </c>
    </row>
    <row r="489" spans="1:3" ht="15.5" x14ac:dyDescent="0.35">
      <c r="A489" s="184" t="s">
        <v>2275</v>
      </c>
      <c r="B489" s="184" t="s">
        <v>2276</v>
      </c>
      <c r="C489" s="185">
        <v>1</v>
      </c>
    </row>
    <row r="490" spans="1:3" ht="15.5" x14ac:dyDescent="0.35">
      <c r="A490" s="184" t="s">
        <v>2277</v>
      </c>
      <c r="B490" s="184" t="s">
        <v>2278</v>
      </c>
      <c r="C490" s="185">
        <v>8</v>
      </c>
    </row>
    <row r="491" spans="1:3" ht="15.5" x14ac:dyDescent="0.35">
      <c r="A491" s="184" t="s">
        <v>2279</v>
      </c>
      <c r="B491" s="184" t="s">
        <v>2280</v>
      </c>
      <c r="C491" s="185">
        <v>1</v>
      </c>
    </row>
    <row r="492" spans="1:3" ht="15.5" x14ac:dyDescent="0.35">
      <c r="A492" s="184" t="s">
        <v>2281</v>
      </c>
      <c r="B492" s="184" t="s">
        <v>2282</v>
      </c>
      <c r="C492" s="185">
        <v>1</v>
      </c>
    </row>
    <row r="493" spans="1:3" ht="15.5" x14ac:dyDescent="0.35">
      <c r="A493" s="184" t="s">
        <v>2283</v>
      </c>
      <c r="B493" s="184" t="s">
        <v>2284</v>
      </c>
      <c r="C493" s="185">
        <v>1</v>
      </c>
    </row>
    <row r="494" spans="1:3" ht="15.5" x14ac:dyDescent="0.35">
      <c r="A494" s="184" t="s">
        <v>2285</v>
      </c>
      <c r="B494" s="184" t="s">
        <v>2286</v>
      </c>
      <c r="C494" s="185">
        <v>1</v>
      </c>
    </row>
    <row r="495" spans="1:3" ht="15.5" x14ac:dyDescent="0.35">
      <c r="A495" s="184" t="s">
        <v>2287</v>
      </c>
      <c r="B495" s="184" t="s">
        <v>2288</v>
      </c>
      <c r="C495" s="185">
        <v>1</v>
      </c>
    </row>
    <row r="496" spans="1:3" ht="15.5" x14ac:dyDescent="0.35">
      <c r="A496" s="184" t="s">
        <v>2289</v>
      </c>
      <c r="B496" s="184" t="s">
        <v>2290</v>
      </c>
      <c r="C496" s="185">
        <v>1</v>
      </c>
    </row>
    <row r="497" spans="1:3" ht="15.5" x14ac:dyDescent="0.35">
      <c r="A497" s="184" t="s">
        <v>2291</v>
      </c>
      <c r="B497" s="184" t="s">
        <v>2292</v>
      </c>
      <c r="C497" s="185">
        <v>1</v>
      </c>
    </row>
    <row r="498" spans="1:3" ht="15.5" x14ac:dyDescent="0.35">
      <c r="A498" s="184" t="s">
        <v>2293</v>
      </c>
      <c r="B498" s="184" t="s">
        <v>2294</v>
      </c>
      <c r="C498" s="185">
        <v>1</v>
      </c>
    </row>
    <row r="499" spans="1:3" ht="15.5" x14ac:dyDescent="0.35">
      <c r="A499" s="184" t="s">
        <v>2295</v>
      </c>
      <c r="B499" s="184" t="s">
        <v>2296</v>
      </c>
      <c r="C499" s="185">
        <v>1</v>
      </c>
    </row>
    <row r="500" spans="1:3" ht="15.5" x14ac:dyDescent="0.35">
      <c r="A500" s="184" t="s">
        <v>2297</v>
      </c>
      <c r="B500" s="184" t="s">
        <v>2298</v>
      </c>
      <c r="C500" s="185">
        <v>1</v>
      </c>
    </row>
    <row r="501" spans="1:3" ht="15.5" x14ac:dyDescent="0.35">
      <c r="A501" s="184" t="s">
        <v>2299</v>
      </c>
      <c r="B501" s="184" t="s">
        <v>2300</v>
      </c>
      <c r="C501" s="185">
        <v>1</v>
      </c>
    </row>
    <row r="502" spans="1:3" ht="15.5" x14ac:dyDescent="0.35">
      <c r="A502" s="184" t="s">
        <v>2301</v>
      </c>
      <c r="B502" s="184" t="s">
        <v>2302</v>
      </c>
      <c r="C502" s="185">
        <v>1</v>
      </c>
    </row>
    <row r="503" spans="1:3" ht="15.5" x14ac:dyDescent="0.35">
      <c r="A503" s="184" t="s">
        <v>2303</v>
      </c>
      <c r="B503" s="184" t="s">
        <v>2304</v>
      </c>
      <c r="C503" s="185">
        <v>1</v>
      </c>
    </row>
    <row r="504" spans="1:3" ht="15.5" x14ac:dyDescent="0.35">
      <c r="A504" s="184" t="s">
        <v>2305</v>
      </c>
      <c r="B504" s="184" t="s">
        <v>2306</v>
      </c>
      <c r="C504" s="185">
        <v>1</v>
      </c>
    </row>
    <row r="505" spans="1:3" ht="15.5" x14ac:dyDescent="0.35">
      <c r="A505" s="184" t="s">
        <v>2307</v>
      </c>
      <c r="B505" s="184" t="s">
        <v>2308</v>
      </c>
      <c r="C505" s="185">
        <v>1</v>
      </c>
    </row>
    <row r="506" spans="1:3" ht="15.5" x14ac:dyDescent="0.35">
      <c r="A506" s="184" t="s">
        <v>2309</v>
      </c>
      <c r="B506" s="184" t="s">
        <v>2310</v>
      </c>
      <c r="C506" s="185">
        <v>1</v>
      </c>
    </row>
    <row r="507" spans="1:3" ht="15.5" x14ac:dyDescent="0.35">
      <c r="A507" s="184" t="s">
        <v>2311</v>
      </c>
      <c r="B507" s="184" t="s">
        <v>2312</v>
      </c>
      <c r="C507" s="185">
        <v>1</v>
      </c>
    </row>
    <row r="508" spans="1:3" ht="15.5" x14ac:dyDescent="0.35">
      <c r="A508" s="184" t="s">
        <v>2313</v>
      </c>
      <c r="B508" s="184" t="s">
        <v>2314</v>
      </c>
      <c r="C508" s="185">
        <v>1</v>
      </c>
    </row>
    <row r="509" spans="1:3" ht="15.5" x14ac:dyDescent="0.35">
      <c r="A509" s="184" t="s">
        <v>2315</v>
      </c>
      <c r="B509" s="184" t="s">
        <v>2316</v>
      </c>
      <c r="C509" s="185">
        <v>1</v>
      </c>
    </row>
    <row r="510" spans="1:3" ht="15.5" x14ac:dyDescent="0.35">
      <c r="A510" s="184" t="s">
        <v>2317</v>
      </c>
      <c r="B510" s="184" t="s">
        <v>2318</v>
      </c>
      <c r="C510" s="185">
        <v>1</v>
      </c>
    </row>
    <row r="511" spans="1:3" ht="15.5" x14ac:dyDescent="0.35">
      <c r="A511" s="184" t="s">
        <v>2319</v>
      </c>
      <c r="B511" s="184" t="s">
        <v>2320</v>
      </c>
      <c r="C511" s="185">
        <v>1</v>
      </c>
    </row>
    <row r="512" spans="1:3" ht="15.5" x14ac:dyDescent="0.35">
      <c r="A512" s="184" t="s">
        <v>2321</v>
      </c>
      <c r="B512" s="184" t="s">
        <v>2322</v>
      </c>
      <c r="C512" s="185">
        <v>1</v>
      </c>
    </row>
    <row r="513" spans="1:3" ht="15.5" x14ac:dyDescent="0.35">
      <c r="A513" s="184" t="s">
        <v>2323</v>
      </c>
      <c r="B513" s="184" t="s">
        <v>2324</v>
      </c>
      <c r="C513" s="185">
        <v>1</v>
      </c>
    </row>
    <row r="514" spans="1:3" ht="15.5" x14ac:dyDescent="0.35">
      <c r="A514" s="184" t="s">
        <v>2325</v>
      </c>
      <c r="B514" s="184" t="s">
        <v>2326</v>
      </c>
      <c r="C514" s="185">
        <v>1</v>
      </c>
    </row>
    <row r="515" spans="1:3" ht="15.5" x14ac:dyDescent="0.35">
      <c r="A515" s="184" t="s">
        <v>2327</v>
      </c>
      <c r="B515" s="184" t="s">
        <v>2328</v>
      </c>
      <c r="C515" s="185">
        <v>1</v>
      </c>
    </row>
    <row r="516" spans="1:3" ht="15.5" x14ac:dyDescent="0.35">
      <c r="A516" s="184" t="s">
        <v>2329</v>
      </c>
      <c r="B516" s="184" t="s">
        <v>2330</v>
      </c>
      <c r="C516" s="185">
        <v>1</v>
      </c>
    </row>
    <row r="517" spans="1:3" ht="15.5" x14ac:dyDescent="0.35">
      <c r="A517" s="184" t="s">
        <v>2331</v>
      </c>
      <c r="B517" s="184" t="s">
        <v>2332</v>
      </c>
      <c r="C517" s="185">
        <v>1</v>
      </c>
    </row>
    <row r="518" spans="1:3" ht="15.5" x14ac:dyDescent="0.35">
      <c r="A518" s="184" t="s">
        <v>2333</v>
      </c>
      <c r="B518" s="184" t="s">
        <v>2334</v>
      </c>
      <c r="C518" s="185">
        <v>1</v>
      </c>
    </row>
    <row r="519" spans="1:3" ht="15.5" x14ac:dyDescent="0.35">
      <c r="A519" s="184" t="s">
        <v>2335</v>
      </c>
      <c r="B519" s="184" t="s">
        <v>2336</v>
      </c>
      <c r="C519" s="185">
        <v>1</v>
      </c>
    </row>
    <row r="520" spans="1:3" ht="15.5" x14ac:dyDescent="0.35">
      <c r="A520" s="184" t="s">
        <v>2337</v>
      </c>
      <c r="B520" s="184" t="s">
        <v>2338</v>
      </c>
      <c r="C520" s="185">
        <v>1</v>
      </c>
    </row>
    <row r="521" spans="1:3" ht="15.5" x14ac:dyDescent="0.35">
      <c r="A521" s="184" t="s">
        <v>2339</v>
      </c>
      <c r="B521" s="184" t="s">
        <v>2340</v>
      </c>
      <c r="C521" s="185">
        <v>1</v>
      </c>
    </row>
    <row r="522" spans="1:3" ht="15.5" x14ac:dyDescent="0.35">
      <c r="A522" s="184" t="s">
        <v>2341</v>
      </c>
      <c r="B522" s="184" t="s">
        <v>2342</v>
      </c>
      <c r="C522" s="185">
        <v>1</v>
      </c>
    </row>
    <row r="523" spans="1:3" ht="15.5" x14ac:dyDescent="0.35">
      <c r="A523" s="184" t="s">
        <v>2343</v>
      </c>
      <c r="B523" s="184" t="s">
        <v>2344</v>
      </c>
      <c r="C523" s="185">
        <v>1</v>
      </c>
    </row>
    <row r="524" spans="1:3" ht="15.5" x14ac:dyDescent="0.35">
      <c r="A524" s="184" t="s">
        <v>2345</v>
      </c>
      <c r="B524" s="184" t="s">
        <v>2346</v>
      </c>
      <c r="C524" s="185">
        <v>1</v>
      </c>
    </row>
    <row r="525" spans="1:3" ht="15.5" x14ac:dyDescent="0.35">
      <c r="A525" s="184" t="s">
        <v>2347</v>
      </c>
      <c r="B525" s="184" t="s">
        <v>2348</v>
      </c>
      <c r="C525" s="185">
        <v>1</v>
      </c>
    </row>
    <row r="526" spans="1:3" ht="15.5" x14ac:dyDescent="0.35">
      <c r="A526" s="184" t="s">
        <v>2349</v>
      </c>
      <c r="B526" s="184" t="s">
        <v>2350</v>
      </c>
      <c r="C526" s="185">
        <v>1</v>
      </c>
    </row>
    <row r="527" spans="1:3" ht="15.5" x14ac:dyDescent="0.35">
      <c r="A527" s="184" t="s">
        <v>2351</v>
      </c>
      <c r="B527" s="184" t="s">
        <v>2352</v>
      </c>
      <c r="C527" s="18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866FE4-B02C-4AF6-9018-B7EEC95C58E3}">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43C5A9B-F29D-461F-AC0C-60BED6F93B08}">
  <ds:schemaRefs>
    <ds:schemaRef ds:uri="http://schemas.microsoft.com/sharepoint/v3/contenttype/forms"/>
  </ds:schemaRefs>
</ds:datastoreItem>
</file>

<file path=customXml/itemProps3.xml><?xml version="1.0" encoding="utf-8"?>
<ds:datastoreItem xmlns:ds="http://schemas.openxmlformats.org/officeDocument/2006/customXml" ds:itemID="{68F7E105-2D01-4C3F-B23C-E290669DA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2022-09-20T13:04:29Z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