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7F7CA9DE-3527-4131-BC00-0BE4822752A3}"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GenTax 8 and 9" sheetId="4" r:id="rId4"/>
    <sheet name="GenTax 10 and 11" sheetId="14" r:id="rId5"/>
    <sheet name="FAST Application 12" sheetId="13" r:id="rId6"/>
    <sheet name="Change Log" sheetId="11" r:id="rId7"/>
    <sheet name="Issue Code Table" sheetId="12" r:id="rId8"/>
  </sheets>
  <definedNames>
    <definedName name="_xlnm._FilterDatabase" localSheetId="3" hidden="1">'GenTax 8 and 9'!$A$2:$M$42</definedName>
    <definedName name="_xlnm._FilterDatabase" localSheetId="7" hidden="1">'Issue Code Table'!$A$1:$U$489</definedName>
    <definedName name="_xlnm.Print_Area" localSheetId="6">'Change Log'!$A$1:$D$14</definedName>
    <definedName name="_xlnm.Print_Area" localSheetId="0">Dashboard!$A$1:$C$45</definedName>
    <definedName name="_xlnm.Print_Area" localSheetId="3">'GenTax 8 and 9'!$A$1:$J$41</definedName>
    <definedName name="_xlnm.Print_Area" localSheetId="2">Instructions!$A$1:$N$33</definedName>
    <definedName name="_xlnm.Print_Area" localSheetId="1">Results!$A$1:$N$23</definedName>
    <definedName name="_xlnm.Print_Titles" localSheetId="3">'GenTax 8 and 9'!$2:$2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8" l="1"/>
  <c r="O48" i="8"/>
  <c r="E48" i="8"/>
  <c r="D48" i="8"/>
  <c r="C48" i="8"/>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B48" i="8"/>
  <c r="O30" i="8"/>
  <c r="M30" i="8"/>
  <c r="E30" i="8"/>
  <c r="D30" i="8"/>
  <c r="C30" i="8"/>
  <c r="B30" i="8"/>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3" i="14"/>
  <c r="AA3" i="13"/>
  <c r="D35" i="8" l="1"/>
  <c r="C34" i="8"/>
  <c r="F41" i="8"/>
  <c r="F40" i="8"/>
  <c r="E35" i="8"/>
  <c r="F34" i="8"/>
  <c r="C40" i="8"/>
  <c r="E41" i="8"/>
  <c r="D40" i="8"/>
  <c r="F39" i="8"/>
  <c r="E34" i="8"/>
  <c r="C41" i="8"/>
  <c r="D41" i="8"/>
  <c r="C39" i="8"/>
  <c r="E40" i="8"/>
  <c r="D39" i="8"/>
  <c r="F38" i="8"/>
  <c r="D38" i="8"/>
  <c r="F37" i="8"/>
  <c r="E39" i="8"/>
  <c r="C37" i="8"/>
  <c r="E38" i="8"/>
  <c r="D37" i="8"/>
  <c r="F36" i="8"/>
  <c r="C38" i="8"/>
  <c r="C36" i="8"/>
  <c r="E37" i="8"/>
  <c r="D36" i="8"/>
  <c r="F35" i="8"/>
  <c r="D34" i="8"/>
  <c r="C35" i="8"/>
  <c r="E36" i="8"/>
  <c r="F53" i="8"/>
  <c r="F59" i="8"/>
  <c r="E54" i="8"/>
  <c r="D52" i="8"/>
  <c r="I52" i="8" s="1"/>
  <c r="D54" i="8"/>
  <c r="I54" i="8" s="1"/>
  <c r="E53" i="8"/>
  <c r="C59" i="8"/>
  <c r="F52" i="8"/>
  <c r="E59" i="8"/>
  <c r="F58" i="8"/>
  <c r="C57" i="8"/>
  <c r="D53" i="8"/>
  <c r="I53" i="8" s="1"/>
  <c r="F57" i="8"/>
  <c r="C56" i="8"/>
  <c r="J53" i="8"/>
  <c r="D58" i="8"/>
  <c r="I58" i="8" s="1"/>
  <c r="E57" i="8"/>
  <c r="F56" i="8"/>
  <c r="H56" i="8" s="1"/>
  <c r="C55" i="8"/>
  <c r="E52" i="8"/>
  <c r="E58" i="8"/>
  <c r="D57" i="8"/>
  <c r="I57" i="8" s="1"/>
  <c r="E56" i="8"/>
  <c r="F55" i="8"/>
  <c r="C54" i="8"/>
  <c r="C58" i="8"/>
  <c r="D59" i="8"/>
  <c r="I59" i="8" s="1"/>
  <c r="C52" i="8"/>
  <c r="D56" i="8"/>
  <c r="I56" i="8" s="1"/>
  <c r="E55" i="8"/>
  <c r="F54" i="8"/>
  <c r="C53" i="8"/>
  <c r="D55" i="8"/>
  <c r="I55" i="8" s="1"/>
  <c r="N48" i="8"/>
  <c r="J51" i="8" s="1"/>
  <c r="F48" i="8"/>
  <c r="D12" i="8"/>
  <c r="AA15" i="4"/>
  <c r="AA4" i="4"/>
  <c r="AA5" i="4"/>
  <c r="AA6" i="4"/>
  <c r="AA7" i="4"/>
  <c r="AA8" i="4"/>
  <c r="AA9" i="4"/>
  <c r="AA10" i="4"/>
  <c r="AA11" i="4"/>
  <c r="AA12" i="4"/>
  <c r="AA13" i="4"/>
  <c r="AA14"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3" i="4"/>
  <c r="B12" i="8"/>
  <c r="C12" i="8"/>
  <c r="E12" i="8"/>
  <c r="M12" i="8"/>
  <c r="O12" i="8"/>
  <c r="H55" i="8" l="1"/>
  <c r="H54" i="8"/>
  <c r="H58" i="8"/>
  <c r="H59" i="8"/>
  <c r="H57" i="8"/>
  <c r="H53" i="8"/>
  <c r="H52" i="8"/>
  <c r="N12" i="8"/>
  <c r="J15" i="8" s="1"/>
  <c r="J17" i="8"/>
  <c r="E23" i="8"/>
  <c r="F24" i="8"/>
  <c r="F12" i="8"/>
  <c r="F18" i="8"/>
  <c r="D16" i="8"/>
  <c r="I16" i="8" s="1"/>
  <c r="C16" i="8"/>
  <c r="E22" i="8"/>
  <c r="F19" i="8"/>
  <c r="D23" i="8"/>
  <c r="I23" i="8" s="1"/>
  <c r="N30" i="8"/>
  <c r="J33" i="8" s="1"/>
  <c r="I41" i="8"/>
  <c r="I37" i="8"/>
  <c r="I39" i="8"/>
  <c r="I38" i="8"/>
  <c r="J35" i="8"/>
  <c r="I40" i="8"/>
  <c r="I36" i="8"/>
  <c r="F30" i="8"/>
  <c r="I34" i="8"/>
  <c r="I35" i="8"/>
  <c r="H36" i="8"/>
  <c r="C22" i="8"/>
  <c r="F17" i="8"/>
  <c r="E20" i="8"/>
  <c r="C24" i="8"/>
  <c r="F20" i="8"/>
  <c r="E19" i="8"/>
  <c r="D19" i="8"/>
  <c r="I19" i="8" s="1"/>
  <c r="F22" i="8"/>
  <c r="D20" i="8"/>
  <c r="I20" i="8" s="1"/>
  <c r="D18" i="8"/>
  <c r="I18" i="8" s="1"/>
  <c r="F16" i="8"/>
  <c r="H16" i="8" s="1"/>
  <c r="D21" i="8"/>
  <c r="I21" i="8" s="1"/>
  <c r="C23" i="8"/>
  <c r="D22" i="8"/>
  <c r="I22" i="8" s="1"/>
  <c r="F21" i="8"/>
  <c r="C21" i="8"/>
  <c r="C17" i="8"/>
  <c r="C18" i="8"/>
  <c r="H18" i="8" s="1"/>
  <c r="E18" i="8"/>
  <c r="F23" i="8"/>
  <c r="C20" i="8"/>
  <c r="H20" i="8" s="1"/>
  <c r="C19" i="8"/>
  <c r="E16" i="8"/>
  <c r="D17" i="8"/>
  <c r="I17" i="8" s="1"/>
  <c r="E17" i="8"/>
  <c r="E21" i="8"/>
  <c r="H19" i="8" l="1"/>
  <c r="D60" i="8"/>
  <c r="G48" i="8" s="1"/>
  <c r="H17" i="8"/>
  <c r="H37" i="8"/>
  <c r="H38" i="8"/>
  <c r="H40" i="8"/>
  <c r="H35" i="8"/>
  <c r="H34" i="8"/>
  <c r="H39" i="8"/>
  <c r="H41" i="8"/>
  <c r="H23" i="8"/>
  <c r="H22" i="8"/>
  <c r="H21" i="8"/>
  <c r="D42" i="8" l="1"/>
  <c r="G30" i="8" s="1"/>
  <c r="D24" i="8"/>
  <c r="G12" i="8" s="1"/>
</calcChain>
</file>

<file path=xl/sharedStrings.xml><?xml version="1.0" encoding="utf-8"?>
<sst xmlns="http://schemas.openxmlformats.org/spreadsheetml/2006/main" count="2669" uniqueCount="1831">
  <si>
    <t>Internal Revenue Service</t>
  </si>
  <si>
    <t>Office of Safeguards</t>
  </si>
  <si>
    <t xml:space="preserve"> ▪ SCSEM Subject: Fast Enterprises GenTax Application</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</si>
  <si>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</si>
  <si>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</si>
  <si>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</si>
  <si>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</si>
  <si>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</si>
  <si>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</si>
  <si>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</si>
  <si>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</si>
  <si>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</si>
  <si>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</si>
  <si>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</si>
  <si>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</si>
  <si>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</si>
  <si>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</si>
  <si>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</si>
  <si>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</si>
  <si>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</si>
  <si>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</si>
  <si>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</si>
  <si>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</si>
  <si>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</si>
  <si>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</si>
  <si>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</si>
  <si>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</si>
  <si>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</si>
  <si>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</si>
  <si>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</si>
  <si>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</si>
  <si>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</si>
  <si>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</si>
  <si>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</si>
  <si>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</si>
  <si>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</si>
  <si>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</si>
  <si>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</si>
  <si>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</si>
  <si>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GenTax  8 and 9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</si>
  <si>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</si>
  <si>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</si>
  <si>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</si>
  <si>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</si>
  <si>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</si>
  <si>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</si>
  <si>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</si>
  <si>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</si>
  <si>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</si>
  <si>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</si>
  <si>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</si>
  <si>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</si>
  <si>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</si>
  <si>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</si>
  <si>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</si>
  <si>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</si>
  <si>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</si>
  <si>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</si>
  <si>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</si>
  <si>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</si>
  <si>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</si>
  <si>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</si>
  <si>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</si>
  <si>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</si>
  <si>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</si>
  <si>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</si>
  <si>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</si>
  <si>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</si>
  <si>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</si>
  <si>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</si>
  <si>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</si>
  <si>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Test Method:</t>
  </si>
  <si>
    <t xml:space="preserve">The test case is executed by Interview, Examine or Test methods in accordance with the test methodology specified </t>
  </si>
  <si>
    <t>▪ NIST Control Name</t>
  </si>
  <si>
    <t>Full name which describes the NIST ID.</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</si>
  <si>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</si>
  <si>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</si>
  <si>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</si>
  <si>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</si>
  <si>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</si>
  <si>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</si>
  <si>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</si>
  <si>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</si>
  <si>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</si>
  <si>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</si>
  <si>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</si>
  <si>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</si>
  <si>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</si>
  <si>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</si>
  <si>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</si>
  <si>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</si>
  <si>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</si>
  <si>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</si>
  <si>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</si>
  <si>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</si>
  <si>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</si>
  <si>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</si>
  <si>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</si>
  <si>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</si>
  <si>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</si>
  <si>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</si>
  <si>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</si>
  <si>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</si>
  <si>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</si>
  <si>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</si>
  <si>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</si>
  <si>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</si>
  <si>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</si>
  <si>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</si>
  <si>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</si>
  <si>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</si>
  <si>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</si>
  <si>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</si>
  <si>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</si>
  <si>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</si>
  <si>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GTAX-01</t>
  </si>
  <si>
    <t>SA-22</t>
  </si>
  <si>
    <t>Unsupported System Components</t>
  </si>
  <si>
    <t>Examine</t>
  </si>
  <si>
    <t>The agency schedules, performs, documents, and reviews records of routine preventative and regular maintenance (including repairs) on the components of Gentax  in accordance with manufacturer or vendor specifications and/or organizational requirements. The system is still supported</t>
  </si>
  <si>
    <t>Examine the system to determine if the version of the Gentax Product Suite application is a current vendor-supported version that still receives security updates/patches, and that a current maintenance contract is in place with the vendor.</t>
  </si>
  <si>
    <t>The version of the Gentax application is a current vendor-supported version that still receives security updates/patches.
A current maintenance support contract is in place with the vendor.</t>
  </si>
  <si>
    <t>Critical</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</si>
  <si>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</si>
  <si>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</si>
  <si>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t>GTAX-02</t>
  </si>
  <si>
    <t>SA-10</t>
  </si>
  <si>
    <t>Developer Configuration Management</t>
  </si>
  <si>
    <t>Interview</t>
  </si>
  <si>
    <t xml:space="preserve">Ensure agencies load their staging logs into production to be able to track access to taxpayer information in the pre-production environment. </t>
  </si>
  <si>
    <t xml:space="preserve">1. Interview the administrator and determine if the agency loads their staging logs into production to be able to track access to taxpayer information in the pre-production environment. </t>
  </si>
  <si>
    <t>1. The agency either
A. loads staging logs into production to be able to track access to taxpayer information in the pre-production environment.
OR
B. does not replace tracking logs in the pre-production environment via a regular production data refresh.</t>
  </si>
  <si>
    <t>Moderate</t>
  </si>
  <si>
    <t>HAU27</t>
  </si>
  <si>
    <t>HAU27: Audit trail does not include access to FTI in pre-production</t>
  </si>
  <si>
    <t>GTAX-03</t>
  </si>
  <si>
    <t>AC-2</t>
  </si>
  <si>
    <t>Account Management</t>
  </si>
  <si>
    <t>Test
Interview</t>
  </si>
  <si>
    <t>Checks to see if the organization manages information system accounts, including establishing, activating, modifying, reviewing, and disabling accounts. The organization reviews information system accounts to ensure that existing accounts are being controlled properly.</t>
  </si>
  <si>
    <t xml:space="preserve">1. Test the following query-
[GTSYS]
select * from tblUser where flngVer = 0 and fdtmStart &lt; GetDate() and fdtmEnd &gt; GetDate()
Randomly choose users from the scripted list of results.  Verify the selected users are still active users that require GenTax® application access.
2. Interview the system or security administrator to verify how often the GenTax® account list is reviewed for potential revision. 
</t>
  </si>
  <si>
    <t>1. No accounts exist for individuals that are no longer associated with the organization, or no longer require access to the GenTax® application.
2. User accounts are reviewed at least annually to ensure accounts are necessary and that account privileges are assigned correctly. 
Account managers are notified when information system users are terminated or transferred and associated accounts are removed, disabled, or otherwise secured. Account managers are also notified when users' information system usage or need-to-know/need-to-share changes.</t>
  </si>
  <si>
    <t>Significant</t>
  </si>
  <si>
    <t>HAC37
HAC8
HAC41</t>
  </si>
  <si>
    <t>HAC37: Account management procedures are not implemented
HAC8: Accounts are not reviewed periodically for proper privileges
HAC41: Accounts are not removed or suspended when no longer necessary</t>
  </si>
  <si>
    <t>GTAX-04</t>
  </si>
  <si>
    <t>AC-6</t>
  </si>
  <si>
    <t>Least Privilege</t>
  </si>
  <si>
    <t>Checks to see if the information system enforces assigned authorizations for controlling access to the system in accordance with applicable policy.</t>
  </si>
  <si>
    <t xml:space="preserve">Examine the user or group role structure that is set up within the GenTax® application.  Verify access to functions or areas in GenTax® are protected by access controls. 
</t>
  </si>
  <si>
    <t>The application uses role-based security to grant privileges to individuals.
Roles are assigned for a particular set of users and then that role/group is given only the rights that are required to perform that duty.</t>
  </si>
  <si>
    <t>HAC9
HAC11</t>
  </si>
  <si>
    <t>HAC9: Accounts have not been created using user roles 
HAC11: User access was not established with the concept of least privilege.</t>
  </si>
  <si>
    <t>GTAX-05</t>
  </si>
  <si>
    <t>AC-5</t>
  </si>
  <si>
    <t>Separation of Duties</t>
  </si>
  <si>
    <t>Interview
Examine</t>
  </si>
  <si>
    <t>Checks to see if the information system enforces separation of duties through assigned access authorizations.</t>
  </si>
  <si>
    <t>1. Interview the administrator to determine how user and group access is assigned.
2. Examine the accounts granted direct DBMS access to execute queries. 
3. Examine the accounts granted access to the GenTax® Configuration Tool.</t>
  </si>
  <si>
    <t>1. User and group access is assigned using the principle of least privilege by job function and need-to-know.
Verify the user or group structure separates privilege levels for personnel that create, modify, and delete access control rules and personnel that perform either data entry or application programming.
Verify the user or group structure separates privilege levels for personnel that review and clear audit logs and personnel that perform non-audit administration.
Users listed, if any, with security equal to a "root user" are documented.
2. Direct access to the DBMS is restricted to database administrators only.
3. Access to the GenTax® Configuration Tool is restricted to application administrators only.</t>
  </si>
  <si>
    <t>HAC12</t>
  </si>
  <si>
    <t>HAC12: Separation of duties is not in place</t>
  </si>
  <si>
    <t>GTAX-06</t>
  </si>
  <si>
    <t>AC-3</t>
  </si>
  <si>
    <t>Access Enforcement</t>
  </si>
  <si>
    <t>Test</t>
  </si>
  <si>
    <t>Checks to see if the information system enforces assigned authorizations for controlling access to FTI for only those accounts necessary</t>
  </si>
  <si>
    <t>1. Verify security setting specifically for Data Warehouse manager:
[GTREF]
select fintFunction from rfrManager where fstrManager = 'Dwh'
or GenTax® TOOLS, Reference Editor
2. Verify security on individual data stores in Data Warehouse manager.  Function's returned evaluated for how restrictive its policy is.
[GTGLB]
select fstrDataStoreName, fstrDescription, flngFunction
from tblDWhDataStore 
where flngVer=0 and fblnActive=1 
and  fdtmProductionLoaded&lt;'31-Dec-9999'
*Note above query will return all datastores defined in the data warehouse, some of which may not be FTI sourced.  Only look at FTI datastores. The name or description of the datastore will identify if it is an FTI datastore.</t>
  </si>
  <si>
    <t>Access to the Data Warehouse Manager and the individual FTI data stores is restricted to authorized agency personnel with a valid need-to-know and a job function that requires access to FTI.</t>
  </si>
  <si>
    <t>HAC11</t>
  </si>
  <si>
    <t>HAC11: User access was not established with the concept of least privilege</t>
  </si>
  <si>
    <t>GTAX-07</t>
  </si>
  <si>
    <t>AC-4</t>
  </si>
  <si>
    <t>Information Flow Enforcement</t>
  </si>
  <si>
    <t>Checks to see if the information system clearly identifies datastores which contain FTI.</t>
  </si>
  <si>
    <t>1. Verify each datastore containing FTI is labeled as containing FTI:
[GTGLB]
select fstrDataStoreName, fstrDescription, flngFunction
from tblDWhDataStore 
where flngVer=0 and fblnActive=1 
and  fdtmProductionLoaded&lt;'31-Dec-9999'
*Note above query will return all datastores defined in the data warehouse, some of which may not be FTI sourced.  Only look at FTI datastores. The name or description of the datastore will identify if it is an FTI datastore.</t>
  </si>
  <si>
    <t xml:space="preserve">FTI datastores are clearly marked to prevent commingling of data.
</t>
  </si>
  <si>
    <t>HCM2</t>
  </si>
  <si>
    <t>HCM2: FTI is not properly labeled on-screen</t>
  </si>
  <si>
    <t>GTAX-08</t>
  </si>
  <si>
    <t>FTI data that is commingled with other agency data in a data warehouse is properly labeled in the database.</t>
  </si>
  <si>
    <t>1. Examine the results of the query in Test #5 above and ask the administrator to identify database tables that contain FTI commingled with other agency data.</t>
  </si>
  <si>
    <t>1. In situations where FTI is commingled with other agency data in the database the FTI within database tables, columns, rows and data elements is back-end labeled and tagged with an IRS identifier.</t>
  </si>
  <si>
    <t>Limited</t>
  </si>
  <si>
    <t>HAC4</t>
  </si>
  <si>
    <t>HAC4: FTI is not labeled and is commingled with non-FTI</t>
  </si>
  <si>
    <t>GTAX-09</t>
  </si>
  <si>
    <t>SC-4</t>
  </si>
  <si>
    <t>Information in Shared Resources</t>
  </si>
  <si>
    <t>Initial FTI extract does not remain on initial receipt machine after imported into the Data Warehouse.</t>
  </si>
  <si>
    <t>Interview the administrator and/or network personnel and determine what happens to the original FTI extract after it has been loaded into the Data Warehouse.</t>
  </si>
  <si>
    <t>The agency has documented procedures in place for the removal or backing up of the original FTI extract, after it has been loaded into the Data Warehouse.</t>
  </si>
  <si>
    <t>HSC10
HSC12</t>
  </si>
  <si>
    <t>HSC10: FTI is not properly deleted / destroyed
HSC12: Original FTI extracts are not protected after ETL process</t>
  </si>
  <si>
    <t>GTAX-10</t>
  </si>
  <si>
    <t>AC-7</t>
  </si>
  <si>
    <t>Unsuccessful Logon Attempts</t>
  </si>
  <si>
    <t>Failed Login Minimum Requirement</t>
  </si>
  <si>
    <t xml:space="preserve">1. If LDAP off:
[GTREF]
select fintLoginAttempts from rfrPasswordConfig
or GenTax® TOOLS, Reference Editor
If LDAP is used the GenTax® application relies on the control implemented by Windows® Active Directory.  The Account Lockout setting will need to be verified on the Windows® AD Domain Controller.
</t>
  </si>
  <si>
    <t xml:space="preserve">fintLoginAttempts &lt; 3
User account lockout feature disables the user account after 3 unsuccessful login attempts.
Account lockout duration is set to 15 minutes or greater.
</t>
  </si>
  <si>
    <t>HAC15
HAC17</t>
  </si>
  <si>
    <t>HAC15: User accounts not locked out after 3 unsuccessful login attempts
HAC17: Account lockouts do not require administrator action</t>
  </si>
  <si>
    <t>GTAX-11</t>
  </si>
  <si>
    <t>AC-8</t>
  </si>
  <si>
    <t>System Use Notification</t>
  </si>
  <si>
    <t>Checks to ensure the IRS approved login banner is used.</t>
  </si>
  <si>
    <t>1.  Start GenTax® 
2. Enter valid user id and authentication values for logon
3. Review legal notice on startup screen.</t>
  </si>
  <si>
    <t xml:space="preserve">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</si>
  <si>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HAC14
HAC38</t>
  </si>
  <si>
    <t>HAC14: Warning banner is insufficient
HAC38: Warning banner does not exist</t>
  </si>
  <si>
    <t>GTAX-12</t>
  </si>
  <si>
    <t>AC-11</t>
  </si>
  <si>
    <t>Device Lock</t>
  </si>
  <si>
    <t>Checks to ensure that the application automatically locks sessions after 15 minutes of inactivity.</t>
  </si>
  <si>
    <t xml:space="preserve">1. Test the following query-
[GTREF]
select * from [CodeTable].rfrProcessValues where fstrParent = 'GENTAX' and fstrTextKey = 'InactivityTimeout' and fblnActive=1
</t>
  </si>
  <si>
    <t>1. Value returned is in seconds (e.g. 15 minutes = 900).  The value for InactivityTimeout should be 900 or less.</t>
  </si>
  <si>
    <t>HAC2</t>
  </si>
  <si>
    <t>HAC2: User sessions do not lock after the Publication 1075 required timeframe</t>
  </si>
  <si>
    <t>GTAX-13</t>
  </si>
  <si>
    <t>AC-12</t>
  </si>
  <si>
    <t>Session Termination</t>
  </si>
  <si>
    <t>Checks to ensure that the application automatically disconnects sessions after 30 minutes of inactivity.</t>
  </si>
  <si>
    <t xml:space="preserve">Interview the Administrator to ensure sessions terminate after 30 minutes
For the web version, elicit how the session disconnect is handled
For non web-version, elicit the method the client and application time out sessions.
</t>
  </si>
  <si>
    <t>1. Value returned is in seconds (e.g. 30 minutes = 1800).  The value for InactivityTimeout should be 1800 or less.</t>
  </si>
  <si>
    <t>HRM4</t>
  </si>
  <si>
    <t>HRM4: User sessions do not terminate after the Publication 1075 period of inactivity</t>
  </si>
  <si>
    <t>GTAX-14</t>
  </si>
  <si>
    <t>AC-14</t>
  </si>
  <si>
    <t>Permitted Actions without Identification or Authentication</t>
  </si>
  <si>
    <t>Checks to see if the organization identifies and documents specific user actions that can be performed on the information system without identification or authentication</t>
  </si>
  <si>
    <t>Attempt to access any module of the GenTax® application without logging in.</t>
  </si>
  <si>
    <t>No actions can be performed within GenTax® without user identification and authentication first being required.</t>
  </si>
  <si>
    <t>HAC29</t>
  </si>
  <si>
    <t>HAC29: Access to system functionality without identification and authentication</t>
  </si>
  <si>
    <t>GTAX-15</t>
  </si>
  <si>
    <t>AC-17</t>
  </si>
  <si>
    <t>Remote Access</t>
  </si>
  <si>
    <t>The agency authorizes, monitors, and controls all methods of remote access to the information system.</t>
  </si>
  <si>
    <t xml:space="preserve">Examine the mechanism used for remote access to the GenTax® application.
Note: Most agencies perform remote access to GenTax® through Remote Desktop sessions. The application can be made available over the Internet by installing an executable on the client. The application may also be accessible through a corporate VPN.  </t>
  </si>
  <si>
    <r>
      <t xml:space="preserve">The remote access mechanisms are part of an enterprise service offering either by the agency or a consolidated data center function. Remote access is properly limited.
</t>
    </r>
    <r>
      <rPr>
        <b/>
        <sz val="10"/>
        <rFont val="Arial"/>
        <family val="2"/>
      </rPr>
      <t xml:space="preserve">Note: </t>
    </r>
    <r>
      <rPr>
        <sz val="10"/>
        <rFont val="Arial"/>
        <family val="2"/>
      </rPr>
      <t>All remote access mechanisms must be reviewed using appropriate networking SCSEM.</t>
    </r>
  </si>
  <si>
    <t xml:space="preserve">Remote access is defined as any access to an agency information system by a user communicating through an external network, for example: the Internet.   </t>
  </si>
  <si>
    <t>HRM7</t>
  </si>
  <si>
    <t>HRM7: The agency does not adequately control remote access to its systems</t>
  </si>
  <si>
    <t>GTAX-16</t>
  </si>
  <si>
    <t>Interview / Examine</t>
  </si>
  <si>
    <t>Access control of FTI data store security key.</t>
  </si>
  <si>
    <t>Verify that data store(s) containing FTI, are secured with a separate security key from the rest of the warehouse and they are only accessible by individuals with authorized access.</t>
  </si>
  <si>
    <t>Data Store(s) containing FTI, are secured with a separate security key from the rest of the warehouse and they are only accessible by individuals with authorized access.</t>
  </si>
  <si>
    <t>GTAX-17</t>
  </si>
  <si>
    <t>AU-12</t>
  </si>
  <si>
    <t>Audit Generation</t>
  </si>
  <si>
    <t>The agency has auditing enabled.</t>
  </si>
  <si>
    <t>Confirm the existence of GenTax® TOOLS and ensure the logs are not empty.</t>
  </si>
  <si>
    <t>GenTax® TOOLS is present and the audit logs contain audit event entries.</t>
  </si>
  <si>
    <t>HAU2</t>
  </si>
  <si>
    <t>HAU2: No auditing is being performed on the system</t>
  </si>
  <si>
    <t>GTAX-18</t>
  </si>
  <si>
    <t>AU-2</t>
  </si>
  <si>
    <t>Audit Events</t>
  </si>
  <si>
    <t>Checks to ensure successful and unsuccessful login and logout activity is logged.</t>
  </si>
  <si>
    <t xml:space="preserve">1. Test the following query-
[GTSYS]
select * from tblUserLog
or GenTax® TOOLS, Login Activity
2. Test the following query-
[GTSYS]
select * from tblUserLog where fdtmLogOff = fdtmLogOn
or GenTax® TOOLS, Login Activity
</t>
  </si>
  <si>
    <t>1. Successful logins and logouts are logged.
2. Unsuccessful logins are logged.</t>
  </si>
  <si>
    <t>HAU21</t>
  </si>
  <si>
    <t>HAU21: System does not audit all attempts to gain access</t>
  </si>
  <si>
    <t>GTAX-19</t>
  </si>
  <si>
    <t>AU-8</t>
  </si>
  <si>
    <t>Time Stamps</t>
  </si>
  <si>
    <t>Audit data contains time stamps.</t>
  </si>
  <si>
    <t>Review the log data generated in the previous teste case or in the GenTax TOOLS, Login Activity Screen.</t>
  </si>
  <si>
    <t>Time stamps (including date and time) of audit records are generated using internal system clocks.</t>
  </si>
  <si>
    <t>HAU12
HAU11</t>
  </si>
  <si>
    <t>HAU12: Audit records are not time stamped
HAU11: NTP is not properly implemented</t>
  </si>
  <si>
    <t>GTAX-20</t>
  </si>
  <si>
    <t>Check to ensure FTI data access via the information system is being logged appropriately.</t>
  </si>
  <si>
    <t xml:space="preserve">1. Test the following query-
[GTSYS]
select * from tblTableLog where fblnFederal=1
or GenTax® TOOLS, Table Log Activity
</t>
  </si>
  <si>
    <t>1. FTI data store access authorizations are tracked and reviewed.</t>
  </si>
  <si>
    <t>HAU5</t>
  </si>
  <si>
    <t>HAU5: Auditing is not being performed on all data tables containing FTI</t>
  </si>
  <si>
    <t>GTAX-21</t>
  </si>
  <si>
    <t xml:space="preserve">Check to ensure user tracking table is enabled to log internal access to taxpayer accounts. </t>
  </si>
  <si>
    <t>1. Test the following query-
[GTREF]
select * from [CodeTable].rfrUserTrackingType where fblnActive=1
2. Interview Administrator and request them to explain how user tracking is being used and why each entry has been setup?</t>
  </si>
  <si>
    <t xml:space="preserve">1.  Results should output data tables which contain FTI.
2. The Administrator should explain how user tracking is enabled and confirm it is implemented on all data tables containing FTI.
</t>
  </si>
  <si>
    <t>Test is not applicable at this time.  Test case is still under development.</t>
  </si>
  <si>
    <t>HAU100</t>
  </si>
  <si>
    <t>HAU100: Other</t>
  </si>
  <si>
    <t>GTAX-22</t>
  </si>
  <si>
    <t>AU-3</t>
  </si>
  <si>
    <t>Content of Audit Records</t>
  </si>
  <si>
    <t xml:space="preserve">Check to ensure auditing is enabled to the extent necessary to capture access, modification, deletion and movement of FTI by each unique user. </t>
  </si>
  <si>
    <t>1. Examine the results of the query in Test #19 above. 
2. Examine the audit events in the log to verify access, modification, deletion and movement of FTI in and out of the data warehouse is captured.</t>
  </si>
  <si>
    <t xml:space="preserve">1. Within the data warehouse and/or application auditing is enabled to the extent necessary to capture access, modification, deletion and movement of FTI by each unique user. This auditing requirement also applies to data tables or databases embedded in or residing outside of the application. </t>
  </si>
  <si>
    <t>HAU17</t>
  </si>
  <si>
    <t>HAU17: Audit logs do not capture sufficient auditable events</t>
  </si>
  <si>
    <t>GTAX-23</t>
  </si>
  <si>
    <t>AU-4</t>
  </si>
  <si>
    <t>Audit Storage Capacity</t>
  </si>
  <si>
    <t>The organization allocates sufficient audit record storage capacity and configures auditing to reduce the likelihood of such capacity being exceeded.</t>
  </si>
  <si>
    <t>1. Examine example log tables
[GTSYS]
select * from tblUserLog
select * from tblUser
select * from tblTableLog
or GenTax® TOOLS, Login Activity
or GenTax® TOOLS, Table Log Activity
2. Verify there is a mechanism in place to notify the administrator in the event audit logs near storage capacity, or the audit process has failed. Examine automated alerts that have been previously received by the administrator.
3. Verify the duration audit logs are retained in archive.</t>
  </si>
  <si>
    <t>1. Complete log history is maintained in DBMS in appropriate table(s).  Allocation storage is maintained as part of DBMS maintenance.  Audit security logs are archived to a central log server.  
2. There is an automated mechanism in place to ensure the administrator is notified when the application logs are near capacity, or when the application audit process has failed or has an error condition.  The administrator
has configured the percentage full at which the audit trail must be for this notification to be triggered.</t>
  </si>
  <si>
    <t>HAU23
HAU24</t>
  </si>
  <si>
    <t>HAU23: Audit storage capacity threshold has not been defined
HAU24: Administrators are not notified when audit storage threshold is reached</t>
  </si>
  <si>
    <t>GTAX-24</t>
  </si>
  <si>
    <t>AU-6</t>
  </si>
  <si>
    <t>Audit Review, Analysis, and Reporting</t>
  </si>
  <si>
    <t>Checks to see if table and/or security logs are reviewed on a periodic basis.</t>
  </si>
  <si>
    <t>Verify table and/or security logs are reviewed on a daily basis for:
- logon attempt failures by user
- logons at unusual/non-duty hours
- access to restricted system or data files indicating a possible pattern of deliberate browsing
- System failures or errors
- Unusual or suspicious patterns of activity
[GTSYS]
select * from tblTableLog
select * from tblUserLog
or GenTax® TOOLS, Login Activity
or GenTax® TOOLS, Table Log Activity</t>
  </si>
  <si>
    <t>Agencies routinely review audit records for indications of unusual activities, suspicious activities or suspected violations, and report findings to appropriate officials for prompt resolution.</t>
  </si>
  <si>
    <t>HAU3
HAU18</t>
  </si>
  <si>
    <t>HAU3: Audit logs are not being reviewed
HAU18: Audit logs are reviewed, but not per Pub 1075 requirements</t>
  </si>
  <si>
    <t>GTAX-25</t>
  </si>
  <si>
    <t>AU-9</t>
  </si>
  <si>
    <t>Protection of Audit Information</t>
  </si>
  <si>
    <t>Checks to see if the information system protects audit information and audit tools from unauthorized access, modification, and deletion.</t>
  </si>
  <si>
    <t xml:space="preserve">1. Locate the table(s) that store the application audit log files within the DBMS.  Examine the properties of the log files.  
2. Verify the table permissions to ensure read, write and delete access is only granted to personnel responsible for maintaining and reviewing the audit logs.
</t>
  </si>
  <si>
    <t>1. The application does not permit modification of logged or historical information.  
2. Access to the application audit logs is restricted to personnel responsible for maintaining and reviewing the audit logs (e.g., security administrator).</t>
  </si>
  <si>
    <t>HAU10</t>
  </si>
  <si>
    <t>HAU10: Audit logs are not properly protected</t>
  </si>
  <si>
    <t>GTAX-26</t>
  </si>
  <si>
    <t>AU-11</t>
  </si>
  <si>
    <t>Audit Record Retention</t>
  </si>
  <si>
    <t>Interview Examine</t>
  </si>
  <si>
    <t>The agency retains audit records for 7 years in an encrypted format to provide support for after-the-fact investigations of security incidents and to meet regulatory and organizational information retention requirements.</t>
  </si>
  <si>
    <t>Interview the system administrator and examine examples of labeled storage media that The agency retains audit records for 7 years in an encrypted format to provide support for after-the-fact investigations of security incidents and to meet regulatory and organizational information retention requirements.</t>
  </si>
  <si>
    <t>The agency retains audit records for 7 years in an encrypted format to provide support for after-the-fact investigations of security incidents and to meet regulatory and organizational information retention requirements.
The database audit logs itself is not purged.
All backups are sent to tape on a rotating basis. (full and incremental backups)</t>
  </si>
  <si>
    <t>HAU7</t>
  </si>
  <si>
    <t>HAU7: Audit records are not retained per Pub 1075</t>
  </si>
  <si>
    <t>GTAX-27</t>
  </si>
  <si>
    <t>IA-2</t>
  </si>
  <si>
    <t>Identification and Authentication (Organizational Users)</t>
  </si>
  <si>
    <t>Check to determine if default authentication has been overridden.</t>
  </si>
  <si>
    <t>1. Check authentication method.  
[GTSYS]
select * 
from [CodeTable].rfrPasswordConfig pwd,
  [System].tblUser u
where u.flngVer=0
and  u.fdtmEnd &gt; GETDATE()
and  u.fdtmStart &lt; GETDATE()
and  pwd.fstrEnvironment = &lt; ENVIRONMENT &gt;
and  u.fintAuthenticationMethod &lt;&gt; 0        -- remove entries that use "default setup"
and  ((pwd.fblnUseLDAP = 0 and u.fintAuthenticationMethod = 1) -- looking for users setup as "LDAP" method where default configuration is NOT LDAP
 or  (pwd.fblnUseLDAP = 1 and u.fintAuthenticationMethod = 2)) -- looking for users setup as "Password" method where default configuration is LDAP</t>
  </si>
  <si>
    <t>1. The intention of this functionality is to highlight individual exceptions to the default configuration.  Review exception-based authentication rules and check if authentication requirements align with agency I&amp;A and access control policies..</t>
  </si>
  <si>
    <t>HIA5</t>
  </si>
  <si>
    <t>HIA5: System does not properly control authentication process</t>
  </si>
  <si>
    <t>GTAX-28</t>
  </si>
  <si>
    <t>IA-5</t>
  </si>
  <si>
    <t>Authenticator Management</t>
  </si>
  <si>
    <t>Agency has defined appropriate rules for password management in GenTax® (e.g. length, numeric, mixed case, etc.)</t>
  </si>
  <si>
    <t>If LDAP off, verify password configuration strength based on number of column settings on rfrPasswordConfig:
[GTREF]
select * from rfrPasswordConfig
   - fintMinLength
   - fblnRequireNumeric
   - fblnRequireMixedCase
   - fblnRequireOther
   - fblnNoUserIDAsPwd
   - fblnPasswordReuseAllowed
or GenTax® TOOLS, Reference Editor
If LDAP is used the GenTax® application relies on the control implemented by Windows® Active Directory.  The password minimum length, complexity and history settings will need to be verified on the Windows® AD Domain Controller.</t>
  </si>
  <si>
    <t xml:space="preserve">Passwords are a minimum length of 14 characters in a combination of alpha and numeric or special characters.  </t>
  </si>
  <si>
    <t>HPW3
HPW12
HPW19</t>
  </si>
  <si>
    <t>HPW3: Minimum password length is too short
HPW12: Passwords do not meet complexity requirements
HPW19: More than one Publication 1075 password requirement is not met</t>
  </si>
  <si>
    <t>GTAX-29</t>
  </si>
  <si>
    <t xml:space="preserve">Users shall be prohibited from using their last 24 passwords to deter reuse of the same password. </t>
  </si>
  <si>
    <t>If LDAP off:
[GTREF]
select fintNumberOfRequired from rfrPasswordConfig
or GenTax® TOOLS, Reference Editor
Verify password history maintained:
[GTSYS]
select fstrUser,fstrPassword from tblUser where flngVer&lt;&gt;0
If LDAP is used the GenTax® application relies on the control implemented by Windows® Active Directory.  The password history setting will need to be verified on the Windows® AD Domain Controller.</t>
  </si>
  <si>
    <t>Users are prohibited from using their last 24 passwords to deter reuse of the same password.</t>
  </si>
  <si>
    <t>HPW6</t>
  </si>
  <si>
    <t>HPW6: Password history is insufficient</t>
  </si>
  <si>
    <t>GTAX-30</t>
  </si>
  <si>
    <t>Maximum Password Age is enforced.</t>
  </si>
  <si>
    <t xml:space="preserve">If LDAP off:
[GTREF]
select flngPWDExpireDays from rfrPasswordConfig
or GenTax® TOOLS, Reference Editor
If LDAP is used the GenTax® application relies on the control implemented by Windows® Active Directory.  The maximum password age setting will need to be verified on the Windows® AD Domain Controller.
</t>
  </si>
  <si>
    <t>flngPWDExpireDays &lt;= 90 (privileged users and standard users)
Passwords are changed every 90 days, at a minimum, for privileged user accounts, and for standard user accounts.</t>
  </si>
  <si>
    <t>HPW2</t>
  </si>
  <si>
    <t>HPW2: Password does not expire timely</t>
  </si>
  <si>
    <t>GTAX-31</t>
  </si>
  <si>
    <t>Minimum Password Age is enforced.</t>
  </si>
  <si>
    <t>GenTax® v6 does not have the capability to enforce a minimum password age if the LDAP is off.
If LDAP is used the GenTax® application relies on the control implemented by Windows® Active Directory.  The minimum password age setting will need to be verified on the Windows® AD Domain Controller.</t>
  </si>
  <si>
    <t>Users shall be prohibited from changing their passwords for at least 1 day after a recent change.</t>
  </si>
  <si>
    <t>3/3/14: Updated to 1 day.</t>
  </si>
  <si>
    <t>HPW4</t>
  </si>
  <si>
    <t>HPW4: Minimum password age does not exist</t>
  </si>
  <si>
    <t>GTAX-32</t>
  </si>
  <si>
    <t xml:space="preserve">Checks to ensure Password Expiration is configured properly. </t>
  </si>
  <si>
    <t>Select one or more defined GenTax® users and navigate to their security profile screen to verify the "password never expire" option is not checked.
1. This test is to verify that password expiration is enabled.
[GTSYS]
select * from tblUser 
where flngVer = 0 
and  fdtmStart &lt; GetDate() and fdtmEnd &gt; GetDate()
and  fblnPasswordNeverExpires = 1
2. This test is for any active user who's password expire date is greater than 90 (non-privileged user) or 90 (privileged user) days.  Change the parameter in the command to 90 for non-privileged users.
[GTSYS]
Select *
from tbluser
where flngver = 0
and fdtmend = '9999-12-31 00:00:00.000'
and fdtmPasswordExpires &gt; dateadd(day,90,Getdate()); 
If LDAP is used the GenTax® application relies on the control implemented by Windows® Active Directory.  The "password never expires" setting will need to be verified on the Windows® AD Domain Controller.</t>
  </si>
  <si>
    <t>"Password never expire" box is not checked.
The second command should return no output indicating there are no privileged accounts with a password expire date greater than 90 days and no non-privileged accounts with a password expire date greater than 90 days.</t>
  </si>
  <si>
    <t>GTAX-33</t>
  </si>
  <si>
    <t>Checks to ensure all accounts have unique user names.</t>
  </si>
  <si>
    <t>Test the uniqueness of user names by performing the following query-
[GTSYS]
select fstrUser,count(*) from tblUser where flngVer=0 group by fstrUser having count(*)&gt;1</t>
  </si>
  <si>
    <t>Every GenTax® application account name is unique.  Accounts do not have the same user or account name.</t>
  </si>
  <si>
    <t>HAC20</t>
  </si>
  <si>
    <t>HAC20: Agency duplicates usernames</t>
  </si>
  <si>
    <t>GTAX-34</t>
  </si>
  <si>
    <t>Checks to ensure new users must change their password upon initial login to the application.</t>
  </si>
  <si>
    <t xml:space="preserve">1. Create a new demonstration user for test purposes. 
2. Verify the following flag is set: 
'- new users default flag of "next logon change password" = True; 
3. Login using the newly created test user account and verify the password change prompt. 
</t>
  </si>
  <si>
    <t>1. The "next logon change password" flag is set to True.
2. The test user account is prompted for a password change upon initial login.</t>
  </si>
  <si>
    <t>HPW20</t>
  </si>
  <si>
    <t>HPW20: User is not required to change password upon first use</t>
  </si>
  <si>
    <t>GTAX-35</t>
  </si>
  <si>
    <t>IA-6</t>
  </si>
  <si>
    <t>Authenticator Feedback</t>
  </si>
  <si>
    <t>Examine
Test</t>
  </si>
  <si>
    <t>Checks to see if the information system obscures feedback of authentication information during the authentication process to protect the information from possible exploitation/use by unauthorized individuals.</t>
  </si>
  <si>
    <t>1. Examine during login to the application that the user's password is obscured on screen during input.
2. Test the application by forcing a bad login through entering an invalid password and observe the onscreen feedback.</t>
  </si>
  <si>
    <t>1. Passwords are masked during input.
2. Invalid login reports message of bad login or password, thus not providing information of what was wrong (the password or the login).</t>
  </si>
  <si>
    <t>HPW8</t>
  </si>
  <si>
    <t>HPW8: Passwords are displayed on screen when entered</t>
  </si>
  <si>
    <t>GTAX-36</t>
  </si>
  <si>
    <t>SC-8</t>
  </si>
  <si>
    <t>Transmission Confidentiality and Integrity</t>
  </si>
  <si>
    <t>Checks to ensure passwords are encrypted on the client, in transmission, and while stored in the DBMS</t>
  </si>
  <si>
    <t xml:space="preserve">Test the password encryption method using the following query-
1. [GTREF]
select fstrEncryptionType from rfrPasswordConfig
or GenTax® TOOLS, Reference Editor
2. [GTSYS]
select fstrPwdEncryptionType, fstrPassword from tblUser
</t>
  </si>
  <si>
    <t xml:space="preserve">GenTax® supports SHAXXX password hashing. Passwords encrypted on tblUser within the DBMS
Passwords are encrypted on the client, in transmission and while stored in the DBMS using NIST FIPS 140 validated
encryption.
</t>
  </si>
  <si>
    <t>CMVP stopped accepting FIPS 140-2 submissions for new validation certificates on 9/21/2021. However, many 140-2 certificates will be valid through 2026. Check the NIST website for further guidance.</t>
  </si>
  <si>
    <t>HPW11</t>
  </si>
  <si>
    <t>HPW11: Password transmission does not use strong cryptography</t>
  </si>
  <si>
    <t>GTAX-37</t>
  </si>
  <si>
    <t>SC-2</t>
  </si>
  <si>
    <t>Application Partitioning</t>
  </si>
  <si>
    <t>Examine
Interview</t>
  </si>
  <si>
    <t>Checks to see if the information system separates user functionality (including user interface services) from information system management functionality.</t>
  </si>
  <si>
    <t xml:space="preserve">Examine the GenTax® application architecture to determine how system management and user interface services are separated.
Interview the application administrator or examine the application documentation to determine the location of the application code.  Examine the directory where the application code is located. 
</t>
  </si>
  <si>
    <t>The application data is not located in the same directory as the code.
Separation may be accomplished through the use of different computers, different central processing units, different instances of the operating system, different network addresses, combinations of these methods, or other methods as appropriate.</t>
  </si>
  <si>
    <t>HCM22</t>
  </si>
  <si>
    <t>HCM22: Application code is not adequately separated from data sets</t>
  </si>
  <si>
    <t>GTAX-38</t>
  </si>
  <si>
    <t>Checks to ensure the application prevents unauthorized and unintended information transfer via shared system resources.</t>
  </si>
  <si>
    <t>Examine the system architecture and interview the system administrator to verify the application does not store FTI in a system cache, registers, main memory, or secondary storage after a user session is terminated.</t>
  </si>
  <si>
    <t>Temporary files/objects that may contain FTI, including encrypted files, are not released to any system cache, registers, main memory or secondary storage when a user session is terminated.</t>
  </si>
  <si>
    <t>HRM10</t>
  </si>
  <si>
    <t>HRM10: Client side caching utility has not been implemented</t>
  </si>
  <si>
    <t>GTAX-39</t>
  </si>
  <si>
    <t>SC-13</t>
  </si>
  <si>
    <t>Cryptographic Protection</t>
  </si>
  <si>
    <t>Checks to ensure the application uses an approved cryptographic module.</t>
  </si>
  <si>
    <t xml:space="preserve">If the application does not utilize encryption, key exchange, digital signature or hash, FIPS 140 cryptography is not required this check is not applicable.
Examine and verify that all cryptography functions used by the application are FIPS-140 validated cryptographic modules.  
The National Institute of Standards and Technology's FIPS 140-1 and FIPS 140 Vendor List is http://csrc.nist.gov/cryptval/.
</t>
  </si>
  <si>
    <t xml:space="preserve">The application uses approved FIPS 140 compliant modules. </t>
  </si>
  <si>
    <t>HSC15</t>
  </si>
  <si>
    <t>HSC15: Encryption capabilities do not meet FIPS 140-2 requirements</t>
  </si>
  <si>
    <t>Do not edit below</t>
  </si>
  <si>
    <t>Info</t>
  </si>
  <si>
    <t>Test (Automated)</t>
  </si>
  <si>
    <t>Test (Manual)</t>
  </si>
  <si>
    <t>Criticality Ratings</t>
  </si>
  <si>
    <t>FASTAPP-01</t>
  </si>
  <si>
    <t>Verify that the agency has an active support and maintenance agreement with Fast Enterprises to ensure access to hotfixes and patches.</t>
  </si>
  <si>
    <t xml:space="preserve">Interview the administrator(s) to determine if support is maintained for the FAST application. This makes security updates and hotfixes available to address known issues. </t>
  </si>
  <si>
    <t xml:space="preserve">The FAST application is currently under support by Fast Enterprises.  </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</si>
  <si>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</si>
  <si>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</si>
  <si>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FASTAPP-02</t>
  </si>
  <si>
    <t>SI-2</t>
  </si>
  <si>
    <t>Flaw Remediation</t>
  </si>
  <si>
    <t>Verify that any FAST application critical component issues that exist have been analyzed and, when required, an upgrade is in progress.</t>
  </si>
  <si>
    <r>
      <t xml:space="preserve">Using the FCR instance of the FAST application, access the Health Check manager, drill into the environment, access the </t>
    </r>
    <r>
      <rPr>
        <i/>
        <sz val="10"/>
        <rFont val="Arial"/>
        <family val="2"/>
      </rPr>
      <t>Components</t>
    </r>
    <r>
      <rPr>
        <sz val="10"/>
        <rFont val="Arial"/>
        <family val="2"/>
      </rPr>
      <t xml:space="preserve"> option and view the </t>
    </r>
    <r>
      <rPr>
        <b/>
        <sz val="10"/>
        <rFont val="Arial"/>
        <family val="2"/>
      </rPr>
      <t>Statistics</t>
    </r>
    <r>
      <rPr>
        <sz val="10"/>
        <rFont val="Arial"/>
        <family val="2"/>
      </rPr>
      <t xml:space="preserve"> tab. The components that are of concern are the ones where the message text includes </t>
    </r>
    <r>
      <rPr>
        <i/>
        <sz val="10"/>
        <rFont val="Arial"/>
        <family val="2"/>
      </rPr>
      <t>Critical Issue</t>
    </r>
    <r>
      <rPr>
        <sz val="10"/>
        <rFont val="Arial"/>
        <family val="2"/>
      </rPr>
      <t>. If the component tagged with a critical issue is applicable to the FAST application product installation, remediation steps are planned.</t>
    </r>
  </si>
  <si>
    <t>There are no open critical issues for component versions that have been tagged by Fast Enterprises as containing an issue. If a critical issue is present for a component in use, an acceptable remediation plan is in place.</t>
  </si>
  <si>
    <t>HSI2
HSI27</t>
  </si>
  <si>
    <t xml:space="preserve">HSI2: System patch level is insufficient
HSI27: Critical security patches have not been applied </t>
  </si>
  <si>
    <t>FASTAPP-03</t>
  </si>
  <si>
    <t>Verify that the FAST application patch levels are up to date to address potential vulnerabilities.</t>
  </si>
  <si>
    <t>Using the FCR instance of the Sync Pack manager, check the listed entries reviewing the dates that the entries were closed.</t>
  </si>
  <si>
    <t>There are entries indicating updates within the last twelve months.</t>
  </si>
  <si>
    <t>FASTAPP-04</t>
  </si>
  <si>
    <t>Verify that the project has a process for updating the key FAST application architecture components on a regular basis to ensure that they are never more than six months out of date. These components include:
a. gaWdc.dll
b. gdCtl.dll
c. ggByt.dll
d. ggClc.dll
e. ggFda.dll
f. ggRfr.dll
g. ggWdc.dll</t>
  </si>
  <si>
    <t>Interview the FAST application administrator(s) to determine the process for managing architecture component updates within a reasonable timeframe.</t>
  </si>
  <si>
    <t xml:space="preserve">The process used ensures that the FAST application architecture components are updated within six months of being released by Fast Enterprises.
</t>
  </si>
  <si>
    <t>FASTAPP-05</t>
  </si>
  <si>
    <t>Verify that the FAST application will lock a user account after 3 failed login attempts.
If external authentication methods are allowed, those methods must be verified as well.</t>
  </si>
  <si>
    <r>
      <t xml:space="preserve">Use a third-party tool or the FAST Reference Table Editor tool to view the Password Configuration table's </t>
    </r>
    <r>
      <rPr>
        <b/>
        <sz val="10"/>
        <rFont val="Arial"/>
        <family val="2"/>
      </rPr>
      <t>Login Attempts</t>
    </r>
    <r>
      <rPr>
        <sz val="10"/>
        <rFont val="Arial"/>
        <family val="2"/>
      </rPr>
      <t xml:space="preserve"> column.</t>
    </r>
  </si>
  <si>
    <r>
      <t xml:space="preserve">The application should be configured to lock a user account after 3 unsuccessful login attempts. 
An appropriate row is configured with the following column value:
a. </t>
    </r>
    <r>
      <rPr>
        <b/>
        <sz val="10"/>
        <rFont val="Arial"/>
        <family val="2"/>
      </rPr>
      <t>Login Attempts</t>
    </r>
    <r>
      <rPr>
        <sz val="10"/>
        <rFont val="Arial"/>
        <family val="2"/>
      </rPr>
      <t xml:space="preserve">: </t>
    </r>
    <r>
      <rPr>
        <i/>
        <sz val="10"/>
        <rFont val="Arial"/>
        <family val="2"/>
      </rPr>
      <t>&lt;=3</t>
    </r>
  </si>
  <si>
    <t>HAC15</t>
  </si>
  <si>
    <t>HAC15: User accounts not locked out after 3 unsuccessful login attempts</t>
  </si>
  <si>
    <t>FASTAPP-06</t>
  </si>
  <si>
    <t>Verify that the FAST application enforces a minimum password age of at least 24 hours.
If external authentication methods are allowed,  those methods must be verified as well.</t>
  </si>
  <si>
    <r>
      <t xml:space="preserve">Use a third-party tool or the FAST Reference Table Editor tool to view the Password Configuration table's </t>
    </r>
    <r>
      <rPr>
        <b/>
        <sz val="10"/>
        <rFont val="Arial"/>
        <family val="2"/>
      </rPr>
      <t>Last Password Change</t>
    </r>
    <r>
      <rPr>
        <sz val="10"/>
        <rFont val="Arial"/>
        <family val="2"/>
      </rPr>
      <t xml:space="preserve"> column.</t>
    </r>
  </si>
  <si>
    <r>
      <t xml:space="preserve">An appropriate row is configured with the following column value:
a. </t>
    </r>
    <r>
      <rPr>
        <b/>
        <sz val="10"/>
        <rFont val="Arial"/>
        <family val="2"/>
      </rPr>
      <t xml:space="preserve">Last Password Change </t>
    </r>
    <r>
      <rPr>
        <sz val="10"/>
        <rFont val="Arial"/>
        <family val="2"/>
      </rPr>
      <t xml:space="preserve">(hours): </t>
    </r>
    <r>
      <rPr>
        <i/>
        <sz val="10"/>
        <rFont val="Arial"/>
        <family val="2"/>
      </rPr>
      <t xml:space="preserve">&gt;=24 </t>
    </r>
  </si>
  <si>
    <t>HPW4:  Minimum password age does not exist</t>
  </si>
  <si>
    <t>FASTAPP-07</t>
  </si>
  <si>
    <t>Verify that the FAST application requires a minimum password length of 14 or more characters.
If external authentication methods are allowed, those methods must be verified as well.</t>
  </si>
  <si>
    <r>
      <t xml:space="preserve">Use a third-party tool or the FAST Reference Table Editor tool to view the Password Configuration table's </t>
    </r>
    <r>
      <rPr>
        <b/>
        <sz val="10"/>
        <rFont val="Arial"/>
        <family val="2"/>
      </rPr>
      <t>Minimum Password Length</t>
    </r>
    <r>
      <rPr>
        <sz val="10"/>
        <rFont val="Arial"/>
        <family val="2"/>
      </rPr>
      <t xml:space="preserve"> column.</t>
    </r>
  </si>
  <si>
    <r>
      <t xml:space="preserve">An appropriate row is configured with the following column value:
a. </t>
    </r>
    <r>
      <rPr>
        <b/>
        <sz val="10"/>
        <rFont val="Arial"/>
        <family val="2"/>
      </rPr>
      <t xml:space="preserve">Minimum Password Length </t>
    </r>
    <r>
      <rPr>
        <sz val="10"/>
        <rFont val="Arial"/>
        <family val="2"/>
      </rPr>
      <t xml:space="preserve">(characters): </t>
    </r>
    <r>
      <rPr>
        <i/>
        <sz val="10"/>
        <rFont val="Arial"/>
        <family val="2"/>
      </rPr>
      <t>&gt;=14</t>
    </r>
  </si>
  <si>
    <t>HPW3</t>
  </si>
  <si>
    <t>HPW3: Minimum password length is too short</t>
  </si>
  <si>
    <t>FASTAPP-08</t>
  </si>
  <si>
    <t>Verify that the FAST application enforces password complexity requirements.
If external authentication methods are allowed, those methods must be verified as well.</t>
  </si>
  <si>
    <r>
      <t xml:space="preserve">Use a third-party tool or the FAST Reference Table Editor tool to view the Password Configuration table's </t>
    </r>
    <r>
      <rPr>
        <b/>
        <sz val="10"/>
        <rFont val="Arial"/>
        <family val="2"/>
      </rPr>
      <t>Number of Required</t>
    </r>
    <r>
      <rPr>
        <sz val="10"/>
        <rFont val="Arial"/>
        <family val="2"/>
      </rPr>
      <t xml:space="preserve">, </t>
    </r>
    <r>
      <rPr>
        <b/>
        <sz val="10"/>
        <rFont val="Arial"/>
        <family val="2"/>
      </rPr>
      <t>Require Numeric Characters</t>
    </r>
    <r>
      <rPr>
        <sz val="10"/>
        <rFont val="Arial"/>
        <family val="2"/>
      </rPr>
      <t xml:space="preserve">, </t>
    </r>
    <r>
      <rPr>
        <b/>
        <sz val="10"/>
        <rFont val="Arial"/>
        <family val="2"/>
      </rPr>
      <t>Require Mixed Case</t>
    </r>
    <r>
      <rPr>
        <sz val="10"/>
        <rFont val="Arial"/>
        <family val="2"/>
      </rPr>
      <t xml:space="preserve">, and </t>
    </r>
    <r>
      <rPr>
        <b/>
        <sz val="10"/>
        <rFont val="Arial"/>
        <family val="2"/>
      </rPr>
      <t>Require Special Characters (Other)</t>
    </r>
    <r>
      <rPr>
        <sz val="10"/>
        <rFont val="Arial"/>
        <family val="2"/>
      </rPr>
      <t xml:space="preserve"> columns.</t>
    </r>
  </si>
  <si>
    <r>
      <t xml:space="preserve">An appropriate row is configured with the following column values:
a. </t>
    </r>
    <r>
      <rPr>
        <b/>
        <sz val="10"/>
        <rFont val="Arial"/>
        <family val="2"/>
      </rPr>
      <t>Number of Required:</t>
    </r>
    <r>
      <rPr>
        <sz val="10"/>
        <rFont val="Arial"/>
        <family val="2"/>
      </rPr>
      <t xml:space="preserve"> &gt;=</t>
    </r>
    <r>
      <rPr>
        <i/>
        <sz val="10"/>
        <rFont val="Arial"/>
        <family val="2"/>
      </rPr>
      <t>3</t>
    </r>
    <r>
      <rPr>
        <sz val="10"/>
        <rFont val="Arial"/>
        <family val="2"/>
      </rPr>
      <t xml:space="preserve">
b. </t>
    </r>
    <r>
      <rPr>
        <b/>
        <sz val="10"/>
        <rFont val="Arial"/>
        <family val="2"/>
      </rPr>
      <t>Require Numeric Characters</t>
    </r>
    <r>
      <rPr>
        <sz val="10"/>
        <rFont val="Arial"/>
        <family val="2"/>
      </rPr>
      <t xml:space="preserve">: </t>
    </r>
    <r>
      <rPr>
        <i/>
        <sz val="10"/>
        <rFont val="Arial"/>
        <family val="2"/>
      </rPr>
      <t>True</t>
    </r>
    <r>
      <rPr>
        <sz val="10"/>
        <rFont val="Arial"/>
        <family val="2"/>
      </rPr>
      <t xml:space="preserve">
c. </t>
    </r>
    <r>
      <rPr>
        <b/>
        <sz val="10"/>
        <rFont val="Arial"/>
        <family val="2"/>
      </rPr>
      <t>Require Mixed Case</t>
    </r>
    <r>
      <rPr>
        <sz val="10"/>
        <rFont val="Arial"/>
        <family val="2"/>
      </rPr>
      <t xml:space="preserve">: </t>
    </r>
    <r>
      <rPr>
        <i/>
        <sz val="10"/>
        <rFont val="Arial"/>
        <family val="2"/>
      </rPr>
      <t>True</t>
    </r>
    <r>
      <rPr>
        <sz val="10"/>
        <rFont val="Arial"/>
        <family val="2"/>
      </rPr>
      <t xml:space="preserve">
d. </t>
    </r>
    <r>
      <rPr>
        <b/>
        <sz val="10"/>
        <rFont val="Arial"/>
        <family val="2"/>
      </rPr>
      <t>Require Special Characters (Other)</t>
    </r>
    <r>
      <rPr>
        <sz val="10"/>
        <rFont val="Arial"/>
        <family val="2"/>
      </rPr>
      <t xml:space="preserve">: </t>
    </r>
    <r>
      <rPr>
        <i/>
        <sz val="10"/>
        <rFont val="Arial"/>
        <family val="2"/>
      </rPr>
      <t>True</t>
    </r>
  </si>
  <si>
    <t>HPW12</t>
  </si>
  <si>
    <t>HPW12: Passwords do not meet complexity requirements</t>
  </si>
  <si>
    <t>FASTAPP-09</t>
  </si>
  <si>
    <t>Verify that the FAST application restricts password reuse.
If external authentication methods are allowed, those methods must be verified as well.</t>
  </si>
  <si>
    <r>
      <t xml:space="preserve">Use a third-party tool or the FAST Reference Table Editor tool to view the Password Configuration table's </t>
    </r>
    <r>
      <rPr>
        <b/>
        <sz val="10"/>
        <rFont val="Arial"/>
        <family val="2"/>
      </rPr>
      <t>Password Reuse Allowed</t>
    </r>
    <r>
      <rPr>
        <sz val="10"/>
        <rFont val="Arial"/>
        <family val="2"/>
      </rPr>
      <t xml:space="preserve"> and </t>
    </r>
    <r>
      <rPr>
        <b/>
        <sz val="10"/>
        <rFont val="Arial"/>
        <family val="2"/>
      </rPr>
      <t>Number of Required Passwords Before Reuse</t>
    </r>
    <r>
      <rPr>
        <sz val="10"/>
        <rFont val="Arial"/>
        <family val="2"/>
      </rPr>
      <t xml:space="preserve"> columns.</t>
    </r>
  </si>
  <si>
    <r>
      <t xml:space="preserve">An appropriate row is configured with the following column values:
a. </t>
    </r>
    <r>
      <rPr>
        <b/>
        <sz val="10"/>
        <rFont val="Arial"/>
        <family val="2"/>
      </rPr>
      <t>Password Reuse Allowed</t>
    </r>
    <r>
      <rPr>
        <sz val="10"/>
        <rFont val="Arial"/>
        <family val="2"/>
      </rPr>
      <t xml:space="preserve">: </t>
    </r>
    <r>
      <rPr>
        <i/>
        <sz val="10"/>
        <rFont val="Arial"/>
        <family val="2"/>
      </rPr>
      <t>False</t>
    </r>
    <r>
      <rPr>
        <sz val="10"/>
        <rFont val="Arial"/>
        <family val="2"/>
      </rPr>
      <t xml:space="preserve">
b. </t>
    </r>
    <r>
      <rPr>
        <b/>
        <sz val="10"/>
        <rFont val="Arial"/>
        <family val="2"/>
      </rPr>
      <t>Number of Required Passwords Before Reuse</t>
    </r>
    <r>
      <rPr>
        <sz val="10"/>
        <rFont val="Arial"/>
        <family val="2"/>
      </rPr>
      <t xml:space="preserve">: </t>
    </r>
    <r>
      <rPr>
        <i/>
        <sz val="10"/>
        <rFont val="Arial"/>
        <family val="2"/>
      </rPr>
      <t>&gt;=24</t>
    </r>
  </si>
  <si>
    <t>FASTAPP-10</t>
  </si>
  <si>
    <t>Check that the FAST application Production accounts are disabled within 120 days for new users that have never logged in.</t>
  </si>
  <si>
    <t>Use a third-party tool to retrieve a list of active Production users with start dates more than 120 days ago with no successful logins.</t>
  </si>
  <si>
    <t>There should be zero rows, indicating that there are not any accounts over 120 days old that have never successfully logged in.</t>
  </si>
  <si>
    <t>HAC10</t>
  </si>
  <si>
    <t>HAC10: Accounts do not expire after the correct period of inactivity</t>
  </si>
  <si>
    <t>FASTAPP-11</t>
  </si>
  <si>
    <t>Check that the FAST application Production accounts are disabled after 120 days of inactivity.</t>
  </si>
  <si>
    <t>Use a third-party tool to retrieve a list of active Production users with login records where the last successful login dates are more than 120 days ago.</t>
  </si>
  <si>
    <t>There should be zero rows, indicating that all active accounts have successfully logged in within the last 120 days.</t>
  </si>
  <si>
    <t>FASTAPP-12</t>
  </si>
  <si>
    <t>SI-3</t>
  </si>
  <si>
    <t>Malicious Code Protection</t>
  </si>
  <si>
    <t xml:space="preserve">For internal attachments, verify that the FAST application has been configured to support the agency's antivirus. </t>
  </si>
  <si>
    <t>Examine the internal attachment type antivirus configuration and confirm that the agency's antivirus is set up to be used by the FAST application for all attachment types.</t>
  </si>
  <si>
    <r>
      <t xml:space="preserve">For each attachment type, an appropriate row is configured with the following column value:
a. </t>
    </r>
    <r>
      <rPr>
        <b/>
        <sz val="10"/>
        <rFont val="Arial"/>
        <family val="2"/>
      </rPr>
      <t>Antivirus Type</t>
    </r>
    <r>
      <rPr>
        <sz val="10"/>
        <rFont val="Arial"/>
        <family val="2"/>
      </rPr>
      <t>: s</t>
    </r>
    <r>
      <rPr>
        <i/>
        <sz val="10"/>
        <rFont val="Arial"/>
        <family val="2"/>
      </rPr>
      <t>tring value set to agency antivirus type</t>
    </r>
  </si>
  <si>
    <t>HSI12</t>
  </si>
  <si>
    <t>HSI12: No antivirus is configured on the system</t>
  </si>
  <si>
    <t>FASTAPP-13</t>
  </si>
  <si>
    <t xml:space="preserve">For web attachments, verify that the FAST application has been configured to support the agency's antivirus. </t>
  </si>
  <si>
    <t>Examine the web attachment type antivirus configuration and confirm that the agency's antivirus is set up to be used by the FAST application for all web attachment types.</t>
  </si>
  <si>
    <r>
      <t xml:space="preserve">For each web attachment type, an appropriate row is configured with the following column value:
a. </t>
    </r>
    <r>
      <rPr>
        <b/>
        <sz val="10"/>
        <rFont val="Arial"/>
        <family val="2"/>
      </rPr>
      <t>Antivirus Type</t>
    </r>
    <r>
      <rPr>
        <sz val="10"/>
        <rFont val="Arial"/>
        <family val="2"/>
      </rPr>
      <t xml:space="preserve">: </t>
    </r>
    <r>
      <rPr>
        <i/>
        <sz val="10"/>
        <rFont val="Arial"/>
        <family val="2"/>
      </rPr>
      <t>string value set to agency antivirus type</t>
    </r>
  </si>
  <si>
    <t>FASTAPP-14</t>
  </si>
  <si>
    <t>Verify that successful login activities are recorded in the FAST application.</t>
  </si>
  <si>
    <t>Use a third-party tool or the Activity control in the FAST Security manager to verify that logs related to successful logins are being recorded in the login activity audit data.</t>
  </si>
  <si>
    <r>
      <t xml:space="preserve">Rows are present for successful logins with values for:
a. </t>
    </r>
    <r>
      <rPr>
        <b/>
        <sz val="10"/>
        <rFont val="Arial"/>
        <family val="2"/>
      </rPr>
      <t>User</t>
    </r>
    <r>
      <rPr>
        <sz val="10"/>
        <rFont val="Arial"/>
        <family val="2"/>
      </rPr>
      <t xml:space="preserve">
b. </t>
    </r>
    <r>
      <rPr>
        <b/>
        <sz val="10"/>
        <rFont val="Arial"/>
        <family val="2"/>
      </rPr>
      <t>Login time</t>
    </r>
    <r>
      <rPr>
        <sz val="10"/>
        <rFont val="Arial"/>
        <family val="2"/>
      </rPr>
      <t xml:space="preserve">
</t>
    </r>
  </si>
  <si>
    <t>FASTAPP-15</t>
  </si>
  <si>
    <t>Verify that unsuccessful login activities are recorded in the FAST application.</t>
  </si>
  <si>
    <r>
      <t xml:space="preserve">Use a third-party tool or the Activity control in the FAST Security manager to verify that unsuccessful logins are being recorded in the login activity audit data. If you are using the FAST Security manager, the </t>
    </r>
    <r>
      <rPr>
        <i/>
        <sz val="10"/>
        <rFont val="Arial"/>
        <family val="2"/>
      </rPr>
      <t>Failed Attempts</t>
    </r>
    <r>
      <rPr>
        <sz val="10"/>
        <rFont val="Arial"/>
        <family val="2"/>
      </rPr>
      <t xml:space="preserve"> option can be used to filter for failed attempts.</t>
    </r>
  </si>
  <si>
    <r>
      <t xml:space="preserve">Rows are present for unsuccessful logins with values for:
a. </t>
    </r>
    <r>
      <rPr>
        <b/>
        <sz val="10"/>
        <rFont val="Arial"/>
        <family val="2"/>
      </rPr>
      <t>User</t>
    </r>
    <r>
      <rPr>
        <sz val="10"/>
        <rFont val="Arial"/>
        <family val="2"/>
      </rPr>
      <t xml:space="preserve">
b. </t>
    </r>
    <r>
      <rPr>
        <b/>
        <sz val="10"/>
        <rFont val="Arial"/>
        <family val="2"/>
      </rPr>
      <t>Login Attempt Time</t>
    </r>
  </si>
  <si>
    <t>FASTAPP-16</t>
  </si>
  <si>
    <t>Ensure that the application is configured to automatically disconnect sessions after 30 minutes of inactivity.</t>
  </si>
  <si>
    <t>Use a third-party tool or the FAST Reference Table Editor tool to examine the application configuration's session timeout value.</t>
  </si>
  <si>
    <r>
      <t xml:space="preserve">An appropriate row is configured with the following column value:
a. </t>
    </r>
    <r>
      <rPr>
        <b/>
        <sz val="10"/>
        <rFont val="Arial"/>
        <family val="2"/>
      </rPr>
      <t xml:space="preserve">Session Timeout </t>
    </r>
    <r>
      <rPr>
        <sz val="10"/>
        <rFont val="Arial"/>
        <family val="2"/>
      </rPr>
      <t xml:space="preserve">(Seconds): </t>
    </r>
    <r>
      <rPr>
        <i/>
        <sz val="10"/>
        <rFont val="Arial"/>
        <family val="2"/>
      </rPr>
      <t xml:space="preserve">&lt;=1800 </t>
    </r>
  </si>
  <si>
    <t>HRM5</t>
  </si>
  <si>
    <t>HRM5: User sessions do not terminate after the Publication 1075 period of inactivity</t>
  </si>
  <si>
    <t>FASTAPP-17</t>
  </si>
  <si>
    <r>
      <t xml:space="preserve">Ensure that each FAST application Data Warehouse data store that includes FTI has the </t>
    </r>
    <r>
      <rPr>
        <i/>
        <sz val="10"/>
        <rFont val="Arial"/>
        <family val="2"/>
      </rPr>
      <t>FTI</t>
    </r>
    <r>
      <rPr>
        <sz val="10"/>
        <rFont val="Arial"/>
        <family val="2"/>
      </rPr>
      <t xml:space="preserve"> flag set.</t>
    </r>
  </si>
  <si>
    <r>
      <t xml:space="preserve">1. Ask an administrator for a list of data stores that contain FTI.
2. Use a third-party tool or the Data Warehouse manager to verify that each FTI data store has the </t>
    </r>
    <r>
      <rPr>
        <i/>
        <sz val="10"/>
        <rFont val="Arial"/>
        <family val="2"/>
      </rPr>
      <t>FTI</t>
    </r>
    <r>
      <rPr>
        <sz val="10"/>
        <rFont val="Arial"/>
        <family val="2"/>
      </rPr>
      <t xml:space="preserve"> flag set.</t>
    </r>
  </si>
  <si>
    <r>
      <t xml:space="preserve">1. A list of data stores that contain FTI is obtained.
2. Each FTI data store has the </t>
    </r>
    <r>
      <rPr>
        <i/>
        <sz val="10"/>
        <rFont val="Arial"/>
        <family val="2"/>
      </rPr>
      <t>FTI</t>
    </r>
    <r>
      <rPr>
        <sz val="10"/>
        <rFont val="Arial"/>
        <family val="2"/>
      </rPr>
      <t xml:space="preserve"> flag set to </t>
    </r>
    <r>
      <rPr>
        <i/>
        <sz val="10"/>
        <rFont val="Arial"/>
        <family val="2"/>
      </rPr>
      <t>True</t>
    </r>
    <r>
      <rPr>
        <sz val="10"/>
        <rFont val="Arial"/>
        <family val="2"/>
      </rPr>
      <t>.</t>
    </r>
  </si>
  <si>
    <t>HCM2
HAC4</t>
  </si>
  <si>
    <t>HCM2: FTI is not properly labeled on-screen
HAC4: FTI is not labeled and is commingled with non-FTI</t>
  </si>
  <si>
    <t>FASTAPP-18</t>
  </si>
  <si>
    <r>
      <t xml:space="preserve">Ensure that each data store with the </t>
    </r>
    <r>
      <rPr>
        <i/>
        <sz val="10"/>
        <rFont val="Arial"/>
        <family val="2"/>
      </rPr>
      <t>FTI</t>
    </r>
    <r>
      <rPr>
        <sz val="10"/>
        <rFont val="Arial"/>
        <family val="2"/>
      </rPr>
      <t xml:space="preserve"> flag set has </t>
    </r>
    <r>
      <rPr>
        <i/>
        <sz val="10"/>
        <rFont val="Arial"/>
        <family val="2"/>
      </rPr>
      <t>FTI</t>
    </r>
    <r>
      <rPr>
        <sz val="10"/>
        <rFont val="Arial"/>
        <family val="2"/>
      </rPr>
      <t xml:space="preserve"> in its name.</t>
    </r>
  </si>
  <si>
    <r>
      <t xml:space="preserve">Use a third-party tool or the Maintenance section of the Data Warehouse manager to ensure that each data store with the </t>
    </r>
    <r>
      <rPr>
        <i/>
        <sz val="10"/>
        <color indexed="8"/>
        <rFont val="Arial"/>
        <family val="2"/>
      </rPr>
      <t>FTI</t>
    </r>
    <r>
      <rPr>
        <sz val="10"/>
        <color indexed="8"/>
        <rFont val="Arial"/>
        <family val="2"/>
      </rPr>
      <t xml:space="preserve"> flag set has </t>
    </r>
    <r>
      <rPr>
        <i/>
        <sz val="10"/>
        <color indexed="8"/>
        <rFont val="Arial"/>
        <family val="2"/>
      </rPr>
      <t>FTI</t>
    </r>
    <r>
      <rPr>
        <sz val="10"/>
        <color indexed="8"/>
        <rFont val="Arial"/>
        <family val="2"/>
      </rPr>
      <t xml:space="preserve"> in its name. </t>
    </r>
  </si>
  <si>
    <r>
      <t xml:space="preserve">Each data store with the </t>
    </r>
    <r>
      <rPr>
        <i/>
        <sz val="10"/>
        <rFont val="Arial"/>
        <family val="2"/>
      </rPr>
      <t>FTI</t>
    </r>
    <r>
      <rPr>
        <sz val="10"/>
        <rFont val="Arial"/>
        <family val="2"/>
      </rPr>
      <t xml:space="preserve"> flag set has </t>
    </r>
    <r>
      <rPr>
        <i/>
        <sz val="10"/>
        <rFont val="Arial"/>
        <family val="2"/>
      </rPr>
      <t>FTI</t>
    </r>
    <r>
      <rPr>
        <sz val="10"/>
        <rFont val="Arial"/>
        <family val="2"/>
      </rPr>
      <t xml:space="preserve"> in its name.</t>
    </r>
  </si>
  <si>
    <t>FASTAPP-19</t>
  </si>
  <si>
    <r>
      <t xml:space="preserve">Ensure that each data store with the </t>
    </r>
    <r>
      <rPr>
        <i/>
        <sz val="10"/>
        <rFont val="Arial"/>
        <family val="2"/>
      </rPr>
      <t>FTI</t>
    </r>
    <r>
      <rPr>
        <sz val="10"/>
        <rFont val="Arial"/>
        <family val="2"/>
      </rPr>
      <t xml:space="preserve"> flag set has </t>
    </r>
    <r>
      <rPr>
        <i/>
        <sz val="10"/>
        <rFont val="Arial"/>
        <family val="2"/>
      </rPr>
      <t>View</t>
    </r>
    <r>
      <rPr>
        <sz val="10"/>
        <rFont val="Arial"/>
        <family val="2"/>
      </rPr>
      <t xml:space="preserve">, </t>
    </r>
    <r>
      <rPr>
        <i/>
        <sz val="10"/>
        <rFont val="Arial"/>
        <family val="2"/>
      </rPr>
      <t>Edit</t>
    </r>
    <r>
      <rPr>
        <sz val="10"/>
        <rFont val="Arial"/>
        <family val="2"/>
      </rPr>
      <t xml:space="preserve">, and </t>
    </r>
    <r>
      <rPr>
        <i/>
        <sz val="10"/>
        <rFont val="Arial"/>
        <family val="2"/>
      </rPr>
      <t>Search</t>
    </r>
    <r>
      <rPr>
        <sz val="10"/>
        <rFont val="Arial"/>
        <family val="2"/>
      </rPr>
      <t xml:space="preserve"> secured with non-zero function numbers.</t>
    </r>
  </si>
  <si>
    <r>
      <t xml:space="preserve">Use a third-party tool or the Maintenance section of the Data Warehouse manager to ensure that each data store with the </t>
    </r>
    <r>
      <rPr>
        <i/>
        <sz val="10"/>
        <color indexed="8"/>
        <rFont val="Arial"/>
        <family val="2"/>
      </rPr>
      <t>FTI</t>
    </r>
    <r>
      <rPr>
        <sz val="10"/>
        <color indexed="8"/>
        <rFont val="Arial"/>
        <family val="2"/>
      </rPr>
      <t xml:space="preserve"> flag set has non-zero </t>
    </r>
    <r>
      <rPr>
        <i/>
        <sz val="10"/>
        <color indexed="8"/>
        <rFont val="Arial"/>
        <family val="2"/>
      </rPr>
      <t>View</t>
    </r>
    <r>
      <rPr>
        <sz val="10"/>
        <color indexed="8"/>
        <rFont val="Arial"/>
        <family val="2"/>
      </rPr>
      <t xml:space="preserve">, </t>
    </r>
    <r>
      <rPr>
        <i/>
        <sz val="10"/>
        <color indexed="8"/>
        <rFont val="Arial"/>
        <family val="2"/>
      </rPr>
      <t>Edit</t>
    </r>
    <r>
      <rPr>
        <sz val="10"/>
        <color indexed="8"/>
        <rFont val="Arial"/>
        <family val="2"/>
      </rPr>
      <t xml:space="preserve">, and </t>
    </r>
    <r>
      <rPr>
        <i/>
        <sz val="10"/>
        <color indexed="8"/>
        <rFont val="Arial"/>
        <family val="2"/>
      </rPr>
      <t>Search</t>
    </r>
    <r>
      <rPr>
        <sz val="10"/>
        <color indexed="8"/>
        <rFont val="Arial"/>
        <family val="2"/>
      </rPr>
      <t xml:space="preserve"> function numbers.</t>
    </r>
  </si>
  <si>
    <r>
      <t xml:space="preserve">Each data store with the </t>
    </r>
    <r>
      <rPr>
        <i/>
        <sz val="10"/>
        <rFont val="Arial"/>
        <family val="2"/>
      </rPr>
      <t>FTI</t>
    </r>
    <r>
      <rPr>
        <sz val="10"/>
        <rFont val="Arial"/>
        <family val="2"/>
      </rPr>
      <t xml:space="preserve"> flag set has </t>
    </r>
    <r>
      <rPr>
        <i/>
        <sz val="10"/>
        <rFont val="Arial"/>
        <family val="2"/>
      </rPr>
      <t>View</t>
    </r>
    <r>
      <rPr>
        <sz val="10"/>
        <rFont val="Arial"/>
        <family val="2"/>
      </rPr>
      <t xml:space="preserve">, </t>
    </r>
    <r>
      <rPr>
        <i/>
        <sz val="10"/>
        <rFont val="Arial"/>
        <family val="2"/>
      </rPr>
      <t>Edit</t>
    </r>
    <r>
      <rPr>
        <sz val="10"/>
        <rFont val="Arial"/>
        <family val="2"/>
      </rPr>
      <t xml:space="preserve">, and </t>
    </r>
    <r>
      <rPr>
        <i/>
        <sz val="10"/>
        <rFont val="Arial"/>
        <family val="2"/>
      </rPr>
      <t>Search</t>
    </r>
    <r>
      <rPr>
        <sz val="10"/>
        <rFont val="Arial"/>
        <family val="2"/>
      </rPr>
      <t xml:space="preserve"> secured with non-zero function numbers.</t>
    </r>
  </si>
  <si>
    <t>FASTAPP-20</t>
  </si>
  <si>
    <r>
      <t xml:space="preserve">Ensure that each data store with the </t>
    </r>
    <r>
      <rPr>
        <i/>
        <sz val="10"/>
        <rFont val="Arial"/>
        <family val="2"/>
      </rPr>
      <t>FTI</t>
    </r>
    <r>
      <rPr>
        <sz val="10"/>
        <rFont val="Arial"/>
        <family val="2"/>
      </rPr>
      <t xml:space="preserve"> flag set is secured with function number(s) with </t>
    </r>
    <r>
      <rPr>
        <i/>
        <sz val="10"/>
        <rFont val="Arial"/>
        <family val="2"/>
      </rPr>
      <t>FTI</t>
    </r>
    <r>
      <rPr>
        <sz val="10"/>
        <rFont val="Arial"/>
        <family val="2"/>
      </rPr>
      <t xml:space="preserve"> in their name(s).</t>
    </r>
  </si>
  <si>
    <r>
      <t xml:space="preserve">Use a third-party tool or the Maintenance section of the Data Warehouse manager to review the function number(s) for each data store with the </t>
    </r>
    <r>
      <rPr>
        <i/>
        <sz val="10"/>
        <color indexed="8"/>
        <rFont val="Arial"/>
        <family val="2"/>
      </rPr>
      <t>FTI</t>
    </r>
    <r>
      <rPr>
        <sz val="10"/>
        <color indexed="8"/>
        <rFont val="Arial"/>
        <family val="2"/>
      </rPr>
      <t xml:space="preserve"> flag set, and then open the Security Maintenance manager to ensure that each function number used for </t>
    </r>
    <r>
      <rPr>
        <i/>
        <sz val="10"/>
        <color indexed="8"/>
        <rFont val="Arial"/>
        <family val="2"/>
      </rPr>
      <t>View</t>
    </r>
    <r>
      <rPr>
        <sz val="10"/>
        <color indexed="8"/>
        <rFont val="Arial"/>
        <family val="2"/>
      </rPr>
      <t xml:space="preserve">, </t>
    </r>
    <r>
      <rPr>
        <i/>
        <sz val="10"/>
        <color indexed="8"/>
        <rFont val="Arial"/>
        <family val="2"/>
      </rPr>
      <t>Edit</t>
    </r>
    <r>
      <rPr>
        <sz val="10"/>
        <color indexed="8"/>
        <rFont val="Arial"/>
        <family val="2"/>
      </rPr>
      <t xml:space="preserve">, and </t>
    </r>
    <r>
      <rPr>
        <i/>
        <sz val="10"/>
        <color indexed="8"/>
        <rFont val="Arial"/>
        <family val="2"/>
      </rPr>
      <t>Search</t>
    </r>
    <r>
      <rPr>
        <sz val="10"/>
        <color indexed="8"/>
        <rFont val="Arial"/>
        <family val="2"/>
      </rPr>
      <t xml:space="preserve"> has </t>
    </r>
    <r>
      <rPr>
        <i/>
        <sz val="10"/>
        <color indexed="8"/>
        <rFont val="Arial"/>
        <family val="2"/>
      </rPr>
      <t>FTI</t>
    </r>
    <r>
      <rPr>
        <sz val="10"/>
        <color indexed="8"/>
        <rFont val="Arial"/>
        <family val="2"/>
      </rPr>
      <t xml:space="preserve"> in its name.</t>
    </r>
  </si>
  <si>
    <r>
      <t xml:space="preserve">Each data store with the </t>
    </r>
    <r>
      <rPr>
        <i/>
        <sz val="10"/>
        <rFont val="Arial"/>
        <family val="2"/>
      </rPr>
      <t>FTI</t>
    </r>
    <r>
      <rPr>
        <sz val="10"/>
        <rFont val="Arial"/>
        <family val="2"/>
      </rPr>
      <t xml:space="preserve"> flag set has function number(s) that have </t>
    </r>
    <r>
      <rPr>
        <i/>
        <sz val="10"/>
        <rFont val="Arial"/>
        <family val="2"/>
      </rPr>
      <t>FTI</t>
    </r>
    <r>
      <rPr>
        <sz val="10"/>
        <rFont val="Arial"/>
        <family val="2"/>
      </rPr>
      <t xml:space="preserve"> in their name(s).</t>
    </r>
  </si>
  <si>
    <t>FASTAPP-21</t>
  </si>
  <si>
    <r>
      <t xml:space="preserve">Ensure that </t>
    </r>
    <r>
      <rPr>
        <i/>
        <sz val="10"/>
        <rFont val="Arial"/>
        <family val="2"/>
      </rPr>
      <t>Audit Log Modify</t>
    </r>
    <r>
      <rPr>
        <sz val="10"/>
        <rFont val="Arial"/>
        <family val="2"/>
      </rPr>
      <t xml:space="preserve"> permissions have been secured for the FAST application's SQL Editor tool. </t>
    </r>
  </si>
  <si>
    <r>
      <t xml:space="preserve">Use a third-party tool or the FAST Reference Table Editor tool to review the User SQL Security reference table. Look for entries for the following commands: </t>
    </r>
    <r>
      <rPr>
        <i/>
        <sz val="10"/>
        <rFont val="Arial"/>
        <family val="2"/>
      </rPr>
      <t>ALTER TABLE</t>
    </r>
    <r>
      <rPr>
        <sz val="10"/>
        <rFont val="Arial"/>
        <family val="2"/>
      </rPr>
      <t xml:space="preserve">, </t>
    </r>
    <r>
      <rPr>
        <i/>
        <sz val="10"/>
        <rFont val="Arial"/>
        <family val="2"/>
      </rPr>
      <t>DBCC</t>
    </r>
    <r>
      <rPr>
        <sz val="10"/>
        <rFont val="Arial"/>
        <family val="2"/>
      </rPr>
      <t xml:space="preserve">, </t>
    </r>
    <r>
      <rPr>
        <i/>
        <sz val="10"/>
        <rFont val="Arial"/>
        <family val="2"/>
      </rPr>
      <t>DELETE</t>
    </r>
    <r>
      <rPr>
        <sz val="10"/>
        <rFont val="Arial"/>
        <family val="2"/>
      </rPr>
      <t xml:space="preserve">, </t>
    </r>
    <r>
      <rPr>
        <i/>
        <sz val="10"/>
        <rFont val="Arial"/>
        <family val="2"/>
      </rPr>
      <t>EXECUTE PROC</t>
    </r>
    <r>
      <rPr>
        <sz val="10"/>
        <rFont val="Arial"/>
        <family val="2"/>
      </rPr>
      <t xml:space="preserve">, </t>
    </r>
    <r>
      <rPr>
        <i/>
        <sz val="10"/>
        <rFont val="Arial"/>
        <family val="2"/>
      </rPr>
      <t>INSERT</t>
    </r>
    <r>
      <rPr>
        <sz val="10"/>
        <rFont val="Arial"/>
        <family val="2"/>
      </rPr>
      <t xml:space="preserve">, </t>
    </r>
    <r>
      <rPr>
        <i/>
        <sz val="10"/>
        <rFont val="Arial"/>
        <family val="2"/>
      </rPr>
      <t>DROP OBJECT</t>
    </r>
    <r>
      <rPr>
        <sz val="10"/>
        <rFont val="Arial"/>
        <family val="2"/>
      </rPr>
      <t xml:space="preserve">, </t>
    </r>
    <r>
      <rPr>
        <i/>
        <sz val="10"/>
        <rFont val="Arial"/>
        <family val="2"/>
      </rPr>
      <t>DROP TABLE</t>
    </r>
    <r>
      <rPr>
        <sz val="10"/>
        <rFont val="Arial"/>
        <family val="2"/>
      </rPr>
      <t xml:space="preserve">, </t>
    </r>
    <r>
      <rPr>
        <i/>
        <sz val="10"/>
        <rFont val="Arial"/>
        <family val="2"/>
      </rPr>
      <t>SELECT INTO</t>
    </r>
    <r>
      <rPr>
        <sz val="10"/>
        <rFont val="Arial"/>
        <family val="2"/>
      </rPr>
      <t xml:space="preserve">, </t>
    </r>
    <r>
      <rPr>
        <i/>
        <sz val="10"/>
        <rFont val="Arial"/>
        <family val="2"/>
      </rPr>
      <t>TRUNCATE TABLE</t>
    </r>
    <r>
      <rPr>
        <sz val="10"/>
        <rFont val="Arial"/>
        <family val="2"/>
      </rPr>
      <t xml:space="preserve">, and </t>
    </r>
    <r>
      <rPr>
        <i/>
        <sz val="10"/>
        <rFont val="Arial"/>
        <family val="2"/>
      </rPr>
      <t>UPDATE</t>
    </r>
    <r>
      <rPr>
        <sz val="10"/>
        <rFont val="Arial"/>
        <family val="2"/>
      </rPr>
      <t xml:space="preserve">. Ensure that the </t>
    </r>
    <r>
      <rPr>
        <b/>
        <sz val="10"/>
        <rFont val="Arial"/>
        <family val="2"/>
      </rPr>
      <t>Function Number</t>
    </r>
    <r>
      <rPr>
        <sz val="10"/>
        <rFont val="Arial"/>
        <family val="2"/>
      </rPr>
      <t xml:space="preserve"> column is set to </t>
    </r>
    <r>
      <rPr>
        <i/>
        <sz val="10"/>
        <rFont val="Arial"/>
        <family val="2"/>
      </rPr>
      <t>-1</t>
    </r>
    <r>
      <rPr>
        <sz val="10"/>
        <rFont val="Arial"/>
        <family val="2"/>
      </rPr>
      <t>.</t>
    </r>
  </si>
  <si>
    <r>
      <t xml:space="preserve">Rows are present for each command with the </t>
    </r>
    <r>
      <rPr>
        <b/>
        <sz val="10"/>
        <rFont val="Arial"/>
        <family val="2"/>
      </rPr>
      <t>Function Number</t>
    </r>
    <r>
      <rPr>
        <sz val="10"/>
        <rFont val="Arial"/>
        <family val="2"/>
      </rPr>
      <t xml:space="preserve"> column value set to </t>
    </r>
    <r>
      <rPr>
        <i/>
        <sz val="10"/>
        <rFont val="Arial"/>
        <family val="2"/>
      </rPr>
      <t>-1</t>
    </r>
    <r>
      <rPr>
        <sz val="10"/>
        <rFont val="Arial"/>
        <family val="2"/>
      </rPr>
      <t xml:space="preserve">.
</t>
    </r>
  </si>
  <si>
    <t>FASTAPP-22</t>
  </si>
  <si>
    <t>Ensure that FTI table access has been removed from the FAST application's SQL Editor tool by restricting access to the External database.</t>
  </si>
  <si>
    <r>
      <t xml:space="preserve">Use a third-party tool or the FAST Reference Table Editor tool to review the User SQL Security configuration for the External database to ensure that the </t>
    </r>
    <r>
      <rPr>
        <b/>
        <sz val="10"/>
        <rFont val="Arial"/>
        <family val="2"/>
      </rPr>
      <t xml:space="preserve">Function Number </t>
    </r>
    <r>
      <rPr>
        <sz val="10"/>
        <rFont val="Arial"/>
        <family val="2"/>
      </rPr>
      <t xml:space="preserve">column is set to </t>
    </r>
    <r>
      <rPr>
        <i/>
        <sz val="10"/>
        <rFont val="Arial"/>
        <family val="2"/>
      </rPr>
      <t>-1</t>
    </r>
    <r>
      <rPr>
        <sz val="10"/>
        <rFont val="Arial"/>
        <family val="2"/>
      </rPr>
      <t>.</t>
    </r>
  </si>
  <si>
    <r>
      <t xml:space="preserve">An appropriate row is configured with the following column values:
a. </t>
    </r>
    <r>
      <rPr>
        <b/>
        <sz val="10"/>
        <rFont val="Arial"/>
        <family val="2"/>
      </rPr>
      <t>Database</t>
    </r>
    <r>
      <rPr>
        <sz val="10"/>
        <rFont val="Arial"/>
        <family val="2"/>
      </rPr>
      <t xml:space="preserve">: </t>
    </r>
    <r>
      <rPr>
        <i/>
        <sz val="10"/>
        <rFont val="Arial"/>
        <family val="2"/>
      </rPr>
      <t>External</t>
    </r>
    <r>
      <rPr>
        <sz val="10"/>
        <rFont val="Arial"/>
        <family val="2"/>
      </rPr>
      <t xml:space="preserve">
b. </t>
    </r>
    <r>
      <rPr>
        <b/>
        <sz val="10"/>
        <rFont val="Arial"/>
        <family val="2"/>
      </rPr>
      <t>Function Number</t>
    </r>
    <r>
      <rPr>
        <sz val="10"/>
        <rFont val="Arial"/>
        <family val="2"/>
      </rPr>
      <t>:</t>
    </r>
    <r>
      <rPr>
        <i/>
        <sz val="10"/>
        <rFont val="Arial"/>
        <family val="2"/>
      </rPr>
      <t xml:space="preserve"> -1</t>
    </r>
  </si>
  <si>
    <t>HCM10</t>
  </si>
  <si>
    <t>HCM10: System has unneeded Functionality installed</t>
  </si>
  <si>
    <t>FASTAPP-23</t>
  </si>
  <si>
    <r>
      <t xml:space="preserve">Ensure that FTI table access has been removed from the FAST application's SQL Editor tool for all External database tables with </t>
    </r>
    <r>
      <rPr>
        <i/>
        <sz val="10"/>
        <rFont val="Arial"/>
        <family val="2"/>
      </rPr>
      <t>FTI</t>
    </r>
    <r>
      <rPr>
        <sz val="10"/>
        <rFont val="Arial"/>
        <family val="2"/>
      </rPr>
      <t xml:space="preserve"> in their names.</t>
    </r>
  </si>
  <si>
    <r>
      <t xml:space="preserve">Use a third-party tool or the FAST Reference Table Editor tool to review the User SQL Restricted Object configuration to ensure that a row is present with the </t>
    </r>
    <r>
      <rPr>
        <b/>
        <sz val="10"/>
        <rFont val="Arial"/>
        <family val="2"/>
      </rPr>
      <t>Database</t>
    </r>
    <r>
      <rPr>
        <sz val="10"/>
        <rFont val="Arial"/>
        <family val="2"/>
      </rPr>
      <t xml:space="preserve"> set to </t>
    </r>
    <r>
      <rPr>
        <i/>
        <sz val="10"/>
        <rFont val="Arial"/>
        <family val="2"/>
      </rPr>
      <t>External</t>
    </r>
    <r>
      <rPr>
        <sz val="10"/>
        <rFont val="Arial"/>
        <family val="2"/>
      </rPr>
      <t xml:space="preserve">, a </t>
    </r>
    <r>
      <rPr>
        <b/>
        <sz val="10"/>
        <rFont val="Arial"/>
        <family val="2"/>
      </rPr>
      <t>Restricted Object RegEx</t>
    </r>
    <r>
      <rPr>
        <sz val="10"/>
        <rFont val="Arial"/>
        <family val="2"/>
      </rPr>
      <t xml:space="preserve"> set to </t>
    </r>
    <r>
      <rPr>
        <i/>
        <sz val="10"/>
        <rFont val="Arial"/>
        <family val="2"/>
      </rPr>
      <t>FTI</t>
    </r>
    <r>
      <rPr>
        <sz val="10"/>
        <rFont val="Arial"/>
        <family val="2"/>
      </rPr>
      <t xml:space="preserve">, and a </t>
    </r>
    <r>
      <rPr>
        <b/>
        <sz val="10"/>
        <rFont val="Arial"/>
        <family val="2"/>
      </rPr>
      <t>Function Number</t>
    </r>
    <r>
      <rPr>
        <sz val="10"/>
        <rFont val="Arial"/>
        <family val="2"/>
      </rPr>
      <t xml:space="preserve"> set to </t>
    </r>
    <r>
      <rPr>
        <i/>
        <sz val="10"/>
        <rFont val="Arial"/>
        <family val="2"/>
      </rPr>
      <t>-1</t>
    </r>
    <r>
      <rPr>
        <sz val="10"/>
        <rFont val="Arial"/>
        <family val="2"/>
      </rPr>
      <t>.</t>
    </r>
  </si>
  <si>
    <r>
      <t xml:space="preserve">An appropriate row is configured with the following column values:
a. </t>
    </r>
    <r>
      <rPr>
        <b/>
        <sz val="10"/>
        <rFont val="Arial"/>
        <family val="2"/>
      </rPr>
      <t>Database</t>
    </r>
    <r>
      <rPr>
        <sz val="10"/>
        <rFont val="Arial"/>
        <family val="2"/>
      </rPr>
      <t xml:space="preserve">: </t>
    </r>
    <r>
      <rPr>
        <i/>
        <sz val="10"/>
        <rFont val="Arial"/>
        <family val="2"/>
      </rPr>
      <t>External</t>
    </r>
    <r>
      <rPr>
        <sz val="10"/>
        <rFont val="Arial"/>
        <family val="2"/>
      </rPr>
      <t xml:space="preserve">
b. </t>
    </r>
    <r>
      <rPr>
        <b/>
        <sz val="10"/>
        <rFont val="Arial"/>
        <family val="2"/>
      </rPr>
      <t>Restricted Object RegEx</t>
    </r>
    <r>
      <rPr>
        <sz val="10"/>
        <rFont val="Arial"/>
        <family val="2"/>
      </rPr>
      <t xml:space="preserve">: </t>
    </r>
    <r>
      <rPr>
        <i/>
        <sz val="10"/>
        <rFont val="Arial"/>
        <family val="2"/>
      </rPr>
      <t>FTI</t>
    </r>
    <r>
      <rPr>
        <sz val="10"/>
        <rFont val="Arial"/>
        <family val="2"/>
      </rPr>
      <t xml:space="preserve">
c. </t>
    </r>
    <r>
      <rPr>
        <b/>
        <sz val="10"/>
        <rFont val="Arial"/>
        <family val="2"/>
      </rPr>
      <t>Function Number</t>
    </r>
    <r>
      <rPr>
        <sz val="10"/>
        <rFont val="Arial"/>
        <family val="2"/>
      </rPr>
      <t xml:space="preserve">: </t>
    </r>
    <r>
      <rPr>
        <i/>
        <sz val="10"/>
        <rFont val="Arial"/>
        <family val="2"/>
      </rPr>
      <t>-1</t>
    </r>
  </si>
  <si>
    <t>FASTAPP-24</t>
  </si>
  <si>
    <r>
      <t xml:space="preserve">Ensure that each ad hoc query that queries a table with </t>
    </r>
    <r>
      <rPr>
        <i/>
        <sz val="10"/>
        <rFont val="Arial"/>
        <family val="2"/>
      </rPr>
      <t>FTI</t>
    </r>
    <r>
      <rPr>
        <sz val="10"/>
        <rFont val="Arial"/>
        <family val="2"/>
      </rPr>
      <t xml:space="preserve"> in its name is secured with a function with </t>
    </r>
    <r>
      <rPr>
        <i/>
        <sz val="10"/>
        <rFont val="Arial"/>
        <family val="2"/>
      </rPr>
      <t>FTI</t>
    </r>
    <r>
      <rPr>
        <sz val="10"/>
        <rFont val="Arial"/>
        <family val="2"/>
      </rPr>
      <t xml:space="preserve"> in its name.</t>
    </r>
  </si>
  <si>
    <r>
      <t xml:space="preserve">Use a third-party tool or the FAST Report Maintenance manager to review the function number for each ad hoc query that queries a table with </t>
    </r>
    <r>
      <rPr>
        <i/>
        <sz val="10"/>
        <rFont val="Arial"/>
        <family val="2"/>
      </rPr>
      <t>FTI</t>
    </r>
    <r>
      <rPr>
        <sz val="10"/>
        <rFont val="Arial"/>
        <family val="2"/>
      </rPr>
      <t xml:space="preserve"> in its name, and then access the Security Maintenance manager to ensure that the function number has </t>
    </r>
    <r>
      <rPr>
        <i/>
        <sz val="10"/>
        <rFont val="Arial"/>
        <family val="2"/>
      </rPr>
      <t>FTI</t>
    </r>
    <r>
      <rPr>
        <sz val="10"/>
        <rFont val="Arial"/>
        <family val="2"/>
      </rPr>
      <t xml:space="preserve"> in its name.</t>
    </r>
  </si>
  <si>
    <r>
      <t xml:space="preserve">Each ad hoc query that queries a table with </t>
    </r>
    <r>
      <rPr>
        <i/>
        <sz val="10"/>
        <rFont val="Arial"/>
        <family val="2"/>
      </rPr>
      <t>FTI</t>
    </r>
    <r>
      <rPr>
        <sz val="10"/>
        <rFont val="Arial"/>
        <family val="2"/>
      </rPr>
      <t xml:space="preserve"> in its name is secured with a function number that has </t>
    </r>
    <r>
      <rPr>
        <i/>
        <sz val="10"/>
        <rFont val="Arial"/>
        <family val="2"/>
      </rPr>
      <t>FTI</t>
    </r>
    <r>
      <rPr>
        <sz val="10"/>
        <rFont val="Arial"/>
        <family val="2"/>
      </rPr>
      <t xml:space="preserve"> in the function name.</t>
    </r>
  </si>
  <si>
    <t>FASTAPP-25</t>
  </si>
  <si>
    <r>
      <t xml:space="preserve">Ensure that each data cube that queries a table with </t>
    </r>
    <r>
      <rPr>
        <i/>
        <sz val="10"/>
        <rFont val="Arial"/>
        <family val="2"/>
      </rPr>
      <t>FTI</t>
    </r>
    <r>
      <rPr>
        <sz val="10"/>
        <rFont val="Arial"/>
        <family val="2"/>
      </rPr>
      <t xml:space="preserve"> in its name is secured with a </t>
    </r>
    <r>
      <rPr>
        <i/>
        <sz val="10"/>
        <rFont val="Arial"/>
        <family val="2"/>
      </rPr>
      <t>View</t>
    </r>
    <r>
      <rPr>
        <sz val="10"/>
        <rFont val="Arial"/>
        <family val="2"/>
      </rPr>
      <t xml:space="preserve"> function with </t>
    </r>
    <r>
      <rPr>
        <i/>
        <sz val="10"/>
        <rFont val="Arial"/>
        <family val="2"/>
      </rPr>
      <t>FTI</t>
    </r>
    <r>
      <rPr>
        <sz val="10"/>
        <rFont val="Arial"/>
        <family val="2"/>
      </rPr>
      <t xml:space="preserve"> in its name.</t>
    </r>
  </si>
  <si>
    <r>
      <t xml:space="preserve">Use a third-party tool or the FAST Report Maintenance manager to review the </t>
    </r>
    <r>
      <rPr>
        <i/>
        <sz val="10"/>
        <rFont val="Arial"/>
        <family val="2"/>
      </rPr>
      <t>View</t>
    </r>
    <r>
      <rPr>
        <sz val="10"/>
        <rFont val="Arial"/>
        <family val="2"/>
      </rPr>
      <t xml:space="preserve"> function number for each data cube that queries a table with </t>
    </r>
    <r>
      <rPr>
        <i/>
        <sz val="10"/>
        <rFont val="Arial"/>
        <family val="2"/>
      </rPr>
      <t>FTI</t>
    </r>
    <r>
      <rPr>
        <sz val="10"/>
        <rFont val="Arial"/>
        <family val="2"/>
      </rPr>
      <t xml:space="preserve"> in its name, and then access the Security Maintenance manager to ensure that the function number has </t>
    </r>
    <r>
      <rPr>
        <i/>
        <sz val="10"/>
        <rFont val="Arial"/>
        <family val="2"/>
      </rPr>
      <t>FTI</t>
    </r>
    <r>
      <rPr>
        <sz val="10"/>
        <rFont val="Arial"/>
        <family val="2"/>
      </rPr>
      <t xml:space="preserve"> in its name.</t>
    </r>
  </si>
  <si>
    <r>
      <t xml:space="preserve">Each data cube that queries a table with </t>
    </r>
    <r>
      <rPr>
        <i/>
        <sz val="10"/>
        <rFont val="Arial"/>
        <family val="2"/>
      </rPr>
      <t>FTI</t>
    </r>
    <r>
      <rPr>
        <sz val="10"/>
        <rFont val="Arial"/>
        <family val="2"/>
      </rPr>
      <t xml:space="preserve"> in its name is secured with a </t>
    </r>
    <r>
      <rPr>
        <i/>
        <sz val="10"/>
        <rFont val="Arial"/>
        <family val="2"/>
      </rPr>
      <t>View</t>
    </r>
    <r>
      <rPr>
        <sz val="10"/>
        <rFont val="Arial"/>
        <family val="2"/>
      </rPr>
      <t xml:space="preserve"> function number that has </t>
    </r>
    <r>
      <rPr>
        <i/>
        <sz val="10"/>
        <rFont val="Arial"/>
        <family val="2"/>
      </rPr>
      <t>FTI</t>
    </r>
    <r>
      <rPr>
        <sz val="10"/>
        <rFont val="Arial"/>
        <family val="2"/>
      </rPr>
      <t xml:space="preserve"> in its name.</t>
    </r>
  </si>
  <si>
    <t>FASTAPP-26</t>
  </si>
  <si>
    <r>
      <t xml:space="preserve">Ensure that each report that queries a table with </t>
    </r>
    <r>
      <rPr>
        <i/>
        <sz val="10"/>
        <rFont val="Arial"/>
        <family val="2"/>
      </rPr>
      <t>FTI</t>
    </r>
    <r>
      <rPr>
        <sz val="10"/>
        <rFont val="Arial"/>
        <family val="2"/>
      </rPr>
      <t xml:space="preserve"> in its name is secured with a function with </t>
    </r>
    <r>
      <rPr>
        <i/>
        <sz val="10"/>
        <rFont val="Arial"/>
        <family val="2"/>
      </rPr>
      <t>FTI</t>
    </r>
    <r>
      <rPr>
        <sz val="10"/>
        <rFont val="Arial"/>
        <family val="2"/>
      </rPr>
      <t xml:space="preserve"> in its name.</t>
    </r>
  </si>
  <si>
    <r>
      <t xml:space="preserve">Use a third-party tool or the FAST Report Maintenance manager to review the function number for each report that queries a table with </t>
    </r>
    <r>
      <rPr>
        <i/>
        <sz val="10"/>
        <rFont val="Arial"/>
        <family val="2"/>
      </rPr>
      <t>FTI</t>
    </r>
    <r>
      <rPr>
        <sz val="10"/>
        <rFont val="Arial"/>
        <family val="2"/>
      </rPr>
      <t xml:space="preserve"> in its name, and then access the Security Maintenance manager to ensure that the function number has </t>
    </r>
    <r>
      <rPr>
        <i/>
        <sz val="10"/>
        <rFont val="Arial"/>
        <family val="2"/>
      </rPr>
      <t>FTI</t>
    </r>
    <r>
      <rPr>
        <sz val="10"/>
        <rFont val="Arial"/>
        <family val="2"/>
      </rPr>
      <t xml:space="preserve"> in its name.</t>
    </r>
  </si>
  <si>
    <r>
      <t xml:space="preserve">Each report that queries a table with </t>
    </r>
    <r>
      <rPr>
        <i/>
        <sz val="10"/>
        <rFont val="Arial"/>
        <family val="2"/>
      </rPr>
      <t>FTI</t>
    </r>
    <r>
      <rPr>
        <sz val="10"/>
        <rFont val="Arial"/>
        <family val="2"/>
      </rPr>
      <t xml:space="preserve"> in its name is secured with a function number that has </t>
    </r>
    <r>
      <rPr>
        <i/>
        <sz val="10"/>
        <rFont val="Arial"/>
        <family val="2"/>
      </rPr>
      <t>FTI</t>
    </r>
    <r>
      <rPr>
        <sz val="10"/>
        <rFont val="Arial"/>
        <family val="2"/>
      </rPr>
      <t xml:space="preserve"> in its name.</t>
    </r>
  </si>
  <si>
    <t>HTC23</t>
  </si>
  <si>
    <t>HTC23: The GenTax application is not configured securely</t>
  </si>
  <si>
    <t>FASTAPP-27</t>
  </si>
  <si>
    <r>
      <t xml:space="preserve">Ensure that each outgoing file type that queries data from a table with </t>
    </r>
    <r>
      <rPr>
        <i/>
        <sz val="10"/>
        <rFont val="Arial"/>
        <family val="2"/>
      </rPr>
      <t>FTI</t>
    </r>
    <r>
      <rPr>
        <sz val="10"/>
        <rFont val="Arial"/>
        <family val="2"/>
      </rPr>
      <t xml:space="preserve"> in its name is secured with a function that has </t>
    </r>
    <r>
      <rPr>
        <i/>
        <sz val="10"/>
        <rFont val="Arial"/>
        <family val="2"/>
      </rPr>
      <t>FTI</t>
    </r>
    <r>
      <rPr>
        <sz val="10"/>
        <rFont val="Arial"/>
        <family val="2"/>
      </rPr>
      <t xml:space="preserve"> in its name.</t>
    </r>
  </si>
  <si>
    <r>
      <t xml:space="preserve">Use a third-party tool or the FAST Reference Table Editor tool to review the File Output Generation and File Type configuration. Review the </t>
    </r>
    <r>
      <rPr>
        <i/>
        <sz val="10"/>
        <rFont val="Arial"/>
        <family val="2"/>
      </rPr>
      <t>View</t>
    </r>
    <r>
      <rPr>
        <sz val="10"/>
        <rFont val="Arial"/>
        <family val="2"/>
      </rPr>
      <t xml:space="preserve"> function number for each file type that queries a table with </t>
    </r>
    <r>
      <rPr>
        <i/>
        <sz val="10"/>
        <rFont val="Arial"/>
        <family val="2"/>
      </rPr>
      <t>FTI</t>
    </r>
    <r>
      <rPr>
        <sz val="10"/>
        <rFont val="Arial"/>
        <family val="2"/>
      </rPr>
      <t xml:space="preserve"> in its name, and then access the Security Maintenance manager to ensure that the function number has </t>
    </r>
    <r>
      <rPr>
        <i/>
        <sz val="10"/>
        <rFont val="Arial"/>
        <family val="2"/>
      </rPr>
      <t>FTI</t>
    </r>
    <r>
      <rPr>
        <sz val="10"/>
        <rFont val="Arial"/>
        <family val="2"/>
      </rPr>
      <t xml:space="preserve"> in its name.</t>
    </r>
  </si>
  <si>
    <r>
      <t xml:space="preserve">Each outgoing file type that queries a table with </t>
    </r>
    <r>
      <rPr>
        <i/>
        <sz val="10"/>
        <rFont val="Arial"/>
        <family val="2"/>
      </rPr>
      <t>FTI</t>
    </r>
    <r>
      <rPr>
        <sz val="10"/>
        <rFont val="Arial"/>
        <family val="2"/>
      </rPr>
      <t xml:space="preserve"> in its name is secured with a </t>
    </r>
    <r>
      <rPr>
        <i/>
        <sz val="10"/>
        <rFont val="Arial"/>
        <family val="2"/>
      </rPr>
      <t>View</t>
    </r>
    <r>
      <rPr>
        <sz val="10"/>
        <rFont val="Arial"/>
        <family val="2"/>
      </rPr>
      <t xml:space="preserve"> function number that has </t>
    </r>
    <r>
      <rPr>
        <i/>
        <sz val="10"/>
        <rFont val="Arial"/>
        <family val="2"/>
      </rPr>
      <t>FTI</t>
    </r>
    <r>
      <rPr>
        <sz val="10"/>
        <rFont val="Arial"/>
        <family val="2"/>
      </rPr>
      <t xml:space="preserve"> in its name.</t>
    </r>
  </si>
  <si>
    <t>FASTAPP-28</t>
  </si>
  <si>
    <r>
      <t xml:space="preserve">Ensure that each incoming file type containing FTI that is used by the Data Warehouse is secured with a </t>
    </r>
    <r>
      <rPr>
        <i/>
        <sz val="10"/>
        <rFont val="Arial"/>
        <family val="2"/>
      </rPr>
      <t>View</t>
    </r>
    <r>
      <rPr>
        <sz val="10"/>
        <rFont val="Arial"/>
        <family val="2"/>
      </rPr>
      <t xml:space="preserve"> function that has </t>
    </r>
    <r>
      <rPr>
        <i/>
        <sz val="10"/>
        <rFont val="Arial"/>
        <family val="2"/>
      </rPr>
      <t>FTI</t>
    </r>
    <r>
      <rPr>
        <sz val="10"/>
        <rFont val="Arial"/>
        <family val="2"/>
      </rPr>
      <t xml:space="preserve"> in its name.</t>
    </r>
  </si>
  <si>
    <r>
      <t xml:space="preserve">Use a third-party tool or the FAST Reference Table Editor tool to review the File Type and Data Warehouse File Type configuration. Review the </t>
    </r>
    <r>
      <rPr>
        <i/>
        <sz val="10"/>
        <rFont val="Arial"/>
        <family val="2"/>
      </rPr>
      <t>View</t>
    </r>
    <r>
      <rPr>
        <sz val="10"/>
        <rFont val="Arial"/>
        <family val="2"/>
      </rPr>
      <t xml:space="preserve"> function number for each Data Warehouse file type that contains FTI data, and then access the Security Maintenance manager to ensure that the function number has </t>
    </r>
    <r>
      <rPr>
        <i/>
        <sz val="10"/>
        <rFont val="Arial"/>
        <family val="2"/>
      </rPr>
      <t>FTI</t>
    </r>
    <r>
      <rPr>
        <sz val="10"/>
        <rFont val="Arial"/>
        <family val="2"/>
      </rPr>
      <t xml:space="preserve"> in its name.</t>
    </r>
  </si>
  <si>
    <r>
      <t xml:space="preserve">Each incoming file type that contains FTI used by the Data Warehouse is secured with a </t>
    </r>
    <r>
      <rPr>
        <i/>
        <sz val="10"/>
        <rFont val="Arial"/>
        <family val="2"/>
      </rPr>
      <t>View</t>
    </r>
    <r>
      <rPr>
        <sz val="10"/>
        <rFont val="Arial"/>
        <family val="2"/>
      </rPr>
      <t xml:space="preserve"> function that has </t>
    </r>
    <r>
      <rPr>
        <i/>
        <sz val="10"/>
        <rFont val="Arial"/>
        <family val="2"/>
      </rPr>
      <t>FTI</t>
    </r>
    <r>
      <rPr>
        <sz val="10"/>
        <rFont val="Arial"/>
        <family val="2"/>
      </rPr>
      <t xml:space="preserve"> in its name.</t>
    </r>
  </si>
  <si>
    <t>FASTAPP-29</t>
  </si>
  <si>
    <r>
      <t xml:space="preserve">Ensure that groups have </t>
    </r>
    <r>
      <rPr>
        <i/>
        <sz val="10"/>
        <rFont val="Arial"/>
        <family val="2"/>
      </rPr>
      <t>FTI</t>
    </r>
    <r>
      <rPr>
        <sz val="10"/>
        <rFont val="Arial"/>
        <family val="2"/>
      </rPr>
      <t xml:space="preserve"> in their names when they contain functions with </t>
    </r>
    <r>
      <rPr>
        <i/>
        <sz val="10"/>
        <rFont val="Arial"/>
        <family val="2"/>
      </rPr>
      <t>FTI</t>
    </r>
    <r>
      <rPr>
        <sz val="10"/>
        <rFont val="Arial"/>
        <family val="2"/>
      </rPr>
      <t xml:space="preserve"> in their names.</t>
    </r>
  </si>
  <si>
    <r>
      <t xml:space="preserve">Use a third-party tool or the Group control in the Security Maintenance manager to review each security group that contains a function number with </t>
    </r>
    <r>
      <rPr>
        <i/>
        <sz val="10"/>
        <rFont val="Arial"/>
        <family val="2"/>
      </rPr>
      <t>FTI</t>
    </r>
    <r>
      <rPr>
        <sz val="10"/>
        <rFont val="Arial"/>
        <family val="2"/>
      </rPr>
      <t xml:space="preserve"> in its name. Each of these security groups should include </t>
    </r>
    <r>
      <rPr>
        <i/>
        <sz val="10"/>
        <rFont val="Arial"/>
        <family val="2"/>
      </rPr>
      <t>FTI</t>
    </r>
    <r>
      <rPr>
        <sz val="10"/>
        <rFont val="Arial"/>
        <family val="2"/>
      </rPr>
      <t xml:space="preserve"> in its name.</t>
    </r>
  </si>
  <si>
    <r>
      <t xml:space="preserve">Each security group that contains a function number with </t>
    </r>
    <r>
      <rPr>
        <i/>
        <sz val="10"/>
        <rFont val="Arial"/>
        <family val="2"/>
      </rPr>
      <t>FTI</t>
    </r>
    <r>
      <rPr>
        <sz val="10"/>
        <rFont val="Arial"/>
        <family val="2"/>
      </rPr>
      <t xml:space="preserve"> in its name includes </t>
    </r>
    <r>
      <rPr>
        <i/>
        <sz val="10"/>
        <rFont val="Arial"/>
        <family val="2"/>
      </rPr>
      <t>FTI</t>
    </r>
    <r>
      <rPr>
        <sz val="10"/>
        <rFont val="Arial"/>
        <family val="2"/>
      </rPr>
      <t xml:space="preserve"> in the group name.</t>
    </r>
  </si>
  <si>
    <t>FASTAPP-30</t>
  </si>
  <si>
    <r>
      <t xml:space="preserve">Ensure that roles have </t>
    </r>
    <r>
      <rPr>
        <i/>
        <sz val="10"/>
        <rFont val="Arial"/>
        <family val="2"/>
      </rPr>
      <t>FTI</t>
    </r>
    <r>
      <rPr>
        <sz val="10"/>
        <rFont val="Arial"/>
        <family val="2"/>
      </rPr>
      <t xml:space="preserve"> in their names when they contain groups with </t>
    </r>
    <r>
      <rPr>
        <i/>
        <sz val="10"/>
        <rFont val="Arial"/>
        <family val="2"/>
      </rPr>
      <t>FTI</t>
    </r>
    <r>
      <rPr>
        <sz val="10"/>
        <rFont val="Arial"/>
        <family val="2"/>
      </rPr>
      <t xml:space="preserve"> in their names.</t>
    </r>
  </si>
  <si>
    <r>
      <t xml:space="preserve">Use a third-party tool or the Role control in the Security Maintenance manager to review each security role that contains a group with </t>
    </r>
    <r>
      <rPr>
        <i/>
        <sz val="10"/>
        <rFont val="Arial"/>
        <family val="2"/>
      </rPr>
      <t>FTI</t>
    </r>
    <r>
      <rPr>
        <sz val="10"/>
        <rFont val="Arial"/>
        <family val="2"/>
      </rPr>
      <t xml:space="preserve"> in its name. Each of these security roles should include </t>
    </r>
    <r>
      <rPr>
        <i/>
        <sz val="10"/>
        <rFont val="Arial"/>
        <family val="2"/>
      </rPr>
      <t>FTI</t>
    </r>
    <r>
      <rPr>
        <sz val="10"/>
        <rFont val="Arial"/>
        <family val="2"/>
      </rPr>
      <t xml:space="preserve"> in its name.</t>
    </r>
  </si>
  <si>
    <r>
      <t xml:space="preserve">Each security role that contains a group with </t>
    </r>
    <r>
      <rPr>
        <i/>
        <sz val="10"/>
        <rFont val="Arial"/>
        <family val="2"/>
      </rPr>
      <t>FTI</t>
    </r>
    <r>
      <rPr>
        <sz val="10"/>
        <rFont val="Arial"/>
        <family val="2"/>
      </rPr>
      <t xml:space="preserve"> in its name includes </t>
    </r>
    <r>
      <rPr>
        <i/>
        <sz val="10"/>
        <rFont val="Arial"/>
        <family val="2"/>
      </rPr>
      <t>FTI</t>
    </r>
    <r>
      <rPr>
        <sz val="10"/>
        <rFont val="Arial"/>
        <family val="2"/>
      </rPr>
      <t xml:space="preserve"> in the role name.</t>
    </r>
  </si>
  <si>
    <t>FASTAPP-31</t>
  </si>
  <si>
    <t>Ensure that the FAST protected data source functionality is set to ensure that, if comingling of FTI is occurring, the following FTI data elements are labeled: Identifiers; Names; and Addresses.</t>
  </si>
  <si>
    <t>Use a third-party tool or the FAST Reference Table Editor tool to review the Protected Data Source configuration to ensure that definitions are present for the FTI data elements.</t>
  </si>
  <si>
    <r>
      <t xml:space="preserve">Rows are present for each of the following elements and each has a unique </t>
    </r>
    <r>
      <rPr>
        <b/>
        <sz val="10"/>
        <rFont val="Arial"/>
        <family val="2"/>
      </rPr>
      <t>Protected Data Source Bit</t>
    </r>
    <r>
      <rPr>
        <sz val="10"/>
        <rFont val="Arial"/>
        <family val="2"/>
      </rPr>
      <t xml:space="preserve"> column value:
a. </t>
    </r>
    <r>
      <rPr>
        <b/>
        <sz val="10"/>
        <rFont val="Arial"/>
        <family val="2"/>
      </rPr>
      <t>Identifiers</t>
    </r>
    <r>
      <rPr>
        <sz val="10"/>
        <rFont val="Arial"/>
        <family val="2"/>
      </rPr>
      <t xml:space="preserve">
b. </t>
    </r>
    <r>
      <rPr>
        <b/>
        <sz val="10"/>
        <rFont val="Arial"/>
        <family val="2"/>
      </rPr>
      <t>Names</t>
    </r>
    <r>
      <rPr>
        <sz val="10"/>
        <rFont val="Arial"/>
        <family val="2"/>
      </rPr>
      <t xml:space="preserve">
c. </t>
    </r>
    <r>
      <rPr>
        <b/>
        <sz val="10"/>
        <rFont val="Arial"/>
        <family val="2"/>
      </rPr>
      <t>Addresses</t>
    </r>
  </si>
  <si>
    <t>FASTAPP-32</t>
  </si>
  <si>
    <t>Ensure that user search term text logs are present for the FAST Search manager.</t>
  </si>
  <si>
    <r>
      <t xml:space="preserve">Use a third-party tool or the FAST System manager’s </t>
    </r>
    <r>
      <rPr>
        <b/>
        <sz val="10"/>
        <rFont val="Arial"/>
        <family val="2"/>
      </rPr>
      <t>Search Index</t>
    </r>
    <r>
      <rPr>
        <sz val="10"/>
        <rFont val="Arial"/>
        <family val="2"/>
      </rPr>
      <t xml:space="preserve"> tab to verify that recent audit logs are present in the Search Index Log table.</t>
    </r>
  </si>
  <si>
    <r>
      <t xml:space="preserve">Rows are present with the following columns: 
a. </t>
    </r>
    <r>
      <rPr>
        <b/>
        <sz val="10"/>
        <rFont val="Arial"/>
        <family val="2"/>
      </rPr>
      <t xml:space="preserve">User </t>
    </r>
    <r>
      <rPr>
        <sz val="10"/>
        <rFont val="Arial"/>
        <family val="2"/>
      </rPr>
      <t xml:space="preserve"> 
b. </t>
    </r>
    <r>
      <rPr>
        <b/>
        <sz val="10"/>
        <rFont val="Arial"/>
        <family val="2"/>
      </rPr>
      <t>Search String</t>
    </r>
    <r>
      <rPr>
        <sz val="10"/>
        <rFont val="Arial"/>
        <family val="2"/>
      </rPr>
      <t xml:space="preserve"> 
c. </t>
    </r>
    <r>
      <rPr>
        <b/>
        <sz val="10"/>
        <rFont val="Arial"/>
        <family val="2"/>
      </rPr>
      <t>When</t>
    </r>
    <r>
      <rPr>
        <sz val="10"/>
        <rFont val="Arial"/>
        <family val="2"/>
      </rPr>
      <t xml:space="preserve"> </t>
    </r>
  </si>
  <si>
    <t>FASTAPP-33</t>
  </si>
  <si>
    <t>Check that the FAST application's privileged (all-access) function numbers specific to Staging and Production are not enabled.</t>
  </si>
  <si>
    <t>Use a third-party tool or the Function control in the Security Maintenance manager to access the list of configured function numbers. Search for each of the two privileged function numbers that are specific to all access in the Staging and Production environments.</t>
  </si>
  <si>
    <t xml:space="preserve">The two function numbers are either inactive or not present.
</t>
  </si>
  <si>
    <t>FASTAPP-34</t>
  </si>
  <si>
    <t>If there are internet-accessible FAST application endpoints, ensure that they require multi-factor authentication.</t>
  </si>
  <si>
    <r>
      <t xml:space="preserve">1. Ask a system administrator if any FAST application (GenTax or FastUI) endpoints are accessible directly from the internet.
2. Use a third-party tool or the FAST application's Server Manager tool to locate the appropriate environment's web doc service to ensure that the </t>
    </r>
    <r>
      <rPr>
        <i/>
        <sz val="10"/>
        <rFont val="Arial"/>
        <family val="2"/>
      </rPr>
      <t xml:space="preserve">Application Endpoint </t>
    </r>
    <r>
      <rPr>
        <sz val="10"/>
        <rFont val="Arial"/>
        <family val="2"/>
      </rPr>
      <t xml:space="preserve">setting is configured. Then, check that the configuration for the application endpoint type has a </t>
    </r>
    <r>
      <rPr>
        <b/>
        <sz val="10"/>
        <rFont val="Arial"/>
        <family val="2"/>
      </rPr>
      <t>Security Code Required</t>
    </r>
    <r>
      <rPr>
        <sz val="10"/>
        <rFont val="Arial"/>
        <family val="2"/>
      </rPr>
      <t xml:space="preserve"> column value set to </t>
    </r>
    <r>
      <rPr>
        <i/>
        <sz val="10"/>
        <rFont val="Arial"/>
        <family val="2"/>
      </rPr>
      <t>True</t>
    </r>
    <r>
      <rPr>
        <sz val="10"/>
        <rFont val="Arial"/>
        <family val="2"/>
      </rPr>
      <t>.</t>
    </r>
  </si>
  <si>
    <r>
      <t xml:space="preserve">1. A list of internet-accessible FAST application endpoints is obtained.
2. If there are internet endpoints, the web doc service has an </t>
    </r>
    <r>
      <rPr>
        <i/>
        <sz val="10"/>
        <rFont val="Arial"/>
        <family val="2"/>
      </rPr>
      <t>Application Endpoint</t>
    </r>
    <r>
      <rPr>
        <sz val="10"/>
        <rFont val="Arial"/>
        <family val="2"/>
      </rPr>
      <t xml:space="preserve"> setting configured and the application endpoint type used must have the</t>
    </r>
    <r>
      <rPr>
        <b/>
        <sz val="10"/>
        <rFont val="Arial"/>
        <family val="2"/>
      </rPr>
      <t xml:space="preserve"> Security Code Required</t>
    </r>
    <r>
      <rPr>
        <sz val="10"/>
        <rFont val="Arial"/>
        <family val="2"/>
      </rPr>
      <t xml:space="preserve"> column value set to </t>
    </r>
    <r>
      <rPr>
        <i/>
        <sz val="10"/>
        <rFont val="Arial"/>
        <family val="2"/>
      </rPr>
      <t>True</t>
    </r>
    <r>
      <rPr>
        <sz val="10"/>
        <rFont val="Arial"/>
        <family val="2"/>
      </rPr>
      <t>.</t>
    </r>
  </si>
  <si>
    <t>HRM1</t>
  </si>
  <si>
    <t>HRM1: Multi-factor authentication is not required for external or remote access</t>
  </si>
  <si>
    <t>FASTAPP-35</t>
  </si>
  <si>
    <t>Ensure that an IRS-approved login banner is present on the Login window.</t>
  </si>
  <si>
    <t>1. Navigate to the FAST application's Login window.
2. Review the text on the Login window.</t>
  </si>
  <si>
    <t>The Login window for the FAST application contains language that is compliant with IRS guidelines, including the following four elements:
1. The system contains US government information.
2. User actions are monitored and audited.
3. Unauthorized use of the system is prohibited.
4. Unauthorized use of the system is subject to criminal and civil penalties.</t>
  </si>
  <si>
    <t>FASTAPP-36</t>
  </si>
  <si>
    <r>
      <t xml:space="preserve">Ensure that each table with </t>
    </r>
    <r>
      <rPr>
        <i/>
        <sz val="10"/>
        <rFont val="Arial"/>
        <family val="2"/>
      </rPr>
      <t>FTI</t>
    </r>
    <r>
      <rPr>
        <sz val="10"/>
        <rFont val="Arial"/>
        <family val="2"/>
      </rPr>
      <t xml:space="preserve"> in its name is configured to be logged via the FAST Table Log functionality.</t>
    </r>
  </si>
  <si>
    <r>
      <t xml:space="preserve">1. Use a third-party tool to generate a list of database tables that contain </t>
    </r>
    <r>
      <rPr>
        <i/>
        <sz val="10"/>
        <rFont val="Arial"/>
        <family val="2"/>
      </rPr>
      <t>FTI</t>
    </r>
    <r>
      <rPr>
        <sz val="10"/>
        <rFont val="Arial"/>
        <family val="2"/>
      </rPr>
      <t xml:space="preserve"> in their names, indicating the presence of FTI.
2. Use a third-party tool or the FAST Reference Table Editor tool to review the Table Log configuration and ensure that each FTI table is present.</t>
    </r>
  </si>
  <si>
    <t>1. A list of FTI tables is obtained.
2. Each FTI table identified is present in the Table Log configuration.</t>
  </si>
  <si>
    <t>HAU5: Auditing is not performed on all data tables containing FTI</t>
  </si>
  <si>
    <t>FASTAPP-37</t>
  </si>
  <si>
    <t>Verify that the FAST application's Table Log functionality is generating logs.</t>
  </si>
  <si>
    <t>Use a third-party tool or the Table Log control in the FAST Security manager and set the date range appropriately. Execute a search, locate a row representing a table, and select that row. At the bottom of the control, there will be a list displaying the access date, table, user, business object, and SQL query.</t>
  </si>
  <si>
    <r>
      <t xml:space="preserve">Rows are present with values for the following columns: 
a. </t>
    </r>
    <r>
      <rPr>
        <b/>
        <sz val="10"/>
        <rFont val="Arial"/>
        <family val="2"/>
      </rPr>
      <t>Access Date</t>
    </r>
    <r>
      <rPr>
        <sz val="10"/>
        <rFont val="Arial"/>
        <family val="2"/>
      </rPr>
      <t xml:space="preserve">
b. </t>
    </r>
    <r>
      <rPr>
        <b/>
        <sz val="10"/>
        <rFont val="Arial"/>
        <family val="2"/>
      </rPr>
      <t>Table</t>
    </r>
    <r>
      <rPr>
        <sz val="10"/>
        <rFont val="Arial"/>
        <family val="2"/>
      </rPr>
      <t xml:space="preserve">
c. </t>
    </r>
    <r>
      <rPr>
        <b/>
        <sz val="10"/>
        <rFont val="Arial"/>
        <family val="2"/>
      </rPr>
      <t>User</t>
    </r>
    <r>
      <rPr>
        <sz val="10"/>
        <rFont val="Arial"/>
        <family val="2"/>
      </rPr>
      <t xml:space="preserve">
d. </t>
    </r>
    <r>
      <rPr>
        <b/>
        <sz val="10"/>
        <rFont val="Arial"/>
        <family val="2"/>
      </rPr>
      <t>Business Object</t>
    </r>
    <r>
      <rPr>
        <sz val="10"/>
        <rFont val="Arial"/>
        <family val="2"/>
      </rPr>
      <t xml:space="preserve">
e. </t>
    </r>
    <r>
      <rPr>
        <b/>
        <sz val="10"/>
        <rFont val="Arial"/>
        <family val="2"/>
      </rPr>
      <t>SQL</t>
    </r>
    <r>
      <rPr>
        <sz val="10"/>
        <rFont val="Arial"/>
        <family val="2"/>
      </rPr>
      <t xml:space="preserve"> </t>
    </r>
  </si>
  <si>
    <t>FASTAPP-38</t>
  </si>
  <si>
    <t>CM-3</t>
  </si>
  <si>
    <t>Configuration Change Control</t>
  </si>
  <si>
    <t>Verify that CodeTable database triggers are auditing FAST application configuration changes.</t>
  </si>
  <si>
    <t>Using a third-party tool or the FAST Reference History tool, set the date range appropriately, execute a search, and select a row.</t>
  </si>
  <si>
    <r>
      <t xml:space="preserve">Rows are present with the following columns: 
a. </t>
    </r>
    <r>
      <rPr>
        <b/>
        <sz val="10"/>
        <rFont val="Arial"/>
        <family val="2"/>
      </rPr>
      <t>When</t>
    </r>
    <r>
      <rPr>
        <sz val="10"/>
        <rFont val="Arial"/>
        <family val="2"/>
      </rPr>
      <t xml:space="preserve">
b. </t>
    </r>
    <r>
      <rPr>
        <b/>
        <sz val="10"/>
        <rFont val="Arial"/>
        <family val="2"/>
      </rPr>
      <t>User</t>
    </r>
    <r>
      <rPr>
        <sz val="10"/>
        <rFont val="Arial"/>
        <family val="2"/>
      </rPr>
      <t xml:space="preserve">
c. </t>
    </r>
    <r>
      <rPr>
        <b/>
        <sz val="10"/>
        <rFont val="Arial"/>
        <family val="2"/>
      </rPr>
      <t>Table</t>
    </r>
    <r>
      <rPr>
        <sz val="10"/>
        <rFont val="Arial"/>
        <family val="2"/>
      </rPr>
      <t xml:space="preserve">
d. </t>
    </r>
    <r>
      <rPr>
        <b/>
        <sz val="10"/>
        <rFont val="Arial"/>
        <family val="2"/>
      </rPr>
      <t>Type</t>
    </r>
  </si>
  <si>
    <t>HAU22</t>
  </si>
  <si>
    <t>HAU22: Content of audit records is not sufficient</t>
  </si>
  <si>
    <t>FASTAPP-39</t>
  </si>
  <si>
    <t>Verify that change control logs are present for the FAST application in the Migrations tool.</t>
  </si>
  <si>
    <r>
      <t>Use a third-party tool or the Migrations tool in the FAST FCR environment to view the</t>
    </r>
    <r>
      <rPr>
        <b/>
        <sz val="10"/>
        <rFont val="Arial"/>
        <family val="2"/>
      </rPr>
      <t xml:space="preserve"> All Migrations</t>
    </r>
    <r>
      <rPr>
        <sz val="10"/>
        <rFont val="Arial"/>
        <family val="2"/>
      </rPr>
      <t xml:space="preserve"> tab and set the </t>
    </r>
    <r>
      <rPr>
        <b/>
        <sz val="10"/>
        <rFont val="Arial"/>
        <family val="2"/>
      </rPr>
      <t>Environment To</t>
    </r>
    <r>
      <rPr>
        <sz val="10"/>
        <rFont val="Arial"/>
        <family val="2"/>
      </rPr>
      <t xml:space="preserve"> drop-down field to an appropriate environment. Execute a search and select a row to open the migration details.</t>
    </r>
  </si>
  <si>
    <t>Records are present with the following values: 
a. Submitter
b. Approver
c. Dates 
d. Details appropriate to the migration type</t>
  </si>
  <si>
    <t>FASTAPP-40</t>
  </si>
  <si>
    <t>Verify that FAST application user tracking is configured for the FAST Data Warehouse manager.</t>
  </si>
  <si>
    <t>Use a third-party tool or the FAST Reference Table Editor tool to review User Tracking Type configuration. Verify that FAST Data Warehouse rows are present.</t>
  </si>
  <si>
    <r>
      <t xml:space="preserve">Rows are present for the following tracking types:
a. </t>
    </r>
    <r>
      <rPr>
        <i/>
        <sz val="10"/>
        <rFont val="Arial"/>
        <family val="2"/>
      </rPr>
      <t>Data Store Key</t>
    </r>
    <r>
      <rPr>
        <sz val="10"/>
        <rFont val="Arial"/>
        <family val="2"/>
      </rPr>
      <t xml:space="preserve">
b. </t>
    </r>
    <r>
      <rPr>
        <i/>
        <sz val="10"/>
        <rFont val="Arial"/>
        <family val="2"/>
      </rPr>
      <t>Entity Key</t>
    </r>
    <r>
      <rPr>
        <sz val="10"/>
        <rFont val="Arial"/>
        <family val="2"/>
      </rPr>
      <t xml:space="preserve">
c. </t>
    </r>
    <r>
      <rPr>
        <i/>
        <sz val="10"/>
        <rFont val="Arial"/>
        <family val="2"/>
      </rPr>
      <t xml:space="preserve">File Key
</t>
    </r>
  </si>
  <si>
    <t>FASTAPP-41</t>
  </si>
  <si>
    <t>Verify that the FAST application User Tracking functionality is generating logs.</t>
  </si>
  <si>
    <r>
      <t xml:space="preserve">Use a third-party tool or the User Tracking Search control in the FAST Security manager, clear the </t>
    </r>
    <r>
      <rPr>
        <i/>
        <sz val="10"/>
        <rFont val="Arial"/>
        <family val="2"/>
      </rPr>
      <t>Accessed By</t>
    </r>
    <r>
      <rPr>
        <sz val="10"/>
        <rFont val="Arial"/>
        <family val="2"/>
      </rPr>
      <t xml:space="preserve"> filter, and execute a search.</t>
    </r>
  </si>
  <si>
    <r>
      <t xml:space="preserve">Rows are present with the following values: 
a. </t>
    </r>
    <r>
      <rPr>
        <i/>
        <sz val="10"/>
        <rFont val="Arial"/>
        <family val="2"/>
      </rPr>
      <t>Environment</t>
    </r>
    <r>
      <rPr>
        <sz val="10"/>
        <rFont val="Arial"/>
        <family val="2"/>
      </rPr>
      <t xml:space="preserve">
b.</t>
    </r>
    <r>
      <rPr>
        <i/>
        <sz val="10"/>
        <rFont val="Arial"/>
        <family val="2"/>
      </rPr>
      <t xml:space="preserve"> Accessed Date</t>
    </r>
    <r>
      <rPr>
        <sz val="10"/>
        <rFont val="Arial"/>
        <family val="2"/>
      </rPr>
      <t xml:space="preserve">
c. </t>
    </r>
    <r>
      <rPr>
        <i/>
        <sz val="10"/>
        <rFont val="Arial"/>
        <family val="2"/>
      </rPr>
      <t>Accessed By</t>
    </r>
    <r>
      <rPr>
        <sz val="10"/>
        <rFont val="Arial"/>
        <family val="2"/>
      </rPr>
      <t xml:space="preserve">
d. </t>
    </r>
    <r>
      <rPr>
        <i/>
        <sz val="10"/>
        <rFont val="Arial"/>
        <family val="2"/>
      </rPr>
      <t>Tracking Type</t>
    </r>
  </si>
  <si>
    <t>FASTAPP-42</t>
  </si>
  <si>
    <t xml:space="preserve">Verify that FAST application user tracking is configured for key elements. </t>
  </si>
  <si>
    <r>
      <t xml:space="preserve">Use a third-party tool or the FAST Reference Table Editor tool to review User Tracking Type configuration. Verify that </t>
    </r>
    <r>
      <rPr>
        <b/>
        <sz val="10"/>
        <rFont val="Arial"/>
        <family val="2"/>
      </rPr>
      <t>Customer</t>
    </r>
    <r>
      <rPr>
        <sz val="10"/>
        <rFont val="Arial"/>
        <family val="2"/>
      </rPr>
      <t xml:space="preserve">, </t>
    </r>
    <r>
      <rPr>
        <b/>
        <sz val="10"/>
        <rFont val="Arial"/>
        <family val="2"/>
      </rPr>
      <t>Account</t>
    </r>
    <r>
      <rPr>
        <sz val="10"/>
        <rFont val="Arial"/>
        <family val="2"/>
      </rPr>
      <t xml:space="preserve">, </t>
    </r>
    <r>
      <rPr>
        <b/>
        <sz val="10"/>
        <rFont val="Arial"/>
        <family val="2"/>
      </rPr>
      <t>Mail</t>
    </r>
    <r>
      <rPr>
        <sz val="10"/>
        <rFont val="Arial"/>
        <family val="2"/>
      </rPr>
      <t xml:space="preserve">, and </t>
    </r>
    <r>
      <rPr>
        <b/>
        <sz val="10"/>
        <rFont val="Arial"/>
        <family val="2"/>
      </rPr>
      <t>Return</t>
    </r>
    <r>
      <rPr>
        <sz val="10"/>
        <rFont val="Arial"/>
        <family val="2"/>
      </rPr>
      <t xml:space="preserve"> rows are present.</t>
    </r>
  </si>
  <si>
    <r>
      <t xml:space="preserve">Rows are present for the following tracking types:
a. </t>
    </r>
    <r>
      <rPr>
        <i/>
        <sz val="10"/>
        <rFont val="Arial"/>
        <family val="2"/>
      </rPr>
      <t>Customer Key</t>
    </r>
    <r>
      <rPr>
        <sz val="10"/>
        <rFont val="Arial"/>
        <family val="2"/>
      </rPr>
      <t xml:space="preserve">
b.</t>
    </r>
    <r>
      <rPr>
        <i/>
        <sz val="10"/>
        <rFont val="Arial"/>
        <family val="2"/>
      </rPr>
      <t xml:space="preserve"> Account Key</t>
    </r>
    <r>
      <rPr>
        <sz val="10"/>
        <rFont val="Arial"/>
        <family val="2"/>
      </rPr>
      <t xml:space="preserve">
c. </t>
    </r>
    <r>
      <rPr>
        <i/>
        <sz val="10"/>
        <rFont val="Arial"/>
        <family val="2"/>
      </rPr>
      <t>Mail Item Key</t>
    </r>
    <r>
      <rPr>
        <sz val="10"/>
        <rFont val="Arial"/>
        <family val="2"/>
      </rPr>
      <t xml:space="preserve">
d.</t>
    </r>
    <r>
      <rPr>
        <i/>
        <sz val="10"/>
        <rFont val="Arial"/>
        <family val="2"/>
      </rPr>
      <t xml:space="preserve"> Return Key</t>
    </r>
  </si>
  <si>
    <t>FASTAPP-43</t>
  </si>
  <si>
    <t>Verify that the FAST application Snapshot functionality is generating logs.</t>
  </si>
  <si>
    <t xml:space="preserve">Use the Snapshot Search control in the FAST application’s Security manager to ensure that records are present and Snapshots can be replayed. </t>
  </si>
  <si>
    <r>
      <t xml:space="preserve">1. Rows are present with the following values:
a. </t>
    </r>
    <r>
      <rPr>
        <i/>
        <sz val="10"/>
        <rFont val="Arial"/>
        <family val="2"/>
      </rPr>
      <t>Start</t>
    </r>
    <r>
      <rPr>
        <sz val="10"/>
        <rFont val="Arial"/>
        <family val="2"/>
      </rPr>
      <t xml:space="preserve">
b. </t>
    </r>
    <r>
      <rPr>
        <i/>
        <sz val="10"/>
        <rFont val="Arial"/>
        <family val="2"/>
      </rPr>
      <t>User</t>
    </r>
    <r>
      <rPr>
        <sz val="10"/>
        <rFont val="Arial"/>
        <family val="2"/>
      </rPr>
      <t xml:space="preserve">
c. </t>
    </r>
    <r>
      <rPr>
        <i/>
        <sz val="10"/>
        <rFont val="Arial"/>
        <family val="2"/>
      </rPr>
      <t>End</t>
    </r>
    <r>
      <rPr>
        <sz val="10"/>
        <rFont val="Arial"/>
        <family val="2"/>
      </rPr>
      <t xml:space="preserve">
2. The Snapshot can be replayed showing the screens accessed by the user with additional metadata.</t>
    </r>
  </si>
  <si>
    <t>FASTAPP-44</t>
  </si>
  <si>
    <r>
      <t xml:space="preserve">Use a third-party tool or the FAST Reference Table Editor tool to examine the Application table's </t>
    </r>
    <r>
      <rPr>
        <b/>
        <sz val="10"/>
        <color indexed="8"/>
        <rFont val="Arial"/>
        <family val="2"/>
      </rPr>
      <t>Session Lock Timeout</t>
    </r>
    <r>
      <rPr>
        <sz val="10"/>
        <color indexed="8"/>
        <rFont val="Arial"/>
        <family val="2"/>
      </rPr>
      <t xml:space="preserve"> column.</t>
    </r>
  </si>
  <si>
    <r>
      <t xml:space="preserve">An appropriate row is configured with the following column value:
a. </t>
    </r>
    <r>
      <rPr>
        <b/>
        <sz val="10"/>
        <rFont val="Arial"/>
        <family val="2"/>
      </rPr>
      <t xml:space="preserve">Session Lock Timeout </t>
    </r>
    <r>
      <rPr>
        <sz val="10"/>
        <rFont val="Arial"/>
        <family val="2"/>
      </rPr>
      <t xml:space="preserve">(seconds): </t>
    </r>
    <r>
      <rPr>
        <i/>
        <sz val="10"/>
        <rFont val="Arial"/>
        <family val="2"/>
      </rPr>
      <t xml:space="preserve">&lt;=900 </t>
    </r>
  </si>
  <si>
    <t>FASTAPP-45</t>
  </si>
  <si>
    <t>Ensure that the FAST application Web Load Balancer service utilizes encryption for endpoint communication.</t>
  </si>
  <si>
    <t>Use a third-party tool or the FAST application's Server Manager tool to ensure that all the appropriate Web Load Balancer endpoints are configured securely.</t>
  </si>
  <si>
    <t>Appropriate Web Load Balancer endpoints are not configured to use HTTP.</t>
  </si>
  <si>
    <t>HSC1</t>
  </si>
  <si>
    <t>HSC1: FTI is not encrypted in transit</t>
  </si>
  <si>
    <t>FASTAPP-46</t>
  </si>
  <si>
    <t>Ensure that the FAST application Web Doc service utilizes encryption for endpoint communication.</t>
  </si>
  <si>
    <t>Use a third-party tool or the FAST application's Server Manager tool to ensure that all the appropriate Web Doc endpoint addresses are configured securely.</t>
  </si>
  <si>
    <t>Appropriate Web Doc endpoint addresses are not configured to use HTTP.</t>
  </si>
  <si>
    <t>FASTAPP-47</t>
  </si>
  <si>
    <t>Ensure that the FAST application Router service utilizes encryption for endpoint communication.</t>
  </si>
  <si>
    <t>Use a third-party tool or the FAST application's Server Manager tool to ensure that all the appropriate Router endpoints are configured securely.</t>
  </si>
  <si>
    <t>Appropriate Router endpoint addresses are not configured to use HTTP.</t>
  </si>
  <si>
    <t>FASTAPP-48</t>
  </si>
  <si>
    <t>Ensure that the FAST application Web View State service utilizes encryption for endpoint communication.</t>
  </si>
  <si>
    <t>Use a third-party tool or the FAST application's Server Manager tool to ensure that all the appropriate Web View State endpoints are configured securely.</t>
  </si>
  <si>
    <t xml:space="preserve">Appropriate Web View State endpoint addresses are not configured to use HTTP. </t>
  </si>
  <si>
    <t>FASTAPP-49</t>
  </si>
  <si>
    <t>Ensure that each incoming API in the FAST application Gateway service utilizes encryption for endpoint communication.</t>
  </si>
  <si>
    <t>Use a third-party tool or the FAST application's Gateway tool to review each incoming API and ensure that the URL endpoints are configured securely.</t>
  </si>
  <si>
    <t xml:space="preserve">Appropriate incoming API endpoint addresses are not configured to use HTTP. </t>
  </si>
  <si>
    <t>FASTAPP-50</t>
  </si>
  <si>
    <t>Ensure that each outgoing API in the FAST application Gateway service utilizes encryption for endpoint communication.</t>
  </si>
  <si>
    <t>Use a third-party tool or the FAST application's Gateway tool to review each outgoing API and ensure that the target URLs are configured securely.</t>
  </si>
  <si>
    <t>Appropriate outgoing API URLs are not configured with HTTP addresses.</t>
  </si>
  <si>
    <t>Change Log</t>
  </si>
  <si>
    <t>Version</t>
  </si>
  <si>
    <t>Date</t>
  </si>
  <si>
    <t>Description of Changes</t>
  </si>
  <si>
    <t>Author</t>
  </si>
  <si>
    <t>First Release</t>
  </si>
  <si>
    <t>Booz Allen Hamilton</t>
  </si>
  <si>
    <t>Updated test ID #5 to include language from Pub 1075 on commingling.  Added language to Test ID #8 note to clarify that GenTax is a stateless application.</t>
  </si>
  <si>
    <t>Updated test ID #23 to include a second test step to test for the password expire interval.</t>
  </si>
  <si>
    <t>Updates:
-Cover: 
Reorganized the Tester and Agency POC information cells, to better reflect possible multiple POCs.
-Test Cases: 
a. Changed Column G header to "Pass / Fail / N/A", to more accurately reflect the four possible status indicators.
b. Added conditional formatting to the status cells, and included summary cells at the bottom of the checks. 
c. Added control names to the NIST ID cells.  Primary control is listed in black; any secondary controls are listed in GRAY.
-Legend:  Updated the Pass/Fail row to reflect the three possible status indicators (above).
-Test IDs: 
None.</t>
  </si>
  <si>
    <t>Updated the following;
1.) NIST mapping per test case - Clarification of one NIST control per test case.
2.) Added NIST 800-53A Test Methods (e.g. Test, Examine, Interview).
3.) Added Out-Of-Scope controls tab.
4.) Added Dashboard tab to automatically calculate the Test Case results.
5.) Added Sources tab to identify sources for the Test Case material.
6.) Added SCSEM disclaimer language</t>
  </si>
  <si>
    <t>Added test cases based on discussions with GenTax.  Added IDs are:  7, 13, 14, 15, 17</t>
  </si>
  <si>
    <t>Updates based on NIST 800-53 rev 3 release
Updated for new Publication 1075 version</t>
  </si>
  <si>
    <t>Updates made based on GenTax Version 8.</t>
  </si>
  <si>
    <t>Minor update to correct worksheet locking capabilities.  Added back NIST control name to Test Cases Tab.</t>
  </si>
  <si>
    <t>Update test cases based on NIST 800-53 R4</t>
  </si>
  <si>
    <t>Updates based on Publication 1075.  See SCSEM notes column for specific updates.</t>
  </si>
  <si>
    <t>Added baseline Criticality Score and Issue Codes, weighted test cases based on criticality, and updated Results Tab</t>
  </si>
  <si>
    <t>2.0</t>
  </si>
  <si>
    <t>Removed duplicative test cases, added test cases per latest Publication 1075, re-assigned issue codes and revised weighted risk formulas</t>
  </si>
  <si>
    <t>Minor Formatting Updates, Added test case GTAX-13, Session terminations set to 30 minutes, account automated unlock set to 15 minutes, Issue code changes</t>
  </si>
  <si>
    <t>Moved Risk Rating to column AA, deleted lagging spaces from HAC40 and HSA14 in IC Table</t>
  </si>
  <si>
    <t>Updated issue code table</t>
  </si>
  <si>
    <t>Added new tab for Gentax 10 and 11</t>
  </si>
  <si>
    <t>Internal Update</t>
  </si>
  <si>
    <t>03/031/2019</t>
  </si>
  <si>
    <t>03/031/2020</t>
  </si>
  <si>
    <t xml:space="preserve">Internal Update and Updated issue code table </t>
  </si>
  <si>
    <t xml:space="preserve">Updated  GenTax 10 and 11 test cases, Updated based on IRS Publication 1075 (November 2021) Internal updates and Issue Code Table updates.  </t>
  </si>
  <si>
    <t>Booz Allen Hamilton/Fast Enterprises</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</si>
  <si>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</si>
  <si>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</si>
  <si>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</si>
  <si>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</si>
  <si>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</si>
  <si>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</si>
  <si>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</si>
  <si>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</si>
  <si>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</si>
  <si>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</si>
  <si>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</si>
  <si>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</si>
  <si>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</si>
  <si>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</si>
  <si>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</si>
  <si>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</si>
  <si>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</si>
  <si>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</si>
  <si>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</si>
  <si>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</si>
  <si>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</si>
  <si>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</si>
  <si>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</si>
  <si>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</si>
  <si>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</si>
  <si>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</si>
  <si>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</si>
  <si>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</si>
  <si>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</si>
  <si>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</si>
  <si>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</si>
  <si>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</si>
  <si>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</si>
  <si>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</si>
  <si>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</si>
  <si>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</si>
  <si>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</si>
  <si>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</si>
  <si>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</si>
  <si>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</si>
  <si>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</si>
  <si>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</si>
  <si>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</si>
  <si>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</si>
  <si>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</si>
  <si>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</si>
  <si>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</si>
  <si>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</si>
  <si>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</si>
  <si>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</si>
  <si>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</si>
  <si>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</si>
  <si>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</si>
  <si>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</si>
  <si>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</si>
  <si>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</si>
  <si>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</si>
  <si>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</si>
  <si>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</si>
  <si>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</si>
  <si>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</si>
  <si>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</si>
  <si>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</si>
  <si>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</si>
  <si>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</si>
  <si>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</si>
  <si>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</si>
  <si>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</si>
  <si>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</si>
  <si>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</si>
  <si>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</si>
  <si>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</si>
  <si>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</si>
  <si>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</si>
  <si>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</si>
  <si>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</si>
  <si>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</si>
  <si>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</si>
  <si>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</si>
  <si>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</si>
  <si>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</si>
  <si>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</si>
  <si>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</si>
  <si>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</si>
  <si>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</si>
  <si>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</si>
  <si>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</si>
  <si>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</si>
  <si>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</si>
  <si>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</si>
  <si>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</si>
  <si>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</si>
  <si>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</si>
  <si>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</si>
  <si>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</si>
  <si>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</si>
  <si>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</si>
  <si>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</si>
  <si>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</si>
  <si>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</si>
  <si>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</si>
  <si>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</si>
  <si>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</si>
  <si>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</si>
  <si>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</si>
  <si>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</si>
  <si>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</si>
  <si>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</si>
  <si>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</si>
  <si>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</si>
  <si>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</si>
  <si>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</si>
  <si>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</si>
  <si>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</si>
  <si>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</si>
  <si>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</si>
  <si>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</si>
  <si>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</si>
  <si>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</si>
  <si>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</si>
  <si>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</si>
  <si>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</si>
  <si>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</si>
  <si>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</si>
  <si>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</si>
  <si>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</si>
  <si>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</si>
  <si>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</si>
  <si>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</si>
  <si>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</si>
  <si>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</si>
  <si>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</si>
  <si>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</si>
  <si>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</si>
  <si>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</si>
  <si>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</si>
  <si>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</si>
  <si>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</si>
  <si>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</si>
  <si>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</si>
  <si>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</si>
  <si>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</si>
  <si>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</si>
  <si>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</si>
  <si>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</si>
  <si>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</si>
  <si>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</si>
  <si>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</si>
  <si>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</si>
  <si>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</si>
  <si>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</si>
  <si>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</si>
  <si>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</si>
  <si>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</si>
  <si>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</si>
  <si>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</si>
  <si>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</si>
  <si>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</si>
  <si>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</si>
  <si>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</si>
  <si>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</si>
  <si>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</si>
  <si>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</si>
  <si>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</si>
  <si>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</si>
  <si>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</si>
  <si>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</si>
  <si>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</si>
  <si>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</si>
  <si>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</si>
  <si>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</si>
  <si>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</si>
  <si>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</si>
  <si>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</si>
  <si>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</si>
  <si>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</si>
  <si>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</si>
  <si>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</si>
  <si>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</si>
  <si>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</si>
  <si>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</si>
  <si>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</si>
  <si>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</si>
  <si>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</si>
  <si>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</si>
  <si>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</si>
  <si>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</si>
  <si>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</si>
  <si>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</si>
  <si>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</si>
  <si>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</si>
  <si>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</si>
  <si>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</si>
  <si>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</si>
  <si>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</si>
  <si>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</si>
  <si>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</si>
  <si>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</si>
  <si>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</si>
  <si>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</si>
  <si>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</si>
  <si>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</si>
  <si>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</si>
  <si>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</si>
  <si>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</si>
  <si>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</si>
  <si>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</si>
  <si>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</si>
  <si>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</si>
  <si>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</si>
  <si>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</si>
  <si>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</si>
  <si>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</si>
  <si>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</si>
  <si>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</si>
  <si>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</si>
  <si>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</si>
  <si>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</si>
  <si>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</si>
  <si>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</si>
  <si>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</si>
  <si>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</si>
  <si>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</si>
  <si>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</si>
  <si>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</si>
  <si>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</si>
  <si>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</si>
  <si>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</si>
  <si>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</si>
  <si>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</si>
  <si>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</si>
  <si>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</si>
  <si>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</si>
  <si>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</si>
  <si>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</si>
  <si>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</si>
  <si>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</si>
  <si>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</si>
  <si>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</si>
  <si>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</si>
  <si>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</si>
  <si>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</si>
  <si>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</si>
  <si>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</si>
  <si>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</si>
  <si>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</si>
  <si>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</si>
  <si>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</si>
  <si>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</si>
  <si>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</si>
  <si>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</si>
  <si>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</si>
  <si>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</si>
  <si>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</si>
  <si>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</si>
  <si>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</si>
  <si>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</si>
  <si>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</si>
  <si>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FTI is not properly labeled on-screen</t>
  </si>
  <si>
    <t>HCM20</t>
  </si>
  <si>
    <t>Application interfaces are not separated from management functionality</t>
  </si>
  <si>
    <t>HCM21</t>
  </si>
  <si>
    <t>Permitted services have not been documented and approved</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</si>
  <si>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</si>
  <si>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</si>
  <si>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</si>
  <si>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</si>
  <si>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</si>
  <si>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</si>
  <si>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</si>
  <si>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</si>
  <si>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</si>
  <si>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</si>
  <si>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</si>
  <si>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</si>
  <si>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</si>
  <si>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</si>
  <si>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</si>
  <si>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</si>
  <si>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</si>
  <si>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</si>
  <si>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</si>
  <si>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</si>
  <si>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</si>
  <si>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</si>
  <si>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</si>
  <si>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</si>
  <si>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</si>
  <si>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</si>
  <si>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</si>
  <si>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</si>
  <si>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</si>
  <si>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</si>
  <si>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</si>
  <si>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</si>
  <si>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</si>
  <si>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</si>
  <si>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</si>
  <si>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</si>
  <si>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</si>
  <si>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</si>
  <si>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</si>
  <si>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</si>
  <si>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</si>
  <si>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</si>
  <si>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</si>
  <si>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</si>
  <si>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</si>
  <si>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</si>
  <si>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</si>
  <si>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</si>
  <si>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</si>
  <si>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</si>
  <si>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</si>
  <si>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</si>
  <si>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</si>
  <si>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</si>
  <si>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</si>
  <si>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</si>
  <si>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</si>
  <si>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</si>
  <si>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</si>
  <si>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</si>
  <si>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</si>
  <si>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</si>
  <si>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</si>
  <si>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</si>
  <si>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</si>
  <si>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</si>
  <si>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</si>
  <si>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</si>
  <si>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</si>
  <si>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</si>
  <si>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</si>
  <si>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</si>
  <si>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</si>
  <si>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</si>
  <si>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</si>
  <si>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</si>
  <si>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</si>
  <si>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</si>
  <si>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</si>
  <si>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</si>
  <si>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</si>
  <si>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</si>
  <si>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</si>
  <si>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</si>
  <si>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</si>
  <si>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</si>
  <si>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</si>
  <si>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</si>
  <si>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</si>
  <si>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</si>
  <si>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</si>
  <si>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</si>
  <si>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</si>
  <si>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</si>
  <si>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</si>
  <si>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</si>
  <si>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</si>
  <si>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</si>
  <si>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</si>
  <si>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</si>
  <si>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</si>
  <si>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</si>
  <si>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</si>
  <si>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</si>
  <si>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</si>
  <si>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</si>
  <si>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</si>
  <si>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</si>
  <si>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</si>
  <si>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</si>
  <si>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</si>
  <si>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</si>
  <si>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</si>
  <si>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</si>
  <si>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</si>
  <si>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</si>
  <si>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</si>
  <si>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</si>
  <si>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</si>
  <si>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</si>
  <si>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</si>
  <si>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</si>
  <si>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</si>
  <si>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</si>
  <si>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</si>
  <si>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</si>
  <si>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</si>
  <si>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</si>
  <si>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</si>
  <si>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</si>
  <si>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</si>
  <si>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</si>
  <si>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</si>
  <si>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</si>
  <si>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</si>
  <si>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</si>
  <si>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</si>
  <si>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</si>
  <si>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</si>
  <si>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</si>
  <si>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</si>
  <si>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</si>
  <si>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</si>
  <si>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</si>
  <si>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</si>
  <si>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</si>
  <si>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</si>
  <si>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</si>
  <si>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</si>
  <si>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</si>
  <si>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</si>
  <si>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</si>
  <si>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</si>
  <si>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</si>
  <si>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</si>
  <si>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</si>
  <si>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</si>
  <si>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</si>
  <si>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</si>
  <si>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</si>
  <si>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</si>
  <si>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</si>
  <si>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</si>
  <si>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</si>
  <si>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</si>
  <si>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</si>
  <si>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</si>
  <si>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</si>
  <si>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</si>
  <si>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</si>
  <si>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</si>
  <si>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</si>
  <si>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</si>
  <si>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</si>
  <si>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</si>
  <si>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</si>
  <si>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</si>
  <si>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</si>
  <si>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</si>
  <si>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</si>
  <si>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</si>
  <si>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</si>
  <si>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</si>
  <si>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</si>
  <si>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</si>
  <si>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</si>
  <si>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</si>
  <si>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</si>
  <si>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</si>
  <si>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</si>
  <si>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</si>
  <si>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</si>
  <si>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</si>
  <si>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</si>
  <si>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</si>
  <si>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</si>
  <si>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</si>
  <si>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</si>
  <si>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</si>
  <si>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</si>
  <si>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</si>
  <si>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</si>
  <si>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</si>
  <si>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</si>
  <si>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</si>
  <si>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</si>
  <si>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</si>
  <si>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</si>
  <si>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</si>
  <si>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</si>
  <si>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</si>
  <si>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</si>
  <si>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</si>
  <si>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</si>
  <si>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</si>
  <si>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</si>
  <si>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</si>
  <si>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</si>
  <si>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</si>
  <si>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</si>
  <si>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</si>
  <si>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</si>
  <si>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</si>
  <si>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</si>
  <si>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</si>
  <si>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</si>
  <si>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</si>
  <si>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</si>
  <si>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</si>
  <si>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</si>
  <si>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</si>
  <si>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</si>
  <si>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</si>
  <si>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</si>
  <si>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</si>
  <si>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</si>
  <si>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</si>
  <si>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</si>
  <si>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</si>
  <si>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</si>
  <si>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</si>
  <si>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</si>
  <si>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</si>
  <si>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</si>
  <si>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</si>
  <si>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</si>
  <si>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</si>
  <si>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</si>
  <si>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</si>
  <si>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</si>
  <si>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</si>
  <si>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</si>
  <si>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</si>
  <si>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</si>
  <si>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</si>
  <si>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</si>
  <si>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</si>
  <si>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</si>
  <si>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</si>
  <si>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</si>
  <si>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</si>
  <si>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</si>
  <si>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</si>
  <si>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</si>
  <si>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</si>
  <si>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</si>
  <si>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</si>
  <si>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</si>
  <si>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</si>
  <si>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</si>
  <si>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</si>
  <si>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</si>
  <si>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</si>
  <si>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</si>
  <si>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</si>
  <si>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</si>
  <si>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</si>
  <si>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</si>
  <si>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</si>
  <si>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</si>
  <si>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</si>
  <si>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</si>
  <si>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</si>
  <si>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</si>
  <si>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</si>
  <si>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</si>
  <si>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</si>
  <si>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</si>
  <si>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</si>
  <si>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</si>
  <si>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</si>
  <si>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</si>
  <si>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</si>
  <si>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</si>
  <si>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</si>
  <si>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</si>
  <si>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</si>
  <si>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</si>
  <si>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</si>
  <si>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</si>
  <si>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</si>
  <si>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</si>
  <si>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</si>
  <si>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</si>
  <si>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</si>
  <si>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</si>
  <si>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</si>
  <si>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</si>
  <si>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</si>
  <si>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</si>
  <si>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</si>
  <si>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</si>
  <si>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</si>
  <si>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</si>
  <si>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</si>
  <si>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</si>
  <si>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</si>
  <si>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</si>
  <si>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</si>
  <si>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</si>
  <si>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</si>
  <si>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</si>
  <si>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</si>
  <si>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</si>
  <si>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</si>
  <si>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</si>
  <si>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</si>
  <si>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</si>
  <si>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</si>
  <si>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</si>
  <si>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</si>
  <si>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</si>
  <si>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</si>
  <si>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</si>
  <si>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</si>
  <si>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</si>
  <si>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</si>
  <si>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</si>
  <si>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</si>
  <si>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</si>
  <si>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</si>
  <si>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</si>
  <si>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</si>
  <si>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</si>
  <si>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</si>
  <si>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</si>
  <si>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</si>
  <si>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</si>
  <si>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</si>
  <si>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</si>
  <si>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</si>
  <si>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</si>
  <si>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</si>
  <si>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</si>
  <si>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</si>
  <si>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</si>
  <si>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</si>
  <si>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</si>
  <si>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</si>
  <si>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</si>
  <si>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</si>
  <si>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</si>
  <si>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</si>
  <si>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</si>
  <si>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</si>
  <si>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</si>
  <si>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</si>
  <si>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</si>
  <si>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</si>
  <si>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</si>
  <si>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</si>
  <si>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</si>
  <si>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</si>
  <si>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</si>
  <si>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</si>
  <si>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</si>
  <si>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</si>
  <si>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</si>
  <si>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</si>
  <si>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</si>
  <si>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</si>
  <si>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</si>
  <si>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</si>
  <si>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</si>
  <si>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</si>
  <si>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</si>
  <si>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</si>
  <si>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</si>
  <si>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</si>
  <si>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</si>
  <si>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</si>
  <si>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</si>
  <si>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</si>
  <si>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</si>
  <si>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</si>
  <si>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</si>
  <si>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</si>
  <si>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</si>
  <si>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</si>
  <si>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</si>
  <si>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</si>
  <si>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</si>
  <si>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</si>
  <si>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</si>
  <si>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</si>
  <si>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</si>
  <si>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</si>
  <si>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</si>
  <si>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</si>
  <si>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</si>
  <si>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</si>
  <si>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</si>
  <si>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</si>
  <si>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</si>
  <si>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</si>
  <si>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</si>
  <si>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</si>
  <si>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</si>
  <si>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</si>
  <si>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</si>
  <si>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</si>
  <si>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</si>
  <si>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</si>
  <si>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</si>
  <si>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</si>
  <si>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</si>
  <si>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</si>
  <si>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</si>
  <si>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</si>
  <si>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</si>
  <si>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</si>
  <si>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</si>
  <si>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</si>
  <si>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</si>
  <si>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</si>
  <si>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</si>
  <si>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</si>
  <si>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</si>
  <si>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</si>
  <si>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</si>
  <si>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</si>
  <si>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</si>
  <si>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</si>
  <si>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</si>
  <si>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</si>
  <si>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</si>
  <si>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</si>
  <si>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</si>
  <si>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</si>
  <si>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</si>
  <si>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</si>
  <si>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</si>
  <si>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</si>
  <si>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</si>
  <si>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</si>
  <si>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</si>
  <si>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</si>
  <si>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</si>
  <si>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</si>
  <si>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</si>
  <si>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</si>
  <si>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</si>
  <si>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</si>
  <si>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</si>
  <si>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</si>
  <si>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</si>
  <si>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</si>
  <si>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</si>
  <si>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</si>
  <si>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</si>
  <si>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</si>
  <si>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</si>
  <si>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</si>
  <si>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</si>
  <si>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</si>
  <si>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</si>
  <si>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</si>
  <si>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</si>
  <si>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</si>
  <si>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</si>
  <si>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</si>
  <si>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</si>
  <si>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</si>
  <si>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</si>
  <si>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</si>
  <si>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</si>
  <si>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</si>
  <si>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</si>
  <si>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</si>
  <si>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</si>
  <si>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</si>
  <si>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</si>
  <si>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</si>
  <si>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</si>
  <si>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</si>
  <si>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</si>
  <si>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</si>
  <si>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</si>
  <si>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</si>
  <si>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</si>
  <si>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</si>
  <si>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</si>
  <si>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</si>
  <si>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</si>
  <si>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</si>
  <si>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</si>
  <si>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</si>
  <si>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</si>
  <si>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</si>
  <si>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</si>
  <si>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</si>
  <si>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</si>
  <si>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</si>
  <si>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</si>
  <si>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</si>
  <si>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</si>
  <si>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</si>
  <si>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</si>
  <si>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</si>
  <si>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</si>
  <si>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</si>
  <si>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</si>
  <si>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</si>
  <si>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</si>
  <si>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</si>
  <si>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</si>
  <si>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</si>
  <si>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</si>
  <si>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</si>
  <si>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</si>
  <si>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</si>
  <si>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</si>
  <si>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</si>
  <si>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</si>
  <si>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</si>
  <si>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</si>
  <si>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</si>
  <si>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</si>
  <si>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</si>
  <si>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</si>
  <si>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</si>
  <si>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</si>
  <si>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</si>
  <si>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</si>
  <si>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</si>
  <si>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</si>
  <si>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</si>
  <si>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</si>
  <si>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</si>
  <si>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</si>
  <si>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</si>
  <si>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</si>
  <si>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</si>
  <si>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</si>
  <si>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</si>
  <si>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</si>
  <si>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</si>
  <si>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</si>
  <si>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</si>
  <si>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</si>
  <si>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</si>
  <si>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</si>
  <si>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</si>
  <si>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</si>
  <si>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</si>
  <si>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</si>
  <si>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</si>
  <si>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</si>
  <si>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</si>
  <si>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</si>
  <si>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</si>
  <si>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</si>
  <si>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</si>
  <si>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</si>
  <si>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</si>
  <si>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</si>
  <si>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</si>
  <si>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</si>
  <si>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</si>
  <si>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</si>
  <si>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</si>
  <si>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</si>
  <si>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</si>
  <si>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</si>
  <si>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</si>
  <si>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</si>
  <si>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</si>
  <si>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</si>
  <si>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</si>
  <si>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</si>
  <si>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</si>
  <si>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</si>
  <si>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</si>
  <si>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</si>
  <si>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</si>
  <si>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</si>
  <si>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</si>
  <si>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</si>
  <si>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</si>
  <si>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</si>
  <si>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</si>
  <si>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</si>
  <si>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</si>
  <si>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</si>
  <si>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</si>
  <si>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</si>
  <si>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</si>
  <si>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</si>
  <si>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</si>
  <si>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</si>
  <si>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</si>
  <si>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</si>
  <si>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</si>
  <si>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</si>
  <si>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</si>
  <si>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</si>
  <si>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</si>
  <si>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</si>
  <si>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</si>
  <si>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</si>
  <si>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</si>
  <si>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</si>
  <si>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</si>
  <si>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</si>
  <si>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</si>
  <si>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</si>
  <si>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</si>
  <si>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</si>
  <si>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</si>
  <si>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</si>
  <si>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</si>
  <si>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</si>
  <si>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</si>
  <si>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</si>
  <si>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</si>
  <si>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</si>
  <si>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</si>
  <si>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</si>
  <si>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</si>
  <si>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</si>
  <si>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</si>
  <si>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</si>
  <si>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</si>
  <si>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</si>
  <si>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</si>
  <si>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</si>
  <si>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</si>
  <si>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</si>
  <si>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</si>
  <si>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</si>
  <si>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</si>
  <si>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</si>
  <si>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</si>
  <si>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</si>
  <si>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</si>
  <si>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</si>
  <si>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</si>
  <si>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</si>
  <si>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</si>
  <si>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</si>
  <si>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</si>
  <si>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</si>
  <si>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</si>
  <si>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</si>
  <si>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</si>
  <si>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</si>
  <si>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</si>
  <si>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</si>
  <si>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</si>
  <si>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</si>
  <si>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</si>
  <si>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</si>
  <si>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</si>
  <si>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</si>
  <si>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</si>
  <si>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</si>
  <si>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</si>
  <si>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</si>
  <si>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</si>
  <si>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</si>
  <si>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</si>
  <si>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</si>
  <si>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</si>
  <si>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</si>
  <si>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</si>
  <si>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</si>
  <si>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</si>
  <si>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</si>
  <si>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</si>
  <si>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</si>
  <si>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</si>
  <si>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</si>
  <si>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</si>
  <si>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</si>
  <si>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</si>
  <si>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</si>
  <si>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</si>
  <si>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</si>
  <si>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</si>
  <si>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</si>
  <si>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</si>
  <si>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</si>
  <si>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</si>
  <si>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</si>
  <si>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</si>
  <si>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</si>
  <si>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</si>
  <si>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</si>
  <si>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</si>
  <si>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</si>
  <si>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</si>
  <si>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</si>
  <si>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</si>
  <si>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</si>
  <si>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</si>
  <si>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</si>
  <si>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</si>
  <si>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</si>
  <si>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</si>
  <si>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</si>
  <si>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</si>
  <si>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</si>
  <si>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</si>
  <si>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</si>
  <si>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</si>
  <si>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</si>
  <si>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</si>
  <si>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</si>
  <si>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</si>
  <si>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</si>
  <si>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</si>
  <si>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</si>
  <si>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</si>
  <si>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</si>
  <si>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</si>
  <si>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This SCSEM is used by the IRS Office of Safeguards to evaluate compliance with IRS Publication 1075 for agencies that have implemented Fast Enterprises GenTax 8 for a system that receives, stores, processes or transmits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Custom development based on collaboration with the GenTax vendor, Fast Enterprises.</t>
  </si>
  <si>
    <t xml:space="preserve">Ensure that the FAST application is configured to lock sessions after 15 minutes of inactivity.
This control is not applicable to the FAST application if device lock policies are configured to 15 minutes or less. </t>
  </si>
  <si>
    <t>FASTAPP-1</t>
  </si>
  <si>
    <t>Examine &amp; Interview</t>
  </si>
  <si>
    <t>Verify that the agency has an active support and maintenance agreement with Fast Enterprises to ensure they have access to hot fixes and patches.</t>
  </si>
  <si>
    <t>Interview the Administrator to determine if support is maintained for the FAST application.</t>
  </si>
  <si>
    <t xml:space="preserve">The FAST application is currently under support by Fast Enterprise  This makes security updates and hot fixes available to address known vulnerabilities.  </t>
  </si>
  <si>
    <t>FASTAPP-2</t>
  </si>
  <si>
    <t>Verify that any FAST application critical component issues that exist have been analyzed and when required an upgrade is in progress.</t>
  </si>
  <si>
    <t>Using the FCR instance of the FAST application open the Health Check manager, drill into the environment, access the Components option and Open the statistics tab. The components that are of concern are the ones where the message text includes "Critical issue". 
If an open issue exists that is related to a critical component, then drill into the item and review the Notes, History and Log to see what actions has taken place to analyze and  address the issues. Interviewing the project Architect may also shed light on the component in question.</t>
  </si>
  <si>
    <t>There are no open critical issues for component versions that have been tagged by Fast Enterprises as containing an issue. 
If there are open issues for component versions tagged as critical, then analysis has been performed to determine if the component is applicable to the project's FAST application implementation. If the component tagged with a critical issue is used, then remediation steps are planned.</t>
  </si>
  <si>
    <t>FASTAPP-3</t>
  </si>
  <si>
    <t>Verify that the FAST application patch levels are up-to-date to address potential vulnerabilities.</t>
  </si>
  <si>
    <t xml:space="preserve">Using the FCR instance of the Sync Pack manger check the listed entries reviewing the dates that they were closed. If the agency is not using the Sync Pack tool for tracking FAST application patching then have the Administrator show the completed tasks in the agency's change tracking application.
</t>
  </si>
  <si>
    <t xml:space="preserve">Within the last 12 months the agency has applied a service pack or sync packs, which is demonstrated by entries in the FCR instance Sync Pack manager or the agency's own change tracking application. </t>
  </si>
  <si>
    <t>FASTAPP-4</t>
  </si>
  <si>
    <t>Verify that the key FAST application architecture components have been updated. These components include:
- gaWdb.dll
- gaWdc.dll
- gdCtl.dll
- ggByt.dll
- ggClc.dll
- ggFda.dll
- ggWdc.dll</t>
  </si>
  <si>
    <t xml:space="preserve">Interview the FAST application Administrator to determine the process for managing architecture component updates for the listed components.
When FAST releases updates for these components they should be applied within 6 months.
</t>
  </si>
  <si>
    <t>The FAST application architecture components listed should include any updates released 6 or more months ago from FAST Enterprises.</t>
  </si>
  <si>
    <t>FASTAPP-5</t>
  </si>
  <si>
    <r>
      <t xml:space="preserve">Determine whether the agency uses FAST application or Lightweight Directory Access Protocol (LDAP) authentication method.
</t>
    </r>
    <r>
      <rPr>
        <b/>
        <sz val="10"/>
        <rFont val="Arial"/>
        <family val="2"/>
      </rPr>
      <t>Note:</t>
    </r>
    <r>
      <rPr>
        <sz val="10"/>
        <rFont val="Arial"/>
        <family val="2"/>
      </rPr>
      <t xml:space="preserve"> Using LDAP authentication is the recommended approach. If it is not being used then the other tests regarding password criteria and account management are more significant.</t>
    </r>
  </si>
  <si>
    <t>1. Identify which authentication method is the default method used by the FAST application by checking the password configuration in the FAST reference tables. This check can be performed by using a third-party tool to select the appropriate configuration or through the FAST application Reference Editor tool.
- If Use LDAP is not set, the FAST application is being used, by default, for authentication management.
- If Use LDAP is set, the FAST application has been configured to use an LDAP call, by default, for authentication.
2. If the default method is LDAP, it is still necessary to review the active users and ensure that they are not overriding the default behavior. This review can be performed with the FAST Security manager's User Detail control to verify that all the users have the authentication method set to Default or LDAP. This method can also be reviewed using a third-party tool to select the appropriate user data.</t>
  </si>
  <si>
    <t>1. Identify whether the FAST application password configuration is using internal authentication or LDAP. If LDAP is not in use, the FAST application configuration must be validated during subsequent tests to ensure that it is compliant with all the authentication management requirements. If LDAP is in use by default, the Directory service settings must be validated during subsequent tests to ensure compliance with all the authentication management requirements.
2. If there are any users who are not using the default configuration or have been set to use internal authentication, the FAST application configuration must be validated during subsequent tests to ensure compliance with all the authentication management requirements.</t>
  </si>
  <si>
    <t>HIA3: Authentication server is not used for end user authentication</t>
  </si>
  <si>
    <t>FASTAPP-6</t>
  </si>
  <si>
    <t xml:space="preserve">Determine if the agency copies FTI data from the isolated FAST application External database to the Application database. If the agency copies data, identify which of the following data elements are copied:
a. Identifiers (IDs)
b. Names
c. Addresses
There is no fail for this test. It is used to identify whether the FAST-protected data functionality is applicable in other tests.
</t>
  </si>
  <si>
    <t>1. Interview the FAST application architect to determine if the agency copies FTI data from the isolated FAST application External database to the Application database.
2. Identify which of the listed data element types are copied from the External database to the Application database.</t>
  </si>
  <si>
    <t>If the agency is copying FTI data into the Application database within the FAST application, the protected data source functionality is applicable during subsequent tests for the following data elements:
a. Identifiers (IDs)
b. Names
c. Addresses</t>
  </si>
  <si>
    <t>HTCM2</t>
  </si>
  <si>
    <t>FASTAPP-7</t>
  </si>
  <si>
    <r>
      <t xml:space="preserve">Check that user accounts that are known to no longer require access have been appropriately disabled  / removed.
</t>
    </r>
    <r>
      <rPr>
        <b/>
        <sz val="10"/>
        <rFont val="Arial"/>
        <family val="2"/>
      </rPr>
      <t/>
    </r>
  </si>
  <si>
    <t>1. Ask an administrator for a list of individuals whose employment statuses have changed in the last year and no longer require access to the application (e.g., employees who have recently separated with the organization or who have moved to other agencies).
2. Use a third-party tool or the Security manager to obtain a list of all the active users and compare that list to the list obtained in step 1.</t>
  </si>
  <si>
    <t>1. A list of individuals whose employment statuses have changed in the last year and no longer require access to the application is obtained.
2. No active accounts exist for the individuals who are named in the list obtained in step 1.</t>
  </si>
  <si>
    <t>FASTAPP-8</t>
  </si>
  <si>
    <t>Check that FAST application Production accounts are disabled after 120 days of inactivity.</t>
  </si>
  <si>
    <t>Use a third-party tool to retrieve a list of active Production users and their first and last logon dates, ordered by the last logon date, where the last logon date is more than 120 days ago.</t>
  </si>
  <si>
    <r>
      <t xml:space="preserve">There should be no active Production accounts with last logon dates more than 120 days ago.
</t>
    </r>
    <r>
      <rPr>
        <b/>
        <sz val="10"/>
        <rFont val="Arial"/>
        <family val="2"/>
      </rPr>
      <t xml:space="preserve">Note: </t>
    </r>
    <r>
      <rPr>
        <sz val="10"/>
        <rFont val="Arial"/>
        <family val="2"/>
      </rPr>
      <t>If the FAST application is using LDAP, verify the settings that are being applied through the use of directory services. If this is the case, the Directory service process to disable inactive accounts must be verified.</t>
    </r>
  </si>
  <si>
    <t>FASTAPP-9</t>
  </si>
  <si>
    <t>Check that the security function number configuration for FTI data stores enforces the separation of duties by not reusing FTI function numbers for non-FTI access.</t>
  </si>
  <si>
    <t>1. Use a third-party tool or the Maintenance section of the Data Warehouse manager to review the Data Source tab for data stores that contain FTI. Enumerate the function number(s) used for accessing and editing the data stores.
2. Use a third-party tool or the Functions section of the Security manager to verify that the function number(s) are only used for FTI access.
3. Use a third-party tool or the Functions section of the Security manager to verify that the function number(s) are only used in FTI groups.</t>
  </si>
  <si>
    <t>1. A list of FTI data store function number(s) is produced.
2. FTI data store function number(s) are not reused for non-FTI access anywhere else within the application.
3. FTI data store function number(s) are not used in non-FTI groups.
4. Verify that the function number(s) are used only for restricting access to FTI. Additionally, review the associated groups and whether they follow the principle of least privilege.</t>
  </si>
  <si>
    <t>Check that function numbers that are used for FTI data store security are only granted to authorized users, enforcing the principle of least privilege.</t>
  </si>
  <si>
    <t>1. Ask an administrator for a list of data stores that contain FTI.
2. Use a third-party tool or the Maintenance section of the Data Warehouse manager to review the Data Source tab for data stores that contain FTI. Enumerate the function number(s) used for accessing and editing the data stores.
3. Use a third-party tool or the Security manager to obtain a list of all the users with the function numbers that are used for accessing the FTI data stores.</t>
  </si>
  <si>
    <r>
      <rPr>
        <sz val="10"/>
        <rFont val="Arial"/>
        <family val="2"/>
      </rPr>
      <t>1. A list of data stores that contain FTI is obtained.
2. A list of FTI data store function number(s) is produced.
3. Users who are listed with access to these function numbers are authorized to access the FTI data stores.</t>
    </r>
    <r>
      <rPr>
        <b/>
        <sz val="10"/>
        <rFont val="Arial"/>
        <family val="2"/>
      </rPr>
      <t xml:space="preserve">
</t>
    </r>
  </si>
  <si>
    <t>Check that each FTI security function number is only granted to a FAST application user account that is authorized to access FTI.</t>
  </si>
  <si>
    <t>1. Ask an agency security officer for a list of users who are authorized to access FTI.
2. Use a third-party tool or the Functions control in the Security manager to locate the appropriate function number(s) in order to enumerate groups and then users who have been granted access.
3. Compare the list of users who have access to FTI to the list of authorized FTI users.</t>
  </si>
  <si>
    <t>1. The list of users who have authorized to access FTI is obtained.
2. The list of users who are associated with security groups that grant FTI access is obtained.
3. There should not be anyone on the list of users with access to FTI who are not on the list of authorized FTI users.</t>
  </si>
  <si>
    <t>Ensure that Audit Log Modify permissions have been secured for the FAST application's SQL Editor tool. These permissions can be implemented by either disabling the FAST application's SQL Editor tool or removing Modify permissions for the tool.</t>
  </si>
  <si>
    <t>1. Ask an administrator if the FAST application's SQL Editor tool is enabled in any environment.
2. If there are any environments that have the SQL Editor tool enabled, use a third-party tool or interview a FAST application administrator to review the User SQL Security reference table. Look for any entries that refer to the following commands: ALERT TABLE, DBCC, DELETE, EXECUTION PROC, INSERT, DROP, SELECT INTO, TRUNCATE TABLE, and UPDATE. For the listed environments that were identified in step 1 and affect the following databases: Application, Global, and System. Ensure that all the entries for the items above are set to -1.</t>
  </si>
  <si>
    <t>1. A determination of whether the FAST application's SQL Editor tool is enabled, review which instances need to be checked.
2. All the entries that are related to the modification of logs are prevented by negative security function numbers.
Note: Function numbers that are lower than 0 result in explicit FAST application access denial and are not defined in the FAST application's security configuration.</t>
  </si>
  <si>
    <t>Ensure that FTI table access has been removed from the FAST application's SQL Editor tool. This removal can be implemented by either disabling the FAST application's SQL Editor tool or restricting access to FTI tables for the tool.</t>
  </si>
  <si>
    <t>1. Ask an administrator for a list of environments that can access FTI and have the FAST application's SQL Editor tool enabled.
2. If there are any environments that have the SQL Editor tool enabled, use a third-party tool or interview a FAST application administrator to obtain a list of External database data store tables that contain FTI.
3. For the environments that are identified in step 1, use a third-party tool, the FAST Reference Table Editor tool, or the FAST Cache Viewer tool to review the security function numbers for the entries in the Reference table for User SQL Restricted objects that correspond to the FTI tables obtained in step 2.
4. For the environments identified in step 1 and the security function numbers in step 3, use a third-party tool or the Function control in the Security manager to locate the corresponding security function numbers.</t>
  </si>
  <si>
    <t xml:space="preserve">1. A complete list of environments from which FTI can be accessed and that have the FAST application's SQL Editor tool enabled is obtained.
2. A complete list of External database data store tables that contain FTI is obtained.
3. A complete list of security function numbers that are used to secure FTI is obtained.
4. All the security function numbers should include FTI in their names.
Note: Function numbers that are lower than 0 result in explicit FAST application access denial and are not defined in the FAST application's Security configuration.
</t>
  </si>
  <si>
    <t>HCM10: System has unneeded functionality installed</t>
  </si>
  <si>
    <r>
      <t xml:space="preserve">Check to ensure that FTI-related security functions and groups include </t>
    </r>
    <r>
      <rPr>
        <i/>
        <sz val="10"/>
        <rFont val="Arial"/>
        <family val="2"/>
      </rPr>
      <t>FTI</t>
    </r>
    <r>
      <rPr>
        <sz val="10"/>
        <rFont val="Arial"/>
        <family val="2"/>
      </rPr>
      <t xml:space="preserve"> in their names.</t>
    </r>
  </si>
  <si>
    <r>
      <t xml:space="preserve">1. Use a third-party tool or interview a FAST application administrator to obtain a list of security function numbers that are used to secure FTI.
2. Use a third-party tool or the Function control in the Security manager to locate the security function numbers that contain FTI. Each of these security function numbers should include </t>
    </r>
    <r>
      <rPr>
        <i/>
        <sz val="10"/>
        <rFont val="Arial"/>
        <family val="2"/>
      </rPr>
      <t>FTI</t>
    </r>
    <r>
      <rPr>
        <sz val="10"/>
        <rFont val="Arial"/>
        <family val="2"/>
      </rPr>
      <t xml:space="preserve"> in their names.
3. Use a third-party tool or the Group control in the Security manager to locate the security groups that contain FTI security function numbers. Each of these security groups should include </t>
    </r>
    <r>
      <rPr>
        <i/>
        <sz val="10"/>
        <rFont val="Arial"/>
        <family val="2"/>
      </rPr>
      <t>FTI</t>
    </r>
    <r>
      <rPr>
        <sz val="10"/>
        <rFont val="Arial"/>
        <family val="2"/>
      </rPr>
      <t xml:space="preserve"> in their names.</t>
    </r>
  </si>
  <si>
    <t>1. A complete list of FTI security function numbers is obtained.
2. There should not be any security function numbers that provide access to FTI data but do not include FTI in their names.
3. There should not be any security groups that contain FTI security function numbers without but do not include FTI in their names.
Note: Function numbers that are lower than 0 result in explicit denials and are not defined in the FAST application's Security configuration.</t>
  </si>
  <si>
    <t>Ensure that the FAST application Data Warehouse's data store names include FTI in their names.</t>
  </si>
  <si>
    <r>
      <t xml:space="preserve">1. Ask an administrator for a list of data stores that contain FTI.
2. Use a third-party tool or the Data Warehouse manager to review the Data Stores tab and verify that each value in the Data Store column that contains FTI has a value that includes </t>
    </r>
    <r>
      <rPr>
        <i/>
        <sz val="10"/>
        <rFont val="Arial"/>
        <family val="2"/>
      </rPr>
      <t>FTI.</t>
    </r>
  </si>
  <si>
    <r>
      <t xml:space="preserve">1. A list of data stores that contain FTI is obtained.
2. FTI data stores that contain FTI clearly indicate the presence of FTI by including </t>
    </r>
    <r>
      <rPr>
        <i/>
        <sz val="10"/>
        <rFont val="Arial"/>
        <family val="2"/>
      </rPr>
      <t>FTI</t>
    </r>
    <r>
      <rPr>
        <sz val="10"/>
        <rFont val="Arial"/>
        <family val="2"/>
      </rPr>
      <t xml:space="preserve"> in their names.</t>
    </r>
  </si>
  <si>
    <t>Ensure that the FAST application Data Warehouse's data stores, which contain FTI data, have the FTI flag set.</t>
  </si>
  <si>
    <t>1. Ask an administrator for a list of data stores that contain FTI.
2. Use a third-party tool or the FAST application's Data Warehouse manager, view the Data Source tab, and click an FTI data source hyperlink. The Data Source window includes the Contains FTI Data check box, which should be selected.</t>
  </si>
  <si>
    <t>1. A list of data stores that contain FTI is obtained.
2. All the data stores in the FAST application that contain FTI data have the Contains FTI Data check box selected.</t>
  </si>
  <si>
    <t>If the FAST protected data source functionality is applicable, per FASTAPP-2 above, this check ensures that the FAST protected data sources are configured to track the following FTI data elements:
a. Identifiers (IDs)
b. Names
c. Addresses</t>
  </si>
  <si>
    <t>If the FAST protected data functionality is applicable, use a third-party tool or the FAST application's Reference Editor tool to review the Protected Data Source configuration and ensure that definitions are present and active for the FTI data elements.</t>
  </si>
  <si>
    <t>1. If the FAST protected data sources functionality is applicable, the appropriate FTI data elements from the following list are present:
a. Identifiers (IDs)
b. Names
c. Addresses
2. Each applicable data element should have a unique identifying Protected Data Source bit and be active.</t>
  </si>
  <si>
    <t>If the FAST protected data source functionality is applicable for any data element, per FASTAPP-2 above, verify that searches performed via the Search manager are logged.</t>
  </si>
  <si>
    <t>1. Have a user with access to the FAST application, the Search manager, and the System manager's Search Index Tap tool log in to the application.
2. Have that user perform a search in the Search manager.
3. Have that user view the System Manager Search Index tab, set the user to their account, and verify that the dates specified in the Date From and Date To fields are Today and Tomorrow, respectively. With the criteria set, click the Search button and review the results in the Search Index Logs table.</t>
  </si>
  <si>
    <t>1. The user can log in to the system and navigate to the Search manager.
2. The user can initiate a search with or without results being returned.
3. An entry for the search that was just performed is present in the Search Index Logs table for the appropriate user and timeframe.</t>
  </si>
  <si>
    <t>Check that the two privileged, or all-access, function numbers that are specific to the Staging and Production environments are not enabled for the FAST application.</t>
  </si>
  <si>
    <t>Use a third-party tool or the Function hyperlink on the Security tab in the Security manager to access the list of configured function numbers. Search for each of the two privileged function numbers that are specific to all-access users in the Staging and Production environments.</t>
  </si>
  <si>
    <r>
      <t xml:space="preserve">The two function numbers are either not present or are present and not marked as </t>
    </r>
    <r>
      <rPr>
        <i/>
        <sz val="10"/>
        <rFont val="Arial"/>
        <family val="2"/>
      </rPr>
      <t>Active.</t>
    </r>
    <r>
      <rPr>
        <sz val="10"/>
        <rFont val="Arial"/>
        <family val="2"/>
      </rPr>
      <t xml:space="preserve">
</t>
    </r>
    <r>
      <rPr>
        <b/>
        <sz val="10"/>
        <rFont val="Arial"/>
        <family val="2"/>
      </rPr>
      <t xml:space="preserve">
Note:</t>
    </r>
    <r>
      <rPr>
        <sz val="10"/>
        <rFont val="Arial"/>
        <family val="2"/>
      </rPr>
      <t xml:space="preserve"> It is acceptable for environments other than FAST Production and Staging environments, such as Development and Testing, to contain all-access function numbers.</t>
    </r>
  </si>
  <si>
    <t>Ensure that access to the FAST application's Security manager is granted to the individuals who need to perform security-related administrative duties in the environment they have access to is based on the principle of least privilege.</t>
  </si>
  <si>
    <t>1. Use a third-party tool or the Reference Table Editor tool to review the function number that is used to secure the FAST Security manager (Fast.Sec) or the Security springboard control in the Reference Security Functions table. An entry for Fast.Sec or the Security springboard control secures the Security manager.
2. In the Security manager's Security tab, view the Functions control. Search for each of the applicable function. View a Function window and review the User Access table.</t>
  </si>
  <si>
    <t>1. The appropriate function numbers are identified.
2. The users who are listed in a function's User Access table require access to perform security administration.</t>
  </si>
  <si>
    <t>Ensure that remotely accessible endpoints that contain FTI for the FAST application require multi-factor authentication.</t>
  </si>
  <si>
    <t>1. Ask a system administrator if the FAST application endpoints are remotely accessible.
2. Use a third-party tool or the FAST application's Server Manager tool to select the appropriate environment, select the web doc service that corresponds to the remotely accessible endpoint, and check the Settings list. The Security Code Required setting should be configured.</t>
  </si>
  <si>
    <r>
      <t xml:space="preserve">1. A list of remotely accessible FAST application endpoints is obtained.
2. If there are remotely accessible endpoints, the web doc service that corresponds to it has the </t>
    </r>
    <r>
      <rPr>
        <i/>
        <sz val="10"/>
        <rFont val="Arial"/>
        <family val="2"/>
      </rPr>
      <t>Security Code Required</t>
    </r>
    <r>
      <rPr>
        <sz val="10"/>
        <rFont val="Arial"/>
        <family val="2"/>
      </rPr>
      <t xml:space="preserve"> setting present, enabled, and set to </t>
    </r>
    <r>
      <rPr>
        <i/>
        <sz val="10"/>
        <rFont val="Arial"/>
        <family val="2"/>
      </rPr>
      <t>True.</t>
    </r>
  </si>
  <si>
    <t>HRM1: Multi-Factor authentication is not required</t>
  </si>
  <si>
    <t>Ensure that users who are authorized to use remotely accessible endpoints for the FAST application are required to use a second factor that is multi-factor authentication compliant.</t>
  </si>
  <si>
    <t>1. Ask a system administrator if the FAST application endpoints are remotely accessible.
2. If there are remotely accessible endpoints, obtain a complete list of function numbers for the remotely accessible application.
3. If there are remotely accessible endpoints, use a third-party tool or the Security manager's Security tab to access the Functions control. Search for each of the applicable functions.
4. Use a third-party tool or the Function window to review each user and click the User column in the User Access table. The User Profile control is displayed. Ensure that the Security Code Type field is set to One-Time Password (OTP).</t>
  </si>
  <si>
    <r>
      <t xml:space="preserve">1. A list of remotely accessible FAST application endpoints is obtained.
2. If there are remotely accessible endpoints, a list of the function numbers for the environments are obtained.
3. If there are remotely accessible endpoints, a list of users with access to the function numbers is obtained.
4. If there are remotely accessible endpoints, the users who have been granted access have their corresponding Security Code Type field set to </t>
    </r>
    <r>
      <rPr>
        <i/>
        <sz val="10"/>
        <rFont val="Arial"/>
        <family val="2"/>
      </rPr>
      <t>One-Time Password (OTP)</t>
    </r>
    <r>
      <rPr>
        <sz val="10"/>
        <rFont val="Arial"/>
        <family val="2"/>
      </rPr>
      <t>.</t>
    </r>
  </si>
  <si>
    <t>Check that FTI data store access from within the FAST application is configured to be logged via the FAST Table Logging functionality.</t>
  </si>
  <si>
    <t>1. Ask an administrator for a list of data stores that contain FTI.
2. Use a third-party tool or the FAST Reference Table Editor tool to review the Table Logging configuration and ensure that each of the FTI data store tables are present and active in the list.</t>
  </si>
  <si>
    <r>
      <t>1. A list of data stores that contain FTI is obtained.
2. Every data store that has been identified with the</t>
    </r>
    <r>
      <rPr>
        <i/>
        <sz val="10"/>
        <rFont val="Arial"/>
        <family val="2"/>
      </rPr>
      <t xml:space="preserve"> Contains FTI Data</t>
    </r>
    <r>
      <rPr>
        <sz val="10"/>
        <rFont val="Arial"/>
        <family val="2"/>
      </rPr>
      <t xml:space="preserve"> option is included in the Table Logging configuration.</t>
    </r>
  </si>
  <si>
    <t>Verify that FTI data store access within the FAST application is being logged by the FAST application Table Logging functionality.</t>
  </si>
  <si>
    <t>1. Use the FAST application's Data Stores tab in the Data Warehouse manager and select a data store that contains FTI. Select one of the search types, such as ID, and set the parameter's value. Click OK and then Search.
2. Access the FAST Table Logging control in the Security manager and set the Date Range field to Today. Execute a search.
Note: If there are many results, add a filter to specify the user who performed the original search.</t>
  </si>
  <si>
    <t>1. A search is made against a sample Data Store table that contains FTI in the FAST application.
2. The FAST Table Logging control results includes values for the data store that was accessed by the user in the specified timeframe.</t>
  </si>
  <si>
    <t>Verify that successful and unsuccessful login activities are recorded in the FAST application.</t>
  </si>
  <si>
    <t>1. Have a user with access to the FAST application navigate to an environment's Login window and log in and out while noting the times.
2. Have a user navigate to an environment's Login window and attempt to log in unsuccessfully—with their valid username and an invalid password—while noting the time.
3. Have a user navigate to an environment's Login window and attempt to log in unsuccessfully—with an invalid user account—while noting the time.
4. Use the FAST Security manager to verify that logs that are related to successful and unsuccessful logins are being recorded. View the Tracking tab and click the Login Activity button. It should be possible to find the records that are associated with the three tests that were performed above using the noted times.</t>
  </si>
  <si>
    <r>
      <t xml:space="preserve">1. The user can access the FAST application.
2. The user's invalid login attempt is unsuccessful. 
3. The user's invalid login attempt is unsuccessful.
4. For each of the three login activities above, there is a corresponding record:
a. A successful login is present in the audit data with the login and logout times.
b. An unsuccessful login is present in the audit data with the login and logout times. You can also select the </t>
    </r>
    <r>
      <rPr>
        <i/>
        <sz val="10"/>
        <rFont val="Arial"/>
        <family val="2"/>
      </rPr>
      <t xml:space="preserve">Failed Attempts </t>
    </r>
    <r>
      <rPr>
        <sz val="10"/>
        <rFont val="Arial"/>
        <family val="2"/>
      </rPr>
      <t xml:space="preserve">option to filter for failed attempts.
c. An unsuccessful login is present in the audit data with the login displayed as </t>
    </r>
    <r>
      <rPr>
        <i/>
        <sz val="10"/>
        <rFont val="Arial"/>
        <family val="2"/>
      </rPr>
      <t>Invalid</t>
    </r>
    <r>
      <rPr>
        <sz val="10"/>
        <rFont val="Arial"/>
        <family val="2"/>
      </rPr>
      <t xml:space="preserve"> and with the login and logout times being the same.
</t>
    </r>
    <r>
      <rPr>
        <b/>
        <sz val="10"/>
        <rFont val="Arial"/>
        <family val="2"/>
      </rPr>
      <t>Note:</t>
    </r>
    <r>
      <rPr>
        <sz val="10"/>
        <rFont val="Arial"/>
        <family val="2"/>
      </rPr>
      <t xml:space="preserve"> Invalid users are recorded as </t>
    </r>
    <r>
      <rPr>
        <i/>
        <sz val="10"/>
        <rFont val="Arial"/>
        <family val="2"/>
      </rPr>
      <t>Invalid</t>
    </r>
    <r>
      <rPr>
        <sz val="10"/>
        <rFont val="Arial"/>
        <family val="2"/>
      </rPr>
      <t xml:space="preserve"> instead of the invalid username to prevent the harvesting of passwords when users inadvertently enter their passwords in the User Input field.</t>
    </r>
  </si>
  <si>
    <t>Verify that Configuration Change database trigger audit logs (viewed with the Reference History tool) have been generated.</t>
  </si>
  <si>
    <r>
      <t xml:space="preserve">Use a third-party tool or the FAST Reference History tool with </t>
    </r>
    <r>
      <rPr>
        <i/>
        <sz val="10"/>
        <rFont val="Arial"/>
        <family val="2"/>
      </rPr>
      <t>CodeTable</t>
    </r>
    <r>
      <rPr>
        <sz val="10"/>
        <rFont val="Arial"/>
        <family val="2"/>
      </rPr>
      <t xml:space="preserve"> selected from the Database drop-down field and the input dates in the From and To fields (the dates need to cover a range with known configuration changes) and execute the search.</t>
    </r>
  </si>
  <si>
    <t>The search results should include tracking and audit results.</t>
  </si>
  <si>
    <t>HAU6: System does not audit changes to access control settings</t>
  </si>
  <si>
    <t>Verify that configuration changes for migration requests in the Migrations tool are present.</t>
  </si>
  <si>
    <t>Use a third-party tool or the FAST FCR environment's Migrations tool to view the All Migrations tab. Set the Environment To drop-down field to the appropriate environment's three letter code. Perform a search, which should return the last 50 migrations for the environment. Click the hyperlink in the ID column to access the Migration window.</t>
  </si>
  <si>
    <t>The search results should include relevant migrations. The Migration window should contain the audit data.</t>
  </si>
  <si>
    <t>Check that user tracking is configured for the FAST application's Data Warehouse manager if it is in use.</t>
  </si>
  <si>
    <t>1. Interview a FAST application system administrator to determine whether the FAST application's Data Warehouse is used to process FTI.
2. If the FAST application's Data Warehouse is used to process FTI, use a third-party tool or the FAST Reference Table Editor tool to review the user tracking configuration and ensure that user tracking is present and active for FAST Data Warehouse elements.</t>
  </si>
  <si>
    <t>1. It is determined whether you are using the FAST application's Data Warehouse to process FTI.
2. If the FAST application's Data Warehouse is used to process FTI, ensure that user tracking is present and active for the following Data Warehouse elements:
-DataStoreKey
-EntityKey
-FileKey
-FileSystemFileKey</t>
  </si>
  <si>
    <t>Validate that FTI data store access within the FAST application is being logged by the FAST application's User Tracking functionality.</t>
  </si>
  <si>
    <t>1. View the Data Stores tab in the FAST application's Data Warehouse manager and select a data store that contains FTI.
2. Access the User Tracking Search control in the FAST Security manager. Execute a search that has parameters that include prior access.</t>
  </si>
  <si>
    <t>1. A data store table that contains FTI is accessed.
2. The FAST User Tracking Search control results include values for the data store that was accessed by the user within the expected timeframe.</t>
  </si>
  <si>
    <t>Check that the User Tracking functionality is configured for the FAST application's key data elements if the agency copies FTI data from the isolated FAST External database to the Application database per Test ID FASTAPP-2.</t>
  </si>
  <si>
    <t>1. Review whether the agency copies FTI data from the isolated FAST External database to the Application database per Test ID FASTAPP-2.
2. If the agency copies FTI data from the isolated FAST External database to the Application database, use a third-party tool or the FAST Reference Table Editor tool to review the User Tracking configuration and ensure that the User Tracking functionality is present and active for key FAST application elements.</t>
  </si>
  <si>
    <t>1. It is determined whether the site is copying FTI data from the isolated FAST External database to the Application database.
2. If the FAST application's Data Warehouse is used to process FTI, ensure that the User Tracking functionality is present and active for the following key elements:
-AccountKey
-CustomerKey
-MailItemKey
-ReturnKey</t>
  </si>
  <si>
    <t>Validate that key element access within the FAST application is being logged by the User Tracking functionality if the agency copies FTI data from the isolated FAST External database to the Application database per Test ID FASTAPP-2.</t>
  </si>
  <si>
    <t>1. Use the FAST application's Search manager to access an Account springboard.
2. Access User Tracking Search control in the FAST Security manager. Execute a search that has the Type field set to Account Key, as well as dates that include prior access.</t>
  </si>
  <si>
    <t>1. A FAST application Account springboard is accessed.
2. The FAST User Tracking Search control results include values for the Account springboard that was accessed by the user within the expected timeframe.</t>
  </si>
  <si>
    <t>Ensure that the agency has enabled the FAST application's Snapshot functionality.</t>
  </si>
  <si>
    <t>Use a third-party tool, the Reference Table Editor tool, or the Server Manager tool to ensure that Snapshots are enabled for the FAST application.</t>
  </si>
  <si>
    <t>One of the following must be true:
-Snapshots are enabled for the FAST application.
-Snapshots are enabled for the FAST application's Server Services Web Doc configuration.</t>
  </si>
  <si>
    <t>Verify that FAST application Snapshots are being recorded and are accessible.</t>
  </si>
  <si>
    <t>Use the FAST application's Security manager to ensure that Snapshots can be replayed.
On the Snapshots tab in the Security manager, make sure that the From field contains today's date and click Search. Verify that records appear in the Snapshot results. Randomly select a Snapshot result and play the Snapshot.</t>
  </si>
  <si>
    <t>If Snapshots are being recorded, there should be Snapshot results and you should be able to replay a selected Snapshot.</t>
  </si>
  <si>
    <r>
      <t xml:space="preserve">Check that the Last Password Age column in the Password Configuration table is set to </t>
    </r>
    <r>
      <rPr>
        <i/>
        <sz val="10"/>
        <rFont val="Arial"/>
        <family val="2"/>
      </rPr>
      <t>24</t>
    </r>
    <r>
      <rPr>
        <sz val="10"/>
        <rFont val="Arial"/>
        <family val="2"/>
      </rPr>
      <t xml:space="preserve"> or more hours.</t>
    </r>
  </si>
  <si>
    <t>If LDAP is not used, per Test ID FASTAPP-1, the FAST application relies on its internal password management controls, so use a third-party tool or the Reference Table Editor tool to view the Password Configuration table's Last Password Change column.
If LDAP is used, the password age settings need to be verified on the Directory service—this control is not applicable to the FAST application.</t>
  </si>
  <si>
    <r>
      <t xml:space="preserve">The Last Password Change column on the Password Configuration table is set to </t>
    </r>
    <r>
      <rPr>
        <i/>
        <sz val="10"/>
        <rFont val="Arial"/>
        <family val="2"/>
      </rPr>
      <t>24</t>
    </r>
    <r>
      <rPr>
        <sz val="10"/>
        <rFont val="Arial"/>
        <family val="2"/>
      </rPr>
      <t xml:space="preserve"> or more hours.</t>
    </r>
  </si>
  <si>
    <t>HPW6:  Password history is insufficient</t>
  </si>
  <si>
    <r>
      <t xml:space="preserve">Check that the Minimum Password Length column in the Password Configuration table is set to </t>
    </r>
    <r>
      <rPr>
        <i/>
        <sz val="10"/>
        <rFont val="Arial"/>
        <family val="2"/>
      </rPr>
      <t>8</t>
    </r>
    <r>
      <rPr>
        <sz val="10"/>
        <rFont val="Arial"/>
        <family val="2"/>
      </rPr>
      <t xml:space="preserve"> or more characters.</t>
    </r>
  </si>
  <si>
    <t>If LDAP is not used, per Test ID FASTAPP-1, the FAST application relies on its internal password management controls, so use a third-party tool or the Reference Table Editor tool to view the Password Configuration table's Minimum Password Length column.
If LDAP is used, the password length settings need to be verified on the Directory service—this control is not applicable to the FAST application.</t>
  </si>
  <si>
    <r>
      <t xml:space="preserve">The Minimum Password Length column in the Password Configuration table is set to </t>
    </r>
    <r>
      <rPr>
        <i/>
        <sz val="10"/>
        <rFont val="Arial"/>
        <family val="2"/>
      </rPr>
      <t>8</t>
    </r>
    <r>
      <rPr>
        <sz val="10"/>
        <rFont val="Arial"/>
        <family val="2"/>
      </rPr>
      <t xml:space="preserve"> or more characters.</t>
    </r>
  </si>
  <si>
    <t>Check that passwords must meet complexity requirements.</t>
  </si>
  <si>
    <t>If LDAP is not used, per Test ID FASTAPP-1, the FAST application relies on its internal password management controls, so use a third-party tool or the Reference Table Editor tool to view the Password Configuration table's Require Numeric Characters, Require Mixed Case, and Require Special Characters (Other) columns.
If LDAP is used, the password complexity settings need to be verified on the Directory service—this control is not applicable to the FAST application.</t>
  </si>
  <si>
    <r>
      <t xml:space="preserve">The columns are configured as outlined below:
- Require Numeric Characters: </t>
    </r>
    <r>
      <rPr>
        <i/>
        <sz val="10"/>
        <rFont val="Arial"/>
        <family val="2"/>
      </rPr>
      <t>True</t>
    </r>
    <r>
      <rPr>
        <sz val="10"/>
        <rFont val="Arial"/>
        <family val="2"/>
      </rPr>
      <t xml:space="preserve">
- Require Mixed Case: </t>
    </r>
    <r>
      <rPr>
        <i/>
        <sz val="10"/>
        <rFont val="Arial"/>
        <family val="2"/>
      </rPr>
      <t>True</t>
    </r>
    <r>
      <rPr>
        <sz val="10"/>
        <rFont val="Arial"/>
        <family val="2"/>
      </rPr>
      <t xml:space="preserve">
- Require Special Characters (Other): </t>
    </r>
    <r>
      <rPr>
        <i/>
        <sz val="10"/>
        <rFont val="Arial"/>
        <family val="2"/>
      </rPr>
      <t>True</t>
    </r>
    <r>
      <rPr>
        <sz val="10"/>
        <rFont val="Arial"/>
        <family val="2"/>
      </rPr>
      <t xml:space="preserve">
</t>
    </r>
    <r>
      <rPr>
        <i/>
        <sz val="10"/>
        <rFont val="Arial"/>
        <family val="2"/>
      </rPr>
      <t xml:space="preserve">
</t>
    </r>
    <r>
      <rPr>
        <b/>
        <sz val="10"/>
        <rFont val="Arial"/>
        <family val="2"/>
      </rPr>
      <t/>
    </r>
  </si>
  <si>
    <r>
      <t xml:space="preserve">Ensure that the Password Reuse Allowed column in the Password Configuration table is marked as Disabled and that the Number of Required Passwords Before Reuse column is set to </t>
    </r>
    <r>
      <rPr>
        <i/>
        <sz val="10"/>
        <rFont val="Arial"/>
        <family val="2"/>
      </rPr>
      <t>24</t>
    </r>
    <r>
      <rPr>
        <sz val="10"/>
        <rFont val="Arial"/>
        <family val="2"/>
      </rPr>
      <t xml:space="preserve"> or more.</t>
    </r>
  </si>
  <si>
    <t>If LDAP is not used, per Test ID FASTAPP-1, the FAST application relies on its internal password management controls, so use a third-party tool or the Reference Table Editor tool to view the Password Configuration table's Password Reuse Allowed and Number of Required Passwords Before Reuse columns.
If LDAP is used, the password history settings need to be verified on the Directory service—this control is not applicable to the FAST application.</t>
  </si>
  <si>
    <r>
      <t xml:space="preserve">The Password Reuse Allowed column in the Password Configuration table is marked as </t>
    </r>
    <r>
      <rPr>
        <i/>
        <sz val="10"/>
        <rFont val="Arial"/>
        <family val="2"/>
      </rPr>
      <t>Disabled</t>
    </r>
    <r>
      <rPr>
        <sz val="10"/>
        <rFont val="Arial"/>
        <family val="2"/>
      </rPr>
      <t xml:space="preserve"> and the Number of Required Passwords Before Reuse column is set to </t>
    </r>
    <r>
      <rPr>
        <i/>
        <sz val="10"/>
        <rFont val="Arial"/>
        <family val="2"/>
      </rPr>
      <t>24</t>
    </r>
    <r>
      <rPr>
        <sz val="10"/>
        <rFont val="Arial"/>
        <family val="2"/>
      </rPr>
      <t xml:space="preserve"> or more.</t>
    </r>
  </si>
  <si>
    <t>Check that the FAST application's Web Load Balancer Service utilizes encryption for all endpoint communication.</t>
  </si>
  <si>
    <t>Use a third-party tool or the FAST FCR environment's Server Manager tool to ensure that all the Web Load Balancer endpoints are configured to encrypt communication.</t>
  </si>
  <si>
    <t>All the endpoint URLs are configured to use HTTPS.</t>
  </si>
  <si>
    <t>Check that the FAST application's Web Doc Service utilizes encryption for all endpoint communication.</t>
  </si>
  <si>
    <t>Use a third-party tool or the FAST FCR environment's Server Manager tool to ensure that all the Web Doc endpoints are configured to encrypt communication.</t>
  </si>
  <si>
    <t>Check that the FAST application's Router Service utilizes encryption for all endpoint communication.</t>
  </si>
  <si>
    <t>Use a third-party tool or the FAST FCR environment's Server Manager tool to ensure that all the Router endpoints are configured to encrypt communication.</t>
  </si>
  <si>
    <t>All the endpoint URLs are configured to use Net.TCP with transport encryption or HTTPS.</t>
  </si>
  <si>
    <t>Check that the FAST application's Web View State Service utilizes encryption for all endpoint communication.</t>
  </si>
  <si>
    <t>Use a third-party tool or the FAST FCR environment's Server Manager tool to ensure that all the Web View State endpoints are configured to encrypt communication.</t>
  </si>
  <si>
    <r>
      <t xml:space="preserve">All the endpoint URLs are configured to use Net.TCP (with transport encryption SecurityMode field set to </t>
    </r>
    <r>
      <rPr>
        <i/>
        <sz val="10"/>
        <rFont val="Arial"/>
        <family val="2"/>
      </rPr>
      <t>Blank</t>
    </r>
    <r>
      <rPr>
        <sz val="10"/>
        <rFont val="Arial"/>
        <family val="2"/>
      </rPr>
      <t xml:space="preserve"> or </t>
    </r>
    <r>
      <rPr>
        <i/>
        <sz val="10"/>
        <rFont val="Arial"/>
        <family val="2"/>
      </rPr>
      <t>Transport</t>
    </r>
    <r>
      <rPr>
        <sz val="10"/>
        <rFont val="Arial"/>
        <family val="2"/>
      </rPr>
      <t>) or HTTPS.</t>
    </r>
  </si>
  <si>
    <t>FAST Application 12 Results</t>
  </si>
  <si>
    <t xml:space="preserve">GenTax 10 and 11 Results </t>
  </si>
  <si>
    <r>
      <rPr>
        <b/>
        <sz val="10"/>
        <rFont val="Arial"/>
        <family val="2"/>
      </rPr>
      <t xml:space="preserve">Note: </t>
    </r>
    <r>
      <rPr>
        <sz val="10"/>
        <rFont val="Arial"/>
        <family val="2"/>
      </rPr>
      <t xml:space="preserve">
This control is not applicable to the FAST application if device lock policies are configured to 15 minutes or less.</t>
    </r>
  </si>
  <si>
    <t xml:space="preserve"> ▪ SCSEM Version: 4.1</t>
  </si>
  <si>
    <t>Added test cases for GenTax 10 and 11, and Internal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</si>
</sst>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lt;=9999999]###\-####;\(###\)\ ###\-####"/>
    <numFmt numFmtId="166" formatCode="0.0"/>
    <numFmt numFmtId="167" formatCode="[$-409]d\-mmm\-yy;@"/>
  </numFmts>
  <fonts count="28"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b/>
      <u/>
      <sz val="10"/>
      <name val="Arial"/>
      <family val="2"/>
    </font>
    <font>
      <sz val="11"/>
      <color indexed="8"/>
      <name val="Calibri"/>
      <family val="2"/>
    </font>
    <font>
      <sz val="10"/>
      <name val="Arial"/>
      <family val="2"/>
    </font>
    <font>
      <b/>
      <sz val="10"/>
      <color indexed="8"/>
      <name val="Arial"/>
      <family val="2"/>
    </font>
    <font>
      <i/>
      <sz val="10"/>
      <color indexed="8"/>
      <name val="Arial"/>
      <family val="2"/>
    </font>
    <font>
      <sz val="8"/>
      <name val="Arial"/>
      <family val="2"/>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rgb="FF00B050"/>
      <name val="Arial"/>
      <family val="2"/>
    </font>
    <font>
      <sz val="12"/>
      <color theme="1"/>
      <name val="Calibri"/>
      <family val="2"/>
      <scheme val="minor"/>
    </font>
    <font>
      <sz val="10"/>
      <color rgb="FF000000"/>
      <name val="Arial"/>
      <family val="2"/>
    </font>
  </fonts>
  <fills count="12">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theme="0"/>
      </patternFill>
    </fill>
    <fill>
      <patternFill patternType="solid">
        <fgColor indexed="65"/>
        <bgColor theme="0"/>
      </patternFill>
    </fill>
  </fills>
  <borders count="4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right/>
      <top/>
      <bottom style="thin">
        <color rgb="FF000000"/>
      </bottom>
      <diagonal/>
    </border>
  </borders>
  <cellStyleXfs count="11">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8" fillId="0" borderId="0"/>
    <xf numFmtId="0" fontId="13" fillId="0" borderId="0" applyFill="0" applyProtection="0"/>
    <xf numFmtId="0" fontId="14" fillId="0" borderId="0"/>
    <xf numFmtId="0" fontId="7" fillId="0" borderId="0"/>
    <xf numFmtId="0" fontId="7" fillId="0" borderId="0"/>
    <xf numFmtId="0" fontId="1" fillId="0" borderId="0" applyFill="0" applyProtection="0"/>
    <xf numFmtId="0" fontId="7" fillId="0" borderId="0"/>
  </cellStyleXfs>
  <cellXfs count="287">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20"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21" fillId="0" borderId="13" xfId="0" applyFont="1" applyBorder="1" applyAlignment="1">
      <alignment vertical="center" wrapText="1"/>
    </xf>
    <xf numFmtId="165" fontId="21" fillId="0" borderId="13" xfId="0" applyNumberFormat="1" applyFont="1" applyBorder="1" applyAlignment="1">
      <alignment vertical="center" wrapText="1"/>
    </xf>
    <xf numFmtId="0" fontId="0" fillId="5" borderId="13" xfId="0"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21" fillId="3" borderId="8" xfId="0" applyFont="1" applyFill="1" applyBorder="1"/>
    <xf numFmtId="0" fontId="7" fillId="0" borderId="1" xfId="0" applyFont="1" applyBorder="1" applyAlignment="1" applyProtection="1">
      <alignment horizontal="left" vertical="top" wrapText="1"/>
      <protection locked="0"/>
    </xf>
    <xf numFmtId="0" fontId="7" fillId="0" borderId="14" xfId="2" applyBorder="1" applyAlignment="1">
      <alignment horizontal="left" vertical="top" wrapText="1"/>
    </xf>
    <xf numFmtId="0" fontId="7" fillId="0" borderId="14" xfId="2"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0" xfId="0" applyFont="1" applyAlignment="1">
      <alignment vertical="center"/>
    </xf>
    <xf numFmtId="0" fontId="7" fillId="3" borderId="15" xfId="0" applyFont="1" applyFill="1" applyBorder="1"/>
    <xf numFmtId="0" fontId="9" fillId="3" borderId="16" xfId="0" applyFont="1" applyFill="1" applyBorder="1"/>
    <xf numFmtId="0" fontId="7" fillId="3" borderId="16" xfId="0" applyFont="1" applyFill="1" applyBorder="1"/>
    <xf numFmtId="0" fontId="7" fillId="3" borderId="17" xfId="0" applyFont="1" applyFill="1" applyBorder="1"/>
    <xf numFmtId="0" fontId="3" fillId="4" borderId="15" xfId="0" applyFont="1" applyFill="1" applyBorder="1" applyAlignment="1">
      <alignment vertical="center"/>
    </xf>
    <xf numFmtId="0" fontId="0" fillId="4" borderId="16" xfId="0" applyFill="1" applyBorder="1" applyAlignment="1">
      <alignment vertical="top"/>
    </xf>
    <xf numFmtId="0" fontId="0" fillId="4" borderId="17" xfId="0" applyFill="1" applyBorder="1" applyAlignment="1">
      <alignment vertical="top"/>
    </xf>
    <xf numFmtId="0" fontId="0" fillId="0" borderId="16" xfId="0" applyBorder="1"/>
    <xf numFmtId="0" fontId="3" fillId="2" borderId="13" xfId="0" applyFont="1" applyFill="1" applyBorder="1" applyAlignment="1">
      <alignment vertical="center"/>
    </xf>
    <xf numFmtId="0" fontId="3" fillId="2" borderId="3" xfId="0" applyFont="1" applyFill="1" applyBorder="1" applyAlignment="1">
      <alignment horizontal="left"/>
    </xf>
    <xf numFmtId="0" fontId="3" fillId="5" borderId="1" xfId="0" applyFont="1" applyFill="1" applyBorder="1" applyAlignment="1">
      <alignment horizontal="left" vertical="top" wrapText="1"/>
    </xf>
    <xf numFmtId="0" fontId="6" fillId="4" borderId="7" xfId="0" applyFont="1" applyFill="1" applyBorder="1" applyAlignment="1">
      <alignment horizontal="left" vertical="center"/>
    </xf>
    <xf numFmtId="0" fontId="0" fillId="0" borderId="0" xfId="0" applyAlignment="1">
      <alignment horizontal="left"/>
    </xf>
    <xf numFmtId="0" fontId="22"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6"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5" xfId="0" applyFont="1" applyFill="1" applyBorder="1"/>
    <xf numFmtId="0" fontId="0" fillId="8" borderId="26" xfId="0" applyFill="1" applyBorder="1"/>
    <xf numFmtId="0" fontId="3" fillId="4" borderId="26" xfId="0" applyFont="1" applyFill="1" applyBorder="1"/>
    <xf numFmtId="0" fontId="0" fillId="8" borderId="27" xfId="0" applyFill="1" applyBorder="1"/>
    <xf numFmtId="0" fontId="3" fillId="4" borderId="28" xfId="0" applyFont="1" applyFill="1" applyBorder="1"/>
    <xf numFmtId="0" fontId="3" fillId="4" borderId="29" xfId="0" applyFont="1" applyFill="1" applyBorder="1"/>
    <xf numFmtId="0" fontId="3" fillId="4" borderId="30" xfId="0" applyFont="1" applyFill="1" applyBorder="1"/>
    <xf numFmtId="0" fontId="0" fillId="7" borderId="21" xfId="0" applyFill="1" applyBorder="1"/>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7" fillId="5" borderId="34" xfId="0" applyFont="1" applyFill="1" applyBorder="1" applyAlignment="1">
      <alignment vertical="center"/>
    </xf>
    <xf numFmtId="0" fontId="8" fillId="5" borderId="1" xfId="0" applyFont="1" applyFill="1" applyBorder="1" applyAlignment="1">
      <alignment horizontal="center" vertical="center"/>
    </xf>
    <xf numFmtId="0" fontId="8" fillId="5" borderId="35" xfId="0" applyFont="1" applyFill="1" applyBorder="1" applyAlignment="1">
      <alignment horizontal="center" vertical="center"/>
    </xf>
    <xf numFmtId="0" fontId="5" fillId="7" borderId="21" xfId="0" applyFont="1" applyFill="1" applyBorder="1" applyAlignment="1">
      <alignment vertical="top"/>
    </xf>
    <xf numFmtId="0" fontId="5" fillId="0" borderId="14"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27" xfId="0" applyFont="1" applyFill="1" applyBorder="1"/>
    <xf numFmtId="0" fontId="0" fillId="0" borderId="21" xfId="0" applyBorder="1"/>
    <xf numFmtId="0" fontId="8" fillId="5" borderId="40" xfId="0" applyFont="1" applyFill="1" applyBorder="1" applyAlignment="1">
      <alignment horizontal="center" vertical="center"/>
    </xf>
    <xf numFmtId="0" fontId="8" fillId="7" borderId="0" xfId="0" applyFont="1" applyFill="1" applyAlignment="1">
      <alignment horizontal="center" vertical="center"/>
    </xf>
    <xf numFmtId="0" fontId="7" fillId="0" borderId="14" xfId="0" applyFont="1" applyBorder="1" applyAlignment="1">
      <alignment horizontal="center" vertical="center"/>
    </xf>
    <xf numFmtId="0" fontId="5" fillId="0" borderId="14" xfId="0" applyFont="1" applyBorder="1" applyAlignment="1">
      <alignment horizontal="center" vertical="top" wrapText="1"/>
    </xf>
    <xf numFmtId="0" fontId="0" fillId="0" borderId="22" xfId="0" applyBorder="1"/>
    <xf numFmtId="0" fontId="0" fillId="0" borderId="23" xfId="0" applyBorder="1"/>
    <xf numFmtId="0" fontId="5" fillId="0" borderId="23" xfId="0" applyFont="1" applyBorder="1" applyAlignment="1">
      <alignment vertical="top" wrapText="1"/>
    </xf>
    <xf numFmtId="0" fontId="0" fillId="0" borderId="24" xfId="0" applyBorder="1"/>
    <xf numFmtId="0" fontId="0" fillId="0" borderId="0" xfId="0" applyProtection="1">
      <protection locked="0"/>
    </xf>
    <xf numFmtId="0" fontId="3" fillId="2" borderId="3" xfId="0" applyFont="1" applyFill="1" applyBorder="1" applyProtection="1">
      <protection locked="0"/>
    </xf>
    <xf numFmtId="0" fontId="7" fillId="0" borderId="0" xfId="0" applyFont="1" applyProtection="1">
      <protection locked="0"/>
    </xf>
    <xf numFmtId="0" fontId="7" fillId="0" borderId="14" xfId="2" applyBorder="1" applyAlignment="1">
      <alignment horizontal="center" vertical="top"/>
    </xf>
    <xf numFmtId="0" fontId="7" fillId="7" borderId="25" xfId="0" applyFont="1" applyFill="1" applyBorder="1"/>
    <xf numFmtId="2" fontId="3" fillId="0" borderId="27" xfId="0" applyNumberFormat="1" applyFont="1" applyBorder="1" applyAlignment="1">
      <alignment horizontal="center"/>
    </xf>
    <xf numFmtId="0" fontId="11" fillId="0" borderId="14" xfId="0" applyFont="1" applyBorder="1" applyAlignment="1">
      <alignment horizontal="center" vertical="center"/>
    </xf>
    <xf numFmtId="0" fontId="11" fillId="0" borderId="14" xfId="0" applyFont="1" applyBorder="1" applyAlignment="1">
      <alignment horizontal="center" vertical="center" wrapText="1"/>
    </xf>
    <xf numFmtId="9" fontId="11" fillId="0" borderId="14" xfId="0" applyNumberFormat="1" applyFont="1" applyBorder="1" applyAlignment="1">
      <alignment horizontal="center" vertical="center"/>
    </xf>
    <xf numFmtId="166" fontId="0" fillId="0" borderId="41" xfId="0" applyNumberFormat="1" applyBorder="1" applyAlignment="1">
      <alignment horizontal="left" vertical="top"/>
    </xf>
    <xf numFmtId="14" fontId="0" fillId="0" borderId="41" xfId="0" applyNumberFormat="1" applyBorder="1" applyAlignment="1">
      <alignment horizontal="left" vertical="top"/>
    </xf>
    <xf numFmtId="0" fontId="7" fillId="0" borderId="41" xfId="0" applyFont="1" applyBorder="1" applyAlignment="1">
      <alignment horizontal="left" vertical="top" wrapText="1"/>
    </xf>
    <xf numFmtId="0" fontId="7" fillId="0" borderId="41" xfId="0" applyFont="1" applyBorder="1" applyAlignment="1">
      <alignment horizontal="left" vertical="top"/>
    </xf>
    <xf numFmtId="0" fontId="0" fillId="0" borderId="14" xfId="0" applyBorder="1"/>
    <xf numFmtId="0" fontId="3" fillId="7" borderId="4" xfId="0" applyFont="1" applyFill="1" applyBorder="1" applyAlignment="1">
      <alignment vertical="center"/>
    </xf>
    <xf numFmtId="0" fontId="3" fillId="7" borderId="2" xfId="0" applyFont="1" applyFill="1" applyBorder="1" applyAlignment="1">
      <alignment horizontal="left" vertical="center"/>
    </xf>
    <xf numFmtId="0" fontId="3" fillId="0" borderId="2" xfId="0" applyFont="1" applyBorder="1" applyAlignment="1">
      <alignment horizontal="left" vertical="center"/>
    </xf>
    <xf numFmtId="0" fontId="1" fillId="7" borderId="0" xfId="0" applyFont="1" applyFill="1"/>
    <xf numFmtId="0" fontId="23" fillId="7" borderId="0" xfId="0" applyFont="1" applyFill="1"/>
    <xf numFmtId="0" fontId="24" fillId="7" borderId="0" xfId="0" applyFont="1" applyFill="1"/>
    <xf numFmtId="0" fontId="0" fillId="7" borderId="0" xfId="0" applyFill="1"/>
    <xf numFmtId="0" fontId="11" fillId="0" borderId="14" xfId="0" applyFont="1" applyBorder="1" applyAlignment="1">
      <alignment horizontal="center"/>
    </xf>
    <xf numFmtId="0" fontId="3" fillId="2" borderId="26" xfId="0" applyFont="1" applyFill="1" applyBorder="1" applyProtection="1">
      <protection locked="0"/>
    </xf>
    <xf numFmtId="0" fontId="7" fillId="0" borderId="14" xfId="0" applyFont="1" applyBorder="1" applyAlignment="1">
      <alignment horizontal="center" vertical="center" wrapText="1"/>
    </xf>
    <xf numFmtId="0" fontId="25" fillId="0" borderId="1" xfId="0" applyFont="1" applyBorder="1" applyAlignment="1" applyProtection="1">
      <alignment horizontal="left" vertical="top" wrapText="1"/>
      <protection locked="0"/>
    </xf>
    <xf numFmtId="0" fontId="7" fillId="0" borderId="14" xfId="0" applyFont="1" applyBorder="1" applyAlignment="1">
      <alignment horizontal="left" vertical="top" wrapText="1"/>
    </xf>
    <xf numFmtId="0" fontId="25" fillId="0" borderId="0" xfId="0" applyFont="1"/>
    <xf numFmtId="0" fontId="25" fillId="0" borderId="14" xfId="2" applyFont="1" applyBorder="1" applyAlignment="1">
      <alignment horizontal="center" vertical="top"/>
    </xf>
    <xf numFmtId="0" fontId="7" fillId="0" borderId="14" xfId="0" applyFont="1" applyBorder="1" applyAlignment="1" applyProtection="1">
      <alignment horizontal="left" vertical="top" wrapText="1"/>
      <protection locked="0"/>
    </xf>
    <xf numFmtId="167" fontId="7" fillId="0" borderId="14" xfId="0" applyNumberFormat="1" applyFont="1" applyBorder="1" applyAlignment="1">
      <alignment horizontal="left" vertical="top" wrapText="1"/>
    </xf>
    <xf numFmtId="0" fontId="7" fillId="0" borderId="14" xfId="0" applyFont="1" applyBorder="1" applyAlignment="1">
      <alignment horizontal="left" vertical="top"/>
    </xf>
    <xf numFmtId="166" fontId="0" fillId="0" borderId="14" xfId="0" quotePrefix="1" applyNumberFormat="1" applyBorder="1" applyAlignment="1">
      <alignment horizontal="left" vertical="top"/>
    </xf>
    <xf numFmtId="166" fontId="7" fillId="0" borderId="14" xfId="0" quotePrefix="1" applyNumberFormat="1" applyFont="1" applyBorder="1" applyAlignment="1">
      <alignment horizontal="left" vertical="top"/>
    </xf>
    <xf numFmtId="0" fontId="3" fillId="2" borderId="2" xfId="7" applyFont="1" applyFill="1" applyBorder="1"/>
    <xf numFmtId="0" fontId="3" fillId="2" borderId="3" xfId="7" applyFont="1" applyFill="1" applyBorder="1" applyAlignment="1">
      <alignment horizontal="left"/>
    </xf>
    <xf numFmtId="0" fontId="3" fillId="2" borderId="3" xfId="7" applyFont="1" applyFill="1" applyBorder="1"/>
    <xf numFmtId="0" fontId="3" fillId="2" borderId="26" xfId="7" applyFont="1" applyFill="1" applyBorder="1" applyProtection="1">
      <protection locked="0"/>
    </xf>
    <xf numFmtId="0" fontId="3" fillId="2" borderId="3" xfId="7" applyFont="1" applyFill="1" applyBorder="1" applyProtection="1">
      <protection locked="0"/>
    </xf>
    <xf numFmtId="0" fontId="3" fillId="5" borderId="1" xfId="7" applyFont="1" applyFill="1" applyBorder="1" applyAlignment="1">
      <alignment horizontal="left" vertical="top" wrapText="1"/>
    </xf>
    <xf numFmtId="0" fontId="21" fillId="0" borderId="14" xfId="0" applyFont="1" applyBorder="1" applyAlignment="1">
      <alignment horizontal="left" vertical="top" wrapText="1"/>
    </xf>
    <xf numFmtId="0" fontId="21" fillId="0" borderId="14" xfId="7" applyFont="1" applyBorder="1" applyAlignment="1">
      <alignment vertical="top"/>
    </xf>
    <xf numFmtId="0" fontId="21" fillId="0" borderId="14" xfId="8" applyFont="1" applyBorder="1" applyAlignment="1">
      <alignment vertical="top"/>
    </xf>
    <xf numFmtId="0" fontId="21" fillId="0" borderId="0" xfId="0" applyFont="1"/>
    <xf numFmtId="0" fontId="6" fillId="0" borderId="0" xfId="0" applyFont="1"/>
    <xf numFmtId="0" fontId="21" fillId="8" borderId="0" xfId="0" applyFont="1" applyFill="1"/>
    <xf numFmtId="0" fontId="7" fillId="7" borderId="0" xfId="3" applyFill="1"/>
    <xf numFmtId="0" fontId="7" fillId="0" borderId="0" xfId="3"/>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165" fontId="21" fillId="0" borderId="13" xfId="0" applyNumberFormat="1" applyFont="1" applyBorder="1" applyAlignment="1" applyProtection="1">
      <alignment horizontal="left" vertical="top" wrapText="1"/>
      <protection locked="0"/>
    </xf>
    <xf numFmtId="0" fontId="7" fillId="0" borderId="14" xfId="0" applyFont="1" applyBorder="1" applyAlignment="1" applyProtection="1">
      <alignment vertical="top" wrapText="1"/>
      <protection locked="0"/>
    </xf>
    <xf numFmtId="166" fontId="7" fillId="0" borderId="14" xfId="2" applyNumberFormat="1" applyBorder="1" applyAlignment="1">
      <alignment horizontal="left" vertical="top" wrapText="1"/>
    </xf>
    <xf numFmtId="14" fontId="7" fillId="0" borderId="14" xfId="2" applyNumberFormat="1" applyBorder="1" applyAlignment="1">
      <alignment horizontal="left" vertical="top" wrapText="1"/>
    </xf>
    <xf numFmtId="0" fontId="7" fillId="0" borderId="14" xfId="2" applyBorder="1" applyAlignment="1">
      <alignment horizontal="left" vertical="top"/>
    </xf>
    <xf numFmtId="0" fontId="19" fillId="9" borderId="14" xfId="0" applyFont="1" applyFill="1" applyBorder="1" applyAlignment="1">
      <alignment wrapText="1"/>
    </xf>
    <xf numFmtId="0" fontId="26" fillId="7" borderId="14" xfId="0" applyFont="1" applyFill="1" applyBorder="1" applyAlignment="1">
      <alignment horizontal="left" vertical="center" wrapText="1"/>
    </xf>
    <xf numFmtId="0" fontId="26" fillId="7" borderId="14" xfId="0" applyFont="1" applyFill="1" applyBorder="1" applyAlignment="1">
      <alignment horizontal="center" wrapText="1"/>
    </xf>
    <xf numFmtId="0" fontId="3" fillId="5" borderId="24"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3" fillId="5" borderId="25" xfId="0" applyFont="1" applyFill="1" applyBorder="1" applyAlignment="1" applyProtection="1">
      <alignment horizontal="left" vertical="top" wrapText="1"/>
      <protection locked="0"/>
    </xf>
    <xf numFmtId="0" fontId="3" fillId="2" borderId="3" xfId="0" applyFont="1" applyFill="1" applyBorder="1" applyAlignment="1">
      <alignment horizontal="left" vertical="top" wrapText="1"/>
    </xf>
    <xf numFmtId="0" fontId="3" fillId="2" borderId="3" xfId="0" applyFont="1" applyFill="1" applyBorder="1" applyAlignment="1">
      <alignment vertical="top" wrapText="1"/>
    </xf>
    <xf numFmtId="0" fontId="6" fillId="4" borderId="0" xfId="0" applyFont="1" applyFill="1" applyAlignment="1">
      <alignment horizontal="left" vertical="top" wrapText="1"/>
    </xf>
    <xf numFmtId="0" fontId="6" fillId="4" borderId="0" xfId="0" applyFont="1" applyFill="1" applyAlignment="1">
      <alignment vertical="top" wrapText="1"/>
    </xf>
    <xf numFmtId="0" fontId="0" fillId="0" borderId="0" xfId="0" applyAlignment="1">
      <alignment horizontal="left" vertical="top" wrapText="1"/>
    </xf>
    <xf numFmtId="0" fontId="0" fillId="0" borderId="0" xfId="0" applyAlignment="1">
      <alignment vertical="top" wrapText="1"/>
    </xf>
    <xf numFmtId="0" fontId="3" fillId="5" borderId="24" xfId="7" applyFont="1" applyFill="1" applyBorder="1" applyAlignment="1" applyProtection="1">
      <alignment horizontal="left" vertical="top" wrapText="1"/>
      <protection locked="0"/>
    </xf>
    <xf numFmtId="0" fontId="3" fillId="5" borderId="14" xfId="7" applyFont="1" applyFill="1" applyBorder="1" applyAlignment="1" applyProtection="1">
      <alignment horizontal="left" vertical="top" wrapText="1"/>
      <protection locked="0"/>
    </xf>
    <xf numFmtId="0" fontId="3" fillId="5" borderId="25" xfId="7" applyFont="1" applyFill="1" applyBorder="1" applyAlignment="1" applyProtection="1">
      <alignment horizontal="left" vertical="top" wrapText="1"/>
      <protection locked="0"/>
    </xf>
    <xf numFmtId="0" fontId="3" fillId="2" borderId="3" xfId="7" applyFont="1" applyFill="1" applyBorder="1" applyAlignment="1">
      <alignment horizontal="left" vertical="top" wrapText="1"/>
    </xf>
    <xf numFmtId="0" fontId="3" fillId="2" borderId="3" xfId="7" applyFont="1" applyFill="1" applyBorder="1" applyAlignment="1">
      <alignment vertical="top" wrapText="1"/>
    </xf>
    <xf numFmtId="0" fontId="21" fillId="8" borderId="0" xfId="0" applyFont="1" applyFill="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7" fillId="7" borderId="14" xfId="2" applyFill="1" applyBorder="1" applyAlignment="1">
      <alignment horizontal="left" vertical="top" wrapText="1"/>
    </xf>
    <xf numFmtId="0" fontId="7" fillId="7" borderId="14" xfId="8" applyFill="1" applyBorder="1" applyAlignment="1">
      <alignment horizontal="left" vertical="top" wrapText="1"/>
    </xf>
    <xf numFmtId="0" fontId="7" fillId="7" borderId="14" xfId="0" applyFont="1" applyFill="1" applyBorder="1" applyAlignment="1">
      <alignment vertical="top" wrapText="1"/>
    </xf>
    <xf numFmtId="0" fontId="7" fillId="7" borderId="14" xfId="0" applyFont="1" applyFill="1" applyBorder="1" applyAlignment="1">
      <alignment horizontal="left" vertical="top" wrapText="1"/>
    </xf>
    <xf numFmtId="0" fontId="7" fillId="7" borderId="14" xfId="0" applyFont="1" applyFill="1" applyBorder="1" applyAlignment="1" applyProtection="1">
      <alignment horizontal="left" vertical="top" wrapText="1"/>
      <protection locked="0"/>
    </xf>
    <xf numFmtId="0" fontId="7" fillId="10" borderId="14" xfId="0" applyFont="1" applyFill="1" applyBorder="1" applyAlignment="1" applyProtection="1">
      <alignment horizontal="left" vertical="top" wrapText="1"/>
      <protection locked="0"/>
    </xf>
    <xf numFmtId="0" fontId="0" fillId="0" borderId="14" xfId="0" applyBorder="1" applyAlignment="1">
      <alignment vertical="top"/>
    </xf>
    <xf numFmtId="0" fontId="7" fillId="0" borderId="14" xfId="0" applyFont="1" applyBorder="1" applyAlignment="1">
      <alignment vertical="top" wrapText="1"/>
    </xf>
    <xf numFmtId="0" fontId="7" fillId="11" borderId="14" xfId="0" applyFont="1" applyFill="1" applyBorder="1" applyAlignment="1" applyProtection="1">
      <alignment horizontal="left" vertical="top" wrapText="1"/>
      <protection locked="0"/>
    </xf>
    <xf numFmtId="0" fontId="0" fillId="0" borderId="14" xfId="0" applyBorder="1" applyAlignment="1">
      <alignment vertical="top" wrapText="1"/>
    </xf>
    <xf numFmtId="0" fontId="21" fillId="7" borderId="14" xfId="7" applyFont="1" applyFill="1" applyBorder="1" applyAlignment="1">
      <alignment vertical="top"/>
    </xf>
    <xf numFmtId="0" fontId="7" fillId="7" borderId="14" xfId="8" applyFill="1" applyBorder="1" applyAlignment="1" applyProtection="1">
      <alignment horizontal="left" vertical="top" wrapText="1"/>
      <protection locked="0"/>
    </xf>
    <xf numFmtId="0" fontId="7" fillId="10" borderId="14" xfId="8" applyFill="1" applyBorder="1" applyAlignment="1" applyProtection="1">
      <alignment horizontal="left" vertical="top" wrapText="1"/>
      <protection locked="0"/>
    </xf>
    <xf numFmtId="0" fontId="21" fillId="7" borderId="14" xfId="7" applyFont="1" applyFill="1" applyBorder="1" applyAlignment="1">
      <alignment horizontal="left" vertical="top" wrapText="1"/>
    </xf>
    <xf numFmtId="0" fontId="0" fillId="7" borderId="14" xfId="0" applyFill="1" applyBorder="1" applyAlignment="1">
      <alignment vertical="top"/>
    </xf>
    <xf numFmtId="0" fontId="0" fillId="7" borderId="14" xfId="0" applyFill="1" applyBorder="1" applyAlignment="1">
      <alignment vertical="top" wrapText="1"/>
    </xf>
    <xf numFmtId="0" fontId="0" fillId="10" borderId="14" xfId="0" applyFill="1" applyBorder="1" applyAlignment="1">
      <alignment vertical="top"/>
    </xf>
    <xf numFmtId="0" fontId="21" fillId="7" borderId="14" xfId="7" quotePrefix="1" applyFont="1" applyFill="1" applyBorder="1" applyAlignment="1">
      <alignment vertical="top"/>
    </xf>
    <xf numFmtId="0" fontId="3" fillId="7" borderId="14" xfId="2" quotePrefix="1" applyFont="1" applyFill="1" applyBorder="1" applyAlignment="1">
      <alignment horizontal="left" vertical="top" wrapText="1"/>
    </xf>
    <xf numFmtId="0" fontId="21" fillId="7" borderId="14" xfId="8" applyFont="1" applyFill="1" applyBorder="1" applyAlignment="1">
      <alignment vertical="top"/>
    </xf>
    <xf numFmtId="0" fontId="21" fillId="10" borderId="14" xfId="8" applyFont="1" applyFill="1" applyBorder="1" applyAlignment="1">
      <alignment vertical="top"/>
    </xf>
    <xf numFmtId="0" fontId="0" fillId="0" borderId="14" xfId="2" applyFont="1" applyBorder="1" applyAlignment="1">
      <alignment horizontal="left" vertical="top" wrapText="1"/>
    </xf>
    <xf numFmtId="0" fontId="3" fillId="0" borderId="14" xfId="2" quotePrefix="1" applyFont="1" applyBorder="1" applyAlignment="1">
      <alignment horizontal="left" vertical="top" wrapText="1"/>
    </xf>
    <xf numFmtId="0" fontId="7" fillId="11" borderId="14" xfId="8" applyFill="1" applyBorder="1" applyAlignment="1" applyProtection="1">
      <alignment horizontal="left" vertical="top" wrapText="1"/>
      <protection locked="0"/>
    </xf>
    <xf numFmtId="0" fontId="21" fillId="0" borderId="14" xfId="7" applyFont="1" applyBorder="1" applyAlignment="1">
      <alignment vertical="top" wrapText="1"/>
    </xf>
    <xf numFmtId="0" fontId="0" fillId="0" borderId="14" xfId="0" applyBorder="1" applyAlignment="1" applyProtection="1">
      <alignment horizontal="left" vertical="top" wrapText="1"/>
      <protection locked="0"/>
    </xf>
    <xf numFmtId="0" fontId="7" fillId="0" borderId="14" xfId="8" applyBorder="1" applyAlignment="1" applyProtection="1">
      <alignment horizontal="left" vertical="top" wrapText="1"/>
      <protection locked="0"/>
    </xf>
    <xf numFmtId="0" fontId="7" fillId="7" borderId="14" xfId="9" applyFont="1" applyFill="1" applyBorder="1" applyAlignment="1">
      <alignment horizontal="left" vertical="top" wrapText="1"/>
    </xf>
    <xf numFmtId="0" fontId="7" fillId="7" borderId="14" xfId="9" applyFont="1" applyFill="1" applyBorder="1" applyAlignment="1" applyProtection="1">
      <alignment horizontal="left" vertical="top" wrapText="1"/>
      <protection locked="0"/>
    </xf>
    <xf numFmtId="0" fontId="7" fillId="7" borderId="14" xfId="10" applyFill="1" applyBorder="1" applyAlignment="1">
      <alignment horizontal="left" vertical="top" wrapText="1"/>
    </xf>
    <xf numFmtId="0" fontId="7" fillId="0" borderId="14" xfId="9" applyFont="1" applyFill="1" applyBorder="1" applyAlignment="1" applyProtection="1">
      <alignment horizontal="left" vertical="top" wrapText="1"/>
      <protection locked="0"/>
    </xf>
    <xf numFmtId="0" fontId="7" fillId="7" borderId="14" xfId="10" applyFill="1" applyBorder="1" applyAlignment="1" applyProtection="1">
      <alignment horizontal="left" vertical="top" wrapText="1"/>
      <protection locked="0"/>
    </xf>
    <xf numFmtId="0" fontId="7" fillId="10" borderId="14" xfId="10" applyFill="1" applyBorder="1" applyAlignment="1" applyProtection="1">
      <alignment horizontal="left" vertical="top" wrapText="1"/>
      <protection locked="0"/>
    </xf>
    <xf numFmtId="0" fontId="6" fillId="10" borderId="14" xfId="9" applyFont="1" applyFill="1" applyBorder="1" applyAlignment="1" applyProtection="1">
      <alignment vertical="top" wrapText="1"/>
      <protection locked="0"/>
    </xf>
    <xf numFmtId="0" fontId="7" fillId="0" borderId="14" xfId="10" applyBorder="1" applyAlignment="1" applyProtection="1">
      <alignment horizontal="left" vertical="top" wrapText="1"/>
      <protection locked="0"/>
    </xf>
    <xf numFmtId="0" fontId="7" fillId="11" borderId="14" xfId="10" applyFill="1" applyBorder="1" applyAlignment="1" applyProtection="1">
      <alignment horizontal="left" vertical="top" wrapText="1"/>
      <protection locked="0"/>
    </xf>
    <xf numFmtId="0" fontId="7" fillId="0" borderId="14" xfId="9" applyFont="1" applyFill="1" applyBorder="1" applyAlignment="1">
      <alignment horizontal="left" vertical="top" wrapText="1"/>
    </xf>
    <xf numFmtId="0" fontId="7" fillId="0" borderId="14" xfId="8" applyBorder="1" applyAlignment="1">
      <alignment horizontal="left" vertical="top" wrapText="1"/>
    </xf>
    <xf numFmtId="0" fontId="7" fillId="0" borderId="14" xfId="9" applyFont="1" applyBorder="1" applyAlignment="1" applyProtection="1">
      <alignment horizontal="left" vertical="top" wrapText="1"/>
      <protection locked="0"/>
    </xf>
    <xf numFmtId="0" fontId="7" fillId="0" borderId="14" xfId="4" applyFont="1" applyBorder="1" applyAlignment="1">
      <alignment vertical="top" wrapText="1"/>
    </xf>
    <xf numFmtId="0" fontId="7" fillId="0" borderId="14" xfId="2" applyBorder="1" applyAlignment="1" applyProtection="1">
      <alignment vertical="top" wrapText="1"/>
      <protection locked="0"/>
    </xf>
    <xf numFmtId="0" fontId="7" fillId="0" borderId="14" xfId="8" applyBorder="1" applyAlignment="1" applyProtection="1">
      <alignment vertical="top" wrapText="1"/>
      <protection locked="0"/>
    </xf>
    <xf numFmtId="0" fontId="27" fillId="0" borderId="14" xfId="2" applyFont="1" applyBorder="1" applyAlignment="1">
      <alignment horizontal="left" vertical="top" wrapText="1"/>
    </xf>
    <xf numFmtId="0" fontId="21" fillId="0" borderId="14" xfId="0" applyFont="1" applyBorder="1"/>
    <xf numFmtId="0" fontId="7" fillId="0" borderId="14" xfId="10" applyBorder="1" applyAlignment="1">
      <alignment horizontal="left" vertical="top" wrapText="1"/>
    </xf>
    <xf numFmtId="0" fontId="7" fillId="0" borderId="38" xfId="9" applyFont="1" applyBorder="1" applyAlignment="1" applyProtection="1">
      <alignment horizontal="left" vertical="top" wrapText="1"/>
      <protection locked="0"/>
    </xf>
    <xf numFmtId="0" fontId="6" fillId="0" borderId="14" xfId="9" applyFont="1" applyBorder="1" applyAlignment="1" applyProtection="1">
      <alignment vertical="top" wrapText="1"/>
      <protection locked="0"/>
    </xf>
    <xf numFmtId="0" fontId="6" fillId="0" borderId="14" xfId="9" applyFont="1" applyFill="1" applyBorder="1" applyAlignment="1" applyProtection="1">
      <alignment horizontal="left" vertical="top" wrapText="1"/>
    </xf>
    <xf numFmtId="0" fontId="3" fillId="0" borderId="14" xfId="2" applyFont="1" applyBorder="1" applyAlignment="1">
      <alignment horizontal="left" vertical="top" wrapText="1"/>
    </xf>
    <xf numFmtId="0" fontId="21" fillId="0" borderId="14" xfId="7" quotePrefix="1" applyFont="1" applyBorder="1" applyAlignment="1">
      <alignment vertical="top"/>
    </xf>
    <xf numFmtId="0" fontId="7" fillId="0" borderId="14" xfId="10" applyBorder="1" applyAlignment="1">
      <alignment horizontal="left" vertical="top"/>
    </xf>
    <xf numFmtId="0" fontId="21" fillId="0" borderId="14" xfId="8" applyFont="1" applyBorder="1" applyAlignment="1">
      <alignment vertical="top" wrapText="1"/>
    </xf>
    <xf numFmtId="0" fontId="21" fillId="7" borderId="14" xfId="8" applyFont="1" applyFill="1" applyBorder="1" applyAlignment="1">
      <alignment horizontal="left" vertical="top" wrapText="1"/>
    </xf>
    <xf numFmtId="0" fontId="7" fillId="0" borderId="42" xfId="2" applyBorder="1" applyAlignment="1">
      <alignment horizontal="left" vertical="top" wrapText="1"/>
    </xf>
    <xf numFmtId="0" fontId="21" fillId="0" borderId="42" xfId="7" applyFont="1" applyBorder="1" applyAlignment="1">
      <alignment vertical="top"/>
    </xf>
    <xf numFmtId="0" fontId="7" fillId="0" borderId="42" xfId="8" applyBorder="1" applyAlignment="1" applyProtection="1">
      <alignment horizontal="left" vertical="top" wrapText="1"/>
      <protection locked="0"/>
    </xf>
    <xf numFmtId="0" fontId="6" fillId="0" borderId="14" xfId="0" applyFont="1" applyBorder="1" applyAlignment="1">
      <alignment horizontal="left" vertical="top" wrapText="1"/>
    </xf>
    <xf numFmtId="0" fontId="21" fillId="0" borderId="14" xfId="7" applyFont="1" applyBorder="1" applyAlignment="1">
      <alignment horizontal="left" vertical="top" wrapText="1"/>
    </xf>
    <xf numFmtId="0" fontId="21" fillId="8" borderId="43" xfId="0" applyFont="1" applyFill="1" applyBorder="1"/>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6"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cellXfs>
  <cellStyles count="11">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260" xfId="5" xr:uid="{00000000-0005-0000-0000-000005000000}"/>
    <cellStyle name="Normal 260 2" xfId="9" xr:uid="{604E5940-EEDD-4D46-9817-5BFD4D558BA9}"/>
    <cellStyle name="Normal 261" xfId="6" xr:uid="{00000000-0005-0000-0000-000006000000}"/>
    <cellStyle name="Normal 261 2" xfId="10" xr:uid="{0B3A1E89-C72B-4D3E-8F13-913DFA8027E0}"/>
    <cellStyle name="Normal 3" xfId="7" xr:uid="{00000000-0005-0000-0000-000007000000}"/>
    <cellStyle name="Normal 3 5" xfId="8" xr:uid="{00000000-0005-0000-0000-000008000000}"/>
  </cellStyles>
  <dxfs count="74">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vertAlign val="baseline"/>
        <sz val="10"/>
        <name val="Arial"/>
        <family val="2"/>
        <scheme val="none"/>
      </font>
      <alignment horizontal="general" vertical="bottom" textRotation="0" wrapText="1" indent="0" justifyLastLine="0" shrinkToFit="0" readingOrder="0"/>
      <protection locked="1" hidden="0"/>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strike val="0"/>
        <outline val="0"/>
        <shadow val="0"/>
        <vertAlign val="baseline"/>
        <sz val="10"/>
        <name val="Arial"/>
        <family val="2"/>
        <scheme val="none"/>
      </font>
      <alignment horizontal="general" vertical="bottom" textRotation="0" wrapText="1" indent="0" justifyLastLine="0" shrinkToFit="0" readingOrder="0"/>
      <protection locked="1" hidden="0"/>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3538</xdr:colOff>
      <xdr:row>0</xdr:row>
      <xdr:rowOff>85725</xdr:rowOff>
    </xdr:from>
    <xdr:to>
      <xdr:col>3</xdr:col>
      <xdr:colOff>3538</xdr:colOff>
      <xdr:row>6</xdr:row>
      <xdr:rowOff>104221</xdr:rowOff>
    </xdr:to>
    <xdr:pic>
      <xdr:nvPicPr>
        <xdr:cNvPr id="1058" name="Picture 1" descr="The official logo of the IRS" title="IRS Logo">
          <a:extLst>
            <a:ext uri="{FF2B5EF4-FFF2-40B4-BE49-F238E27FC236}">
              <a16:creationId xmlns:a16="http://schemas.microsoft.com/office/drawing/2014/main" id="{F80005AC-1E0D-4A0E-83E3-E67C5733A43D}"/>
            </a:ext>
          </a:extLst>
        </xdr:cNvPr>
        <xdr:cNvPicPr>
          <a:picLocks noChangeAspect="1"/>
        </xdr:cNvPicPr>
      </xdr:nvPicPr>
      <xdr:blipFill>
        <a:blip xmlns:r="http://schemas.openxmlformats.org/officeDocument/2006/relationships" r:embed="rId1"/>
        <a:srcRect/>
        <a:stretch>
          <a:fillRect/>
        </a:stretch>
      </xdr:blipFill>
      <xdr:spPr bwMode="auto">
        <a:xfrm>
          <a:off x="7086600" y="76200"/>
          <a:ext cx="1038225" cy="1038225"/>
        </a:xfrm>
        <a:prstGeom prst="rect">
          <a:avLst/>
        </a:prstGeom>
        <a:noFill/>
        <a:ln>
          <a:noFill/>
        </a:ln>
      </xdr:spPr>
    </xdr:pic>
    <xdr:clientData/>
  </xdr:twoCellAnchor>
  <xdr:twoCellAnchor editAs="oneCell">
    <xdr:from>
      <xdr:col>2</xdr:col>
      <xdr:colOff>3659186</xdr:colOff>
      <xdr:row>0</xdr:row>
      <xdr:rowOff>26194</xdr:rowOff>
    </xdr:from>
    <xdr:to>
      <xdr:col>2</xdr:col>
      <xdr:colOff>4460893</xdr:colOff>
      <xdr:row>6</xdr:row>
      <xdr:rowOff>83227</xdr:rowOff>
    </xdr:to>
    <xdr:pic>
      <xdr:nvPicPr>
        <xdr:cNvPr id="3" name="Picture 2" descr="The official logo of the IRS" title="IRS Logo">
          <a:extLst>
            <a:ext uri="{FF2B5EF4-FFF2-40B4-BE49-F238E27FC236}">
              <a16:creationId xmlns:a16="http://schemas.microsoft.com/office/drawing/2014/main" id="{0D41FA00-7AF6-4D02-A870-1180F481941B}"/>
            </a:ext>
          </a:extLst>
        </xdr:cNvPr>
        <xdr:cNvPicPr/>
      </xdr:nvPicPr>
      <xdr:blipFill>
        <a:blip xmlns:r="http://schemas.openxmlformats.org/officeDocument/2006/relationships" r:embed="rId1"/>
        <a:srcRect/>
        <a:stretch>
          <a:fillRect/>
        </a:stretch>
      </xdr:blipFill>
      <xdr:spPr bwMode="auto">
        <a:xfrm>
          <a:off x="6834186" y="35719"/>
          <a:ext cx="1186815" cy="115697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4EED49-6770-4F86-B913-8514D66932A2}" name="Table132" displayName="Table132" ref="A2:M45" totalsRowShown="0" headerRowDxfId="38" dataDxfId="37" tableBorderDxfId="36" dataCellStyle="Normal 3">
  <autoFilter ref="A2:M45" xr:uid="{00000000-0009-0000-0100-000002000000}"/>
  <tableColumns count="13">
    <tableColumn id="1" xr3:uid="{E57E6A0F-8367-4A24-A8CD-CFF8F1F3E7DF}" name="Test ID" dataDxfId="35" dataCellStyle="Normal 2"/>
    <tableColumn id="2" xr3:uid="{9A1AE197-51EC-424B-B389-E581F37A178C}" name="NIST ID" dataDxfId="34" dataCellStyle="Normal 2"/>
    <tableColumn id="3" xr3:uid="{D7B29FB4-A8E7-48B3-86AC-56C1816B1114}" name="NIST Control Name" dataDxfId="33" dataCellStyle="Normal 2"/>
    <tableColumn id="4" xr3:uid="{0DFD977F-B221-4F21-856A-64EE822C4080}" name="Test Method" dataDxfId="32" dataCellStyle="Normal 2"/>
    <tableColumn id="5" xr3:uid="{AC09DE26-DFDE-444A-A6D2-A892B0F5E608}" name="Test Objective" dataDxfId="31" dataCellStyle="Normal 3 5"/>
    <tableColumn id="6" xr3:uid="{AD2A129D-F1D7-4824-887B-07D59AA57751}" name="Test Procedures" dataDxfId="30" dataCellStyle="Normal 3 5"/>
    <tableColumn id="7" xr3:uid="{4F9215C1-2192-4EA1-B87E-97EF0726738B}" name="Expected Results" dataDxfId="29" dataCellStyle="Normal 3 5"/>
    <tableColumn id="8" xr3:uid="{FB4F1304-B603-4A18-A59D-FBA26BBBBF64}" name="Actual Results" dataDxfId="28" dataCellStyle="Normal 3"/>
    <tableColumn id="11" xr3:uid="{5C5F370A-5B2B-434B-8A05-A78D9CA69904}" name="Status" dataDxfId="27" dataCellStyle="Normal 3"/>
    <tableColumn id="12" xr3:uid="{32B0C60F-80DA-4FD1-A88C-6EE987186D67}" name="Notes/Evidence" dataDxfId="26" dataCellStyle="Normal 3"/>
    <tableColumn id="13" xr3:uid="{214AD513-D25D-4D49-A02A-362430330AD2}" name="Criticality" dataDxfId="25" dataCellStyle="Normal 3"/>
    <tableColumn id="14" xr3:uid="{DC0991C1-BEE4-4979-87FB-D7FDB6FE750D}" name="Issue Code" dataDxfId="24" dataCellStyle="Normal 3"/>
    <tableColumn id="15" xr3:uid="{33983437-41C1-4B3C-9294-122968A577AC}" name="Issue Code Mapping (Select one to enter in column L)" dataDxfId="23" dataCellStyle="Normal 2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A90815-BE3D-4C30-96F7-EF1209A5C01E}" name="Table1324" displayName="Table1324" ref="A2:M52" totalsRowShown="0" headerRowDxfId="15" dataDxfId="14" tableBorderDxfId="13" dataCellStyle="Normal 3">
  <autoFilter ref="A2:M52" xr:uid="{B5A90815-BE3D-4C30-96F7-EF1209A5C01E}"/>
  <tableColumns count="13">
    <tableColumn id="1" xr3:uid="{9CAC003D-3867-4866-9A28-C468933DA9EC}" name="Test ID" dataDxfId="12" dataCellStyle="Normal 2"/>
    <tableColumn id="2" xr3:uid="{9827FAA1-8EBA-419F-B185-66F3EC073E3D}" name="NIST ID" dataDxfId="11" dataCellStyle="Normal 2"/>
    <tableColumn id="3" xr3:uid="{8D93B0BC-76FA-48CE-ABB3-D093819E0920}" name="NIST Control Name" dataDxfId="10" dataCellStyle="Normal 2"/>
    <tableColumn id="4" xr3:uid="{39698D86-4833-4619-ABEB-382190E4A235}" name="Test Method" dataDxfId="9" dataCellStyle="Normal 2"/>
    <tableColumn id="5" xr3:uid="{EC9294C5-6310-4A2A-B5C8-75E37B412CAE}" name="Test Objective" dataDxfId="8" dataCellStyle="Normal 3 5"/>
    <tableColumn id="6" xr3:uid="{79C5ECEE-C3A0-4FF4-97AF-804CA1843E22}" name="Test Procedures" dataDxfId="7" dataCellStyle="Normal 3 5"/>
    <tableColumn id="7" xr3:uid="{D2E26BEF-A76B-4B42-8CA6-FF1EA28B47A6}" name="Expected Results" dataDxfId="6" dataCellStyle="Normal 3 5"/>
    <tableColumn id="8" xr3:uid="{8B3366BF-B5E6-4B38-B93C-6B00BC1C3C23}" name="Actual Results" dataDxfId="5" dataCellStyle="Normal 3"/>
    <tableColumn id="11" xr3:uid="{F278E2CF-ABEC-443A-AADB-C7D12E8570A2}" name="Status" dataDxfId="4" dataCellStyle="Normal 3"/>
    <tableColumn id="12" xr3:uid="{614DAFB9-9C74-4050-85FD-3727756A0B3C}" name="Notes/Evidence" dataDxfId="3" dataCellStyle="Normal 3"/>
    <tableColumn id="13" xr3:uid="{8185AB02-16FE-4BE0-806F-21D4EB69E2D0}" name="Criticality" dataDxfId="2" dataCellStyle="Normal 3"/>
    <tableColumn id="14" xr3:uid="{5AD24CFB-2E08-4770-801C-8D5785F07E50}" name="Issue Code" dataDxfId="1" dataCellStyle="Normal 3"/>
    <tableColumn id="15" xr3:uid="{532B96D3-760F-4DB8-9FB9-EBE19B28F0FD}" name="Issue Code Mapping (Select one to enter in column L)" dataDxfId="0" dataCellStyle="Normal 26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C22" sqref="C22"/>
    </sheetView>
  </sheetViews>
  <sheetFormatPr defaultColWidth="9.26953125" defaultRowHeight="12.5" x14ac:dyDescent="0.25"/>
  <cols>
    <col min="2" max="2" width="10.7265625" customWidth="1"/>
    <col min="3" max="3" width="105.7265625" customWidth="1"/>
  </cols>
  <sheetData>
    <row r="1" spans="1:3" ht="15.5" x14ac:dyDescent="0.35">
      <c r="A1" s="65" t="s">
        <v>0</v>
      </c>
      <c r="B1" s="23"/>
      <c r="C1" s="74"/>
    </row>
    <row r="2" spans="1:3" ht="15.5" x14ac:dyDescent="0.35">
      <c r="A2" s="66" t="s">
        <v>1</v>
      </c>
      <c r="B2" s="24"/>
      <c r="C2" s="75"/>
    </row>
    <row r="3" spans="1:3" x14ac:dyDescent="0.25">
      <c r="A3" s="67"/>
      <c r="B3" s="25"/>
      <c r="C3" s="76"/>
    </row>
    <row r="4" spans="1:3" x14ac:dyDescent="0.25">
      <c r="A4" s="67" t="s">
        <v>2</v>
      </c>
      <c r="B4" s="25"/>
      <c r="C4" s="76"/>
    </row>
    <row r="5" spans="1:3" x14ac:dyDescent="0.25">
      <c r="A5" s="67" t="s">
        <v>1829</v>
      </c>
      <c r="B5" s="25"/>
      <c r="C5" s="76"/>
    </row>
    <row r="6" spans="1:3" x14ac:dyDescent="0.25">
      <c r="A6" s="67" t="s">
        <v>3</v>
      </c>
      <c r="B6" s="25"/>
      <c r="C6" s="76"/>
    </row>
    <row r="7" spans="1:3" x14ac:dyDescent="0.25">
      <c r="A7" s="26"/>
      <c r="B7" s="27"/>
      <c r="C7" s="77"/>
    </row>
    <row r="8" spans="1:3" ht="18" customHeight="1" x14ac:dyDescent="0.25">
      <c r="A8" s="28" t="s">
        <v>4</v>
      </c>
      <c r="B8" s="29"/>
      <c r="C8" s="78"/>
    </row>
    <row r="9" spans="1:3" ht="12.75" customHeight="1" x14ac:dyDescent="0.25">
      <c r="A9" s="30" t="s">
        <v>5</v>
      </c>
      <c r="B9" s="31"/>
      <c r="C9" s="79"/>
    </row>
    <row r="10" spans="1:3" x14ac:dyDescent="0.25">
      <c r="A10" s="30" t="s">
        <v>6</v>
      </c>
      <c r="B10" s="31"/>
      <c r="C10" s="79"/>
    </row>
    <row r="11" spans="1:3" x14ac:dyDescent="0.25">
      <c r="A11" s="30" t="s">
        <v>7</v>
      </c>
      <c r="B11" s="31"/>
      <c r="C11" s="79"/>
    </row>
    <row r="12" spans="1:3" x14ac:dyDescent="0.25">
      <c r="A12" s="30" t="s">
        <v>8</v>
      </c>
      <c r="B12" s="31"/>
      <c r="C12" s="79"/>
    </row>
    <row r="13" spans="1:3" x14ac:dyDescent="0.25">
      <c r="A13" s="30" t="s">
        <v>9</v>
      </c>
      <c r="B13" s="31"/>
      <c r="C13" s="79"/>
    </row>
    <row r="14" spans="1:3" x14ac:dyDescent="0.25">
      <c r="A14" s="32"/>
      <c r="B14" s="33"/>
      <c r="C14" s="80"/>
    </row>
    <row r="15" spans="1:3" x14ac:dyDescent="0.25">
      <c r="C15" s="81"/>
    </row>
    <row r="16" spans="1:3" ht="13" x14ac:dyDescent="0.25">
      <c r="A16" s="34" t="s">
        <v>10</v>
      </c>
      <c r="B16" s="35"/>
      <c r="C16" s="82"/>
    </row>
    <row r="17" spans="1:3" ht="13" x14ac:dyDescent="0.25">
      <c r="A17" s="149" t="s">
        <v>11</v>
      </c>
      <c r="B17" s="148"/>
      <c r="C17" s="181"/>
    </row>
    <row r="18" spans="1:3" ht="13" x14ac:dyDescent="0.25">
      <c r="A18" s="149" t="s">
        <v>12</v>
      </c>
      <c r="B18" s="148"/>
      <c r="C18" s="181"/>
    </row>
    <row r="19" spans="1:3" ht="13" x14ac:dyDescent="0.25">
      <c r="A19" s="149" t="s">
        <v>13</v>
      </c>
      <c r="B19" s="148"/>
      <c r="C19" s="181"/>
    </row>
    <row r="20" spans="1:3" ht="13" x14ac:dyDescent="0.25">
      <c r="A20" s="149" t="s">
        <v>14</v>
      </c>
      <c r="B20" s="148"/>
      <c r="C20" s="182"/>
    </row>
    <row r="21" spans="1:3" ht="13" x14ac:dyDescent="0.25">
      <c r="A21" s="149" t="s">
        <v>15</v>
      </c>
      <c r="B21" s="148"/>
      <c r="C21" s="183"/>
    </row>
    <row r="22" spans="1:3" ht="13" x14ac:dyDescent="0.25">
      <c r="A22" s="149" t="s">
        <v>16</v>
      </c>
      <c r="B22" s="148"/>
      <c r="C22" s="181"/>
    </row>
    <row r="23" spans="1:3" ht="13" x14ac:dyDescent="0.25">
      <c r="A23" s="149" t="s">
        <v>17</v>
      </c>
      <c r="B23" s="148"/>
      <c r="C23" s="181"/>
    </row>
    <row r="24" spans="1:3" ht="13" x14ac:dyDescent="0.25">
      <c r="A24" s="149" t="s">
        <v>18</v>
      </c>
      <c r="B24" s="148"/>
      <c r="C24" s="181"/>
    </row>
    <row r="25" spans="1:3" s="37" customFormat="1" ht="13" x14ac:dyDescent="0.25">
      <c r="A25" s="149" t="s">
        <v>19</v>
      </c>
      <c r="B25" s="148"/>
      <c r="C25" s="181"/>
    </row>
    <row r="26" spans="1:3" s="37" customFormat="1" ht="13" x14ac:dyDescent="0.25">
      <c r="A26" s="150" t="s">
        <v>20</v>
      </c>
      <c r="B26" s="148"/>
      <c r="C26" s="181"/>
    </row>
    <row r="27" spans="1:3" s="37" customFormat="1" ht="13" x14ac:dyDescent="0.25">
      <c r="A27" s="150" t="s">
        <v>21</v>
      </c>
      <c r="B27" s="148"/>
      <c r="C27" s="181"/>
    </row>
    <row r="28" spans="1:3" x14ac:dyDescent="0.25">
      <c r="C28" s="81"/>
    </row>
    <row r="29" spans="1:3" ht="13" x14ac:dyDescent="0.25">
      <c r="A29" s="34" t="s">
        <v>22</v>
      </c>
      <c r="B29" s="35"/>
      <c r="C29" s="82"/>
    </row>
    <row r="30" spans="1:3" x14ac:dyDescent="0.25">
      <c r="A30" s="38"/>
      <c r="B30" s="39"/>
      <c r="C30" s="42"/>
    </row>
    <row r="31" spans="1:3" ht="13" x14ac:dyDescent="0.25">
      <c r="A31" s="36" t="s">
        <v>23</v>
      </c>
      <c r="B31" s="40"/>
      <c r="C31" s="184"/>
    </row>
    <row r="32" spans="1:3" ht="13" x14ac:dyDescent="0.25">
      <c r="A32" s="36" t="s">
        <v>24</v>
      </c>
      <c r="B32" s="40"/>
      <c r="C32" s="184"/>
    </row>
    <row r="33" spans="1:3" ht="12.75" customHeight="1" x14ac:dyDescent="0.25">
      <c r="A33" s="36" t="s">
        <v>25</v>
      </c>
      <c r="B33" s="40"/>
      <c r="C33" s="184"/>
    </row>
    <row r="34" spans="1:3" ht="12.75" customHeight="1" x14ac:dyDescent="0.25">
      <c r="A34" s="36" t="s">
        <v>26</v>
      </c>
      <c r="B34" s="41"/>
      <c r="C34" s="185"/>
    </row>
    <row r="35" spans="1:3" ht="13" x14ac:dyDescent="0.25">
      <c r="A35" s="36" t="s">
        <v>27</v>
      </c>
      <c r="B35" s="40"/>
      <c r="C35" s="184"/>
    </row>
    <row r="36" spans="1:3" x14ac:dyDescent="0.25">
      <c r="A36" s="38"/>
      <c r="B36" s="39"/>
      <c r="C36" s="42"/>
    </row>
    <row r="37" spans="1:3" ht="13" x14ac:dyDescent="0.25">
      <c r="A37" s="36" t="s">
        <v>23</v>
      </c>
      <c r="B37" s="40"/>
      <c r="C37" s="184"/>
    </row>
    <row r="38" spans="1:3" ht="13" x14ac:dyDescent="0.25">
      <c r="A38" s="36" t="s">
        <v>24</v>
      </c>
      <c r="B38" s="40"/>
      <c r="C38" s="184"/>
    </row>
    <row r="39" spans="1:3" ht="13" x14ac:dyDescent="0.25">
      <c r="A39" s="36" t="s">
        <v>25</v>
      </c>
      <c r="B39" s="40"/>
      <c r="C39" s="184"/>
    </row>
    <row r="40" spans="1:3" ht="13" x14ac:dyDescent="0.25">
      <c r="A40" s="36" t="s">
        <v>26</v>
      </c>
      <c r="B40" s="41"/>
      <c r="C40" s="185"/>
    </row>
    <row r="41" spans="1:3" ht="13" x14ac:dyDescent="0.25">
      <c r="A41" s="36" t="s">
        <v>27</v>
      </c>
      <c r="B41" s="40"/>
      <c r="C41" s="184"/>
    </row>
    <row r="43" spans="1:3" x14ac:dyDescent="0.25">
      <c r="A43" s="73" t="s">
        <v>28</v>
      </c>
    </row>
    <row r="44" spans="1:3" x14ac:dyDescent="0.25">
      <c r="A44" s="73" t="s">
        <v>29</v>
      </c>
    </row>
    <row r="45" spans="1:3" x14ac:dyDescent="0.25">
      <c r="A45" s="73" t="s">
        <v>30</v>
      </c>
    </row>
    <row r="47" spans="1:3" ht="12.75" hidden="1" customHeight="1" x14ac:dyDescent="0.35">
      <c r="A47" s="151" t="s">
        <v>31</v>
      </c>
    </row>
    <row r="48" spans="1:3" ht="12.75" hidden="1" customHeight="1" x14ac:dyDescent="0.35">
      <c r="A48" s="151" t="s">
        <v>32</v>
      </c>
    </row>
    <row r="49" spans="1:1" ht="12.75" hidden="1" customHeight="1" x14ac:dyDescent="0.35">
      <c r="A49" s="151" t="s">
        <v>33</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device function" sqref="C27"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61"/>
  <sheetViews>
    <sheetView showGridLines="0" zoomScale="90" zoomScaleNormal="90" workbookViewId="0">
      <selection activeCell="P50" sqref="P50"/>
    </sheetView>
  </sheetViews>
  <sheetFormatPr defaultRowHeight="12.5" x14ac:dyDescent="0.25"/>
  <cols>
    <col min="2" max="2" width="12.26953125" customWidth="1"/>
    <col min="3" max="4" width="12" customWidth="1"/>
    <col min="5" max="5" width="10" customWidth="1"/>
    <col min="6" max="6" width="12.54296875" customWidth="1"/>
    <col min="7" max="7" width="23.453125" customWidth="1"/>
    <col min="8" max="9" width="4.54296875" hidden="1" customWidth="1"/>
    <col min="13" max="13" width="9.26953125" customWidth="1"/>
    <col min="16" max="16" width="63" customWidth="1"/>
  </cols>
  <sheetData>
    <row r="1" spans="1:16" ht="13" x14ac:dyDescent="0.3">
      <c r="A1" s="8" t="s">
        <v>34</v>
      </c>
      <c r="B1" s="9"/>
      <c r="C1" s="9"/>
      <c r="D1" s="9"/>
      <c r="E1" s="9"/>
      <c r="F1" s="9"/>
      <c r="G1" s="9"/>
      <c r="H1" s="9"/>
      <c r="I1" s="9"/>
      <c r="J1" s="9"/>
      <c r="K1" s="9"/>
      <c r="L1" s="9"/>
      <c r="M1" s="9"/>
      <c r="N1" s="9"/>
      <c r="O1" s="9"/>
      <c r="P1" s="10"/>
    </row>
    <row r="2" spans="1:16" ht="18" customHeight="1" x14ac:dyDescent="0.25">
      <c r="A2" s="11" t="s">
        <v>35</v>
      </c>
      <c r="B2" s="12"/>
      <c r="C2" s="12"/>
      <c r="D2" s="12"/>
      <c r="E2" s="12"/>
      <c r="F2" s="12"/>
      <c r="G2" s="12"/>
      <c r="H2" s="12"/>
      <c r="I2" s="12"/>
      <c r="J2" s="12"/>
      <c r="K2" s="12"/>
      <c r="L2" s="12"/>
      <c r="M2" s="12"/>
      <c r="N2" s="12"/>
      <c r="O2" s="12"/>
      <c r="P2" s="13"/>
    </row>
    <row r="3" spans="1:16" ht="12.75" customHeight="1" x14ac:dyDescent="0.25">
      <c r="A3" s="14" t="s">
        <v>36</v>
      </c>
      <c r="B3" s="15"/>
      <c r="C3" s="15"/>
      <c r="D3" s="15"/>
      <c r="E3" s="15"/>
      <c r="F3" s="15"/>
      <c r="G3" s="15"/>
      <c r="H3" s="15"/>
      <c r="I3" s="15"/>
      <c r="J3" s="15"/>
      <c r="K3" s="15"/>
      <c r="L3" s="15"/>
      <c r="M3" s="15"/>
      <c r="N3" s="15"/>
      <c r="O3" s="15"/>
      <c r="P3" s="16"/>
    </row>
    <row r="4" spans="1:16" x14ac:dyDescent="0.25">
      <c r="A4" s="14"/>
      <c r="B4" s="15"/>
      <c r="C4" s="15"/>
      <c r="D4" s="15"/>
      <c r="E4" s="15"/>
      <c r="F4" s="15"/>
      <c r="G4" s="15"/>
      <c r="H4" s="15"/>
      <c r="I4" s="15"/>
      <c r="J4" s="15"/>
      <c r="K4" s="15"/>
      <c r="L4" s="15"/>
      <c r="M4" s="15"/>
      <c r="N4" s="15"/>
      <c r="O4" s="15"/>
      <c r="P4" s="16"/>
    </row>
    <row r="5" spans="1:16" x14ac:dyDescent="0.25">
      <c r="A5" s="14" t="s">
        <v>37</v>
      </c>
      <c r="B5" s="15"/>
      <c r="C5" s="15"/>
      <c r="D5" s="15"/>
      <c r="E5" s="15"/>
      <c r="F5" s="15"/>
      <c r="G5" s="15"/>
      <c r="H5" s="15"/>
      <c r="I5" s="15"/>
      <c r="J5" s="15"/>
      <c r="K5" s="15"/>
      <c r="L5" s="15"/>
      <c r="M5" s="15"/>
      <c r="N5" s="15"/>
      <c r="O5" s="15"/>
      <c r="P5" s="16"/>
    </row>
    <row r="6" spans="1:16" x14ac:dyDescent="0.25">
      <c r="A6" s="14" t="s">
        <v>38</v>
      </c>
      <c r="B6" s="15"/>
      <c r="C6" s="15"/>
      <c r="D6" s="15"/>
      <c r="E6" s="15"/>
      <c r="F6" s="15"/>
      <c r="G6" s="15"/>
      <c r="H6" s="15"/>
      <c r="I6" s="15"/>
      <c r="J6" s="15"/>
      <c r="K6" s="15"/>
      <c r="L6" s="15"/>
      <c r="M6" s="15"/>
      <c r="N6" s="15"/>
      <c r="O6" s="15"/>
      <c r="P6" s="16"/>
    </row>
    <row r="7" spans="1:16" x14ac:dyDescent="0.25">
      <c r="A7" s="20"/>
      <c r="B7" s="17"/>
      <c r="C7" s="17"/>
      <c r="D7" s="17"/>
      <c r="E7" s="17"/>
      <c r="F7" s="17"/>
      <c r="G7" s="17"/>
      <c r="H7" s="17"/>
      <c r="I7" s="17"/>
      <c r="J7" s="17"/>
      <c r="K7" s="17"/>
      <c r="L7" s="17"/>
      <c r="M7" s="17"/>
      <c r="N7" s="17"/>
      <c r="O7" s="17"/>
      <c r="P7" s="18"/>
    </row>
    <row r="8" spans="1:16" x14ac:dyDescent="0.25">
      <c r="A8" s="95"/>
      <c r="B8" s="96"/>
      <c r="C8" s="96"/>
      <c r="D8" s="96"/>
      <c r="E8" s="96"/>
      <c r="F8" s="96"/>
      <c r="G8" s="96"/>
      <c r="H8" s="96"/>
      <c r="I8" s="96"/>
      <c r="J8" s="96"/>
      <c r="K8" s="96"/>
      <c r="L8" s="96"/>
      <c r="M8" s="96"/>
      <c r="N8" s="96"/>
      <c r="O8" s="96"/>
      <c r="P8" s="97"/>
    </row>
    <row r="9" spans="1:16" ht="12.75" customHeight="1" x14ac:dyDescent="0.3">
      <c r="A9" s="98"/>
      <c r="B9" s="99" t="s">
        <v>39</v>
      </c>
      <c r="C9" s="100"/>
      <c r="D9" s="100"/>
      <c r="E9" s="100"/>
      <c r="F9" s="100"/>
      <c r="G9" s="101"/>
      <c r="P9" s="81"/>
    </row>
    <row r="10" spans="1:16" ht="12.75" customHeight="1" x14ac:dyDescent="0.3">
      <c r="A10" s="102" t="s">
        <v>40</v>
      </c>
      <c r="B10" s="103" t="s">
        <v>41</v>
      </c>
      <c r="C10" s="104"/>
      <c r="D10" s="105"/>
      <c r="E10" s="105"/>
      <c r="F10" s="105"/>
      <c r="G10" s="106"/>
      <c r="K10" s="107" t="s">
        <v>42</v>
      </c>
      <c r="L10" s="108"/>
      <c r="M10" s="108"/>
      <c r="N10" s="108"/>
      <c r="O10" s="109"/>
      <c r="P10" s="81"/>
    </row>
    <row r="11" spans="1:16" ht="36" x14ac:dyDescent="0.25">
      <c r="A11" s="110"/>
      <c r="B11" s="111" t="s">
        <v>43</v>
      </c>
      <c r="C11" s="112" t="s">
        <v>44</v>
      </c>
      <c r="D11" s="112" t="s">
        <v>45</v>
      </c>
      <c r="E11" s="112" t="s">
        <v>46</v>
      </c>
      <c r="F11" s="112" t="s">
        <v>47</v>
      </c>
      <c r="G11" s="113" t="s">
        <v>48</v>
      </c>
      <c r="K11" s="114" t="s">
        <v>49</v>
      </c>
      <c r="L11" s="22"/>
      <c r="M11" s="115" t="s">
        <v>50</v>
      </c>
      <c r="N11" s="115" t="s">
        <v>51</v>
      </c>
      <c r="O11" s="116" t="s">
        <v>52</v>
      </c>
      <c r="P11" s="81"/>
    </row>
    <row r="12" spans="1:16" ht="12.75" customHeight="1" x14ac:dyDescent="0.3">
      <c r="A12" s="117"/>
      <c r="B12" s="140">
        <f>COUNTIF('GenTax 8 and 9'!I3:I308,"Pass")</f>
        <v>0</v>
      </c>
      <c r="C12" s="141">
        <f>COUNTIF('GenTax 8 and 9'!I3:I308,"Fail")</f>
        <v>0</v>
      </c>
      <c r="D12" s="155">
        <f>COUNTIF('GenTax 8 and 9'!I3:I308,"Info")</f>
        <v>0</v>
      </c>
      <c r="E12" s="140">
        <f>COUNTIF('GenTax 8 and 9'!I3:I308,"N/A")</f>
        <v>0</v>
      </c>
      <c r="F12" s="140">
        <f>B12+C12</f>
        <v>0</v>
      </c>
      <c r="G12" s="142">
        <f>D24/100</f>
        <v>0</v>
      </c>
      <c r="K12" s="119" t="s">
        <v>53</v>
      </c>
      <c r="L12" s="120"/>
      <c r="M12" s="121">
        <f>COUNTA('GenTax 8 and 9'!I3:I308)</f>
        <v>0</v>
      </c>
      <c r="N12" s="121">
        <f>O12-M12</f>
        <v>39</v>
      </c>
      <c r="O12" s="122">
        <f>COUNTA('GenTax 8 and 9'!A3:A308)</f>
        <v>39</v>
      </c>
      <c r="P12" s="81"/>
    </row>
    <row r="13" spans="1:16" ht="12.75" customHeight="1" x14ac:dyDescent="0.3">
      <c r="A13" s="117"/>
      <c r="B13" s="123"/>
      <c r="K13" s="19"/>
      <c r="L13" s="19"/>
      <c r="M13" s="19"/>
      <c r="N13" s="19"/>
      <c r="O13" s="19"/>
      <c r="P13" s="81"/>
    </row>
    <row r="14" spans="1:16" ht="12.75" customHeight="1" x14ac:dyDescent="0.3">
      <c r="A14" s="117"/>
      <c r="B14" s="103" t="s">
        <v>54</v>
      </c>
      <c r="C14" s="105"/>
      <c r="D14" s="105"/>
      <c r="E14" s="105"/>
      <c r="F14" s="105"/>
      <c r="G14" s="124"/>
      <c r="K14" s="19"/>
      <c r="L14" s="19"/>
      <c r="M14" s="19"/>
      <c r="N14" s="19"/>
      <c r="O14" s="19"/>
      <c r="P14" s="81"/>
    </row>
    <row r="15" spans="1:16" ht="12.75" customHeight="1" x14ac:dyDescent="0.3">
      <c r="A15" s="125"/>
      <c r="B15" s="126" t="s">
        <v>55</v>
      </c>
      <c r="C15" s="126" t="s">
        <v>56</v>
      </c>
      <c r="D15" s="126" t="s">
        <v>57</v>
      </c>
      <c r="E15" s="126" t="s">
        <v>58</v>
      </c>
      <c r="F15" s="126" t="s">
        <v>46</v>
      </c>
      <c r="G15" s="126" t="s">
        <v>59</v>
      </c>
      <c r="H15" s="127" t="s">
        <v>60</v>
      </c>
      <c r="I15" s="127" t="s">
        <v>61</v>
      </c>
      <c r="J15" s="152">
        <f>D12+N12</f>
        <v>39</v>
      </c>
      <c r="K15" s="153"/>
      <c r="L15" s="1"/>
      <c r="M15" s="1"/>
      <c r="N15" s="1"/>
      <c r="O15" s="1"/>
      <c r="P15" s="81"/>
    </row>
    <row r="16" spans="1:16" ht="12.75" customHeight="1" x14ac:dyDescent="0.25">
      <c r="A16" s="125"/>
      <c r="B16" s="128">
        <v>8</v>
      </c>
      <c r="C16" s="129">
        <f>COUNTIF('GenTax 8 and 9'!$AA:$AA,$B16)</f>
        <v>1</v>
      </c>
      <c r="D16" s="118">
        <f>COUNTIFS('GenTax 8 and 9'!$AA:$AA,$B16,'GenTax 8 and 9'!I:I,D$15)</f>
        <v>0</v>
      </c>
      <c r="E16" s="118">
        <f>COUNTIFS('GenTax 8 and 9'!$AA:$AA,$B16,'GenTax 8 and 9'!$I:$I,E$15)</f>
        <v>0</v>
      </c>
      <c r="F16" s="118">
        <f>COUNTIFS('GenTax 8 and 9'!$AA:$AA,$B16,'GenTax 8 and 9'!$I:$I,F$15)</f>
        <v>0</v>
      </c>
      <c r="G16" s="157">
        <v>1500</v>
      </c>
      <c r="H16">
        <f t="shared" ref="H16:H23" si="0">(C16-F16)*(G16)</f>
        <v>1500</v>
      </c>
      <c r="I16">
        <f t="shared" ref="I16:I23" si="1">D16*G16</f>
        <v>0</v>
      </c>
      <c r="K16" s="154"/>
      <c r="P16" s="81"/>
    </row>
    <row r="17" spans="1:16" ht="12.75" customHeight="1" x14ac:dyDescent="0.3">
      <c r="A17" s="125"/>
      <c r="B17" s="128">
        <v>7</v>
      </c>
      <c r="C17" s="129">
        <f>COUNTIF('GenTax 8 and 9'!$AA:$AA,$B17)</f>
        <v>3</v>
      </c>
      <c r="D17" s="118">
        <f>COUNTIFS('GenTax 8 and 9'!$AA:$AA,$B17,'GenTax 8 and 9'!I:I,D$15)</f>
        <v>0</v>
      </c>
      <c r="E17" s="118">
        <f>COUNTIFS('GenTax 8 and 9'!$AA:$AA,$B17,'GenTax 8 and 9'!$I:$I,E$15)</f>
        <v>0</v>
      </c>
      <c r="F17" s="118">
        <f>COUNTIFS('GenTax 8 and 9'!$AA:$AA,$B17,'GenTax 8 and 9'!$I:$I,F$15)</f>
        <v>0</v>
      </c>
      <c r="G17" s="157">
        <v>750</v>
      </c>
      <c r="H17">
        <f t="shared" si="0"/>
        <v>2250</v>
      </c>
      <c r="I17">
        <f t="shared" si="1"/>
        <v>0</v>
      </c>
      <c r="J17" s="152">
        <f>SUMPRODUCT(--ISERROR('GenTax 8 and 9'!AA3:AA41))</f>
        <v>10</v>
      </c>
      <c r="K17" s="153"/>
      <c r="P17" s="81"/>
    </row>
    <row r="18" spans="1:16" ht="12.75" customHeight="1" x14ac:dyDescent="0.25">
      <c r="A18" s="125"/>
      <c r="B18" s="128">
        <v>6</v>
      </c>
      <c r="C18" s="129">
        <f>COUNTIF('GenTax 8 and 9'!$AA:$AA,$B18)</f>
        <v>4</v>
      </c>
      <c r="D18" s="118">
        <f>COUNTIFS('GenTax 8 and 9'!$AA:$AA,$B18,'GenTax 8 and 9'!I:I,D$15)</f>
        <v>0</v>
      </c>
      <c r="E18" s="118">
        <f>COUNTIFS('GenTax 8 and 9'!$AA:$AA,$B18,'GenTax 8 and 9'!$I:$I,E$15)</f>
        <v>0</v>
      </c>
      <c r="F18" s="118">
        <f>COUNTIFS('GenTax 8 and 9'!$AA:$AA,$B18,'GenTax 8 and 9'!$I:$I,F$15)</f>
        <v>0</v>
      </c>
      <c r="G18" s="157">
        <v>100</v>
      </c>
      <c r="H18">
        <f t="shared" si="0"/>
        <v>400</v>
      </c>
      <c r="I18">
        <f t="shared" si="1"/>
        <v>0</v>
      </c>
      <c r="P18" s="81"/>
    </row>
    <row r="19" spans="1:16" ht="12.75" customHeight="1" x14ac:dyDescent="0.25">
      <c r="A19" s="125"/>
      <c r="B19" s="128">
        <v>5</v>
      </c>
      <c r="C19" s="129">
        <f>COUNTIF('GenTax 8 and 9'!$AA:$AA,$B19)</f>
        <v>9</v>
      </c>
      <c r="D19" s="118">
        <f>COUNTIFS('GenTax 8 and 9'!$AA:$AA,$B19,'GenTax 8 and 9'!I:I,D$15)</f>
        <v>0</v>
      </c>
      <c r="E19" s="118">
        <f>COUNTIFS('GenTax 8 and 9'!$AA:$AA,$B19,'GenTax 8 and 9'!$I:$I,E$15)</f>
        <v>0</v>
      </c>
      <c r="F19" s="118">
        <f>COUNTIFS('GenTax 8 and 9'!$AA:$AA,$B19,'GenTax 8 and 9'!$I:$I,F$15)</f>
        <v>0</v>
      </c>
      <c r="G19" s="157">
        <v>50</v>
      </c>
      <c r="H19">
        <f t="shared" si="0"/>
        <v>450</v>
      </c>
      <c r="I19">
        <f t="shared" si="1"/>
        <v>0</v>
      </c>
      <c r="P19" s="81"/>
    </row>
    <row r="20" spans="1:16" ht="12.75" customHeight="1" x14ac:dyDescent="0.25">
      <c r="A20" s="125"/>
      <c r="B20" s="128">
        <v>4</v>
      </c>
      <c r="C20" s="129">
        <f>COUNTIF('GenTax 8 and 9'!$AA:$AA,$B20)</f>
        <v>7</v>
      </c>
      <c r="D20" s="118">
        <f>COUNTIFS('GenTax 8 and 9'!$AA:$AA,$B20,'GenTax 8 and 9'!I:I,D$15)</f>
        <v>0</v>
      </c>
      <c r="E20" s="118">
        <f>COUNTIFS('GenTax 8 and 9'!$AA:$AA,$B20,'GenTax 8 and 9'!$I:$I,E$15)</f>
        <v>0</v>
      </c>
      <c r="F20" s="118">
        <f>COUNTIFS('GenTax 8 and 9'!$AA:$AA,$B20,'GenTax 8 and 9'!$I:$I,F$15)</f>
        <v>0</v>
      </c>
      <c r="G20" s="157">
        <v>10</v>
      </c>
      <c r="H20">
        <f t="shared" si="0"/>
        <v>70</v>
      </c>
      <c r="I20">
        <f t="shared" si="1"/>
        <v>0</v>
      </c>
      <c r="P20" s="81"/>
    </row>
    <row r="21" spans="1:16" ht="12.75" customHeight="1" x14ac:dyDescent="0.25">
      <c r="A21" s="125"/>
      <c r="B21" s="128">
        <v>3</v>
      </c>
      <c r="C21" s="129">
        <f>COUNTIF('GenTax 8 and 9'!$AA:$AA,$B21)</f>
        <v>2</v>
      </c>
      <c r="D21" s="118">
        <f>COUNTIFS('GenTax 8 and 9'!$AA:$AA,$B21,'GenTax 8 and 9'!I:I,D$15)</f>
        <v>0</v>
      </c>
      <c r="E21" s="118">
        <f>COUNTIFS('GenTax 8 and 9'!$AA:$AA,$B21,'GenTax 8 and 9'!$I:$I,E$15)</f>
        <v>0</v>
      </c>
      <c r="F21" s="118">
        <f>COUNTIFS('GenTax 8 and 9'!$AA:$AA,$B21,'GenTax 8 and 9'!$I:$I,F$15)</f>
        <v>0</v>
      </c>
      <c r="G21" s="157">
        <v>5</v>
      </c>
      <c r="H21">
        <f t="shared" si="0"/>
        <v>10</v>
      </c>
      <c r="I21">
        <f t="shared" si="1"/>
        <v>0</v>
      </c>
      <c r="P21" s="81"/>
    </row>
    <row r="22" spans="1:16" ht="12.75" customHeight="1" x14ac:dyDescent="0.25">
      <c r="A22" s="125"/>
      <c r="B22" s="128">
        <v>2</v>
      </c>
      <c r="C22" s="129">
        <f>COUNTIF('GenTax 8 and 9'!$AA:$AA,$B22)</f>
        <v>3</v>
      </c>
      <c r="D22" s="118">
        <f>COUNTIFS('GenTax 8 and 9'!$AA:$AA,$B22,'GenTax 8 and 9'!I:I,D$15)</f>
        <v>0</v>
      </c>
      <c r="E22" s="118">
        <f>COUNTIFS('GenTax 8 and 9'!$AA:$AA,$B22,'GenTax 8 and 9'!$I:$I,E$15)</f>
        <v>0</v>
      </c>
      <c r="F22" s="118">
        <f>COUNTIFS('GenTax 8 and 9'!$AA:$AA,$B22,'GenTax 8 and 9'!$I:$I,F$15)</f>
        <v>0</v>
      </c>
      <c r="G22" s="157">
        <v>2</v>
      </c>
      <c r="H22">
        <f t="shared" si="0"/>
        <v>6</v>
      </c>
      <c r="I22">
        <f t="shared" si="1"/>
        <v>0</v>
      </c>
      <c r="P22" s="81"/>
    </row>
    <row r="23" spans="1:16" ht="12.75" customHeight="1" x14ac:dyDescent="0.25">
      <c r="A23" s="125"/>
      <c r="B23" s="128">
        <v>1</v>
      </c>
      <c r="C23" s="129">
        <f>COUNTIF('GenTax 8 and 9'!$AA:$AA,$B23)</f>
        <v>0</v>
      </c>
      <c r="D23" s="118">
        <f>COUNTIFS('GenTax 8 and 9'!$AA:$AA,$B23,'GenTax 8 and 9'!I:I,D$15)</f>
        <v>0</v>
      </c>
      <c r="E23" s="118">
        <f>COUNTIFS('GenTax 8 and 9'!$AA:$AA,$B23,'GenTax 8 and 9'!$I:$I,E$15)</f>
        <v>0</v>
      </c>
      <c r="F23" s="118">
        <f>COUNTIFS('GenTax 8 and 9'!$AA:$AA,$B23,'GenTax 8 and 9'!$I:$I,F$15)</f>
        <v>0</v>
      </c>
      <c r="G23" s="157">
        <v>1</v>
      </c>
      <c r="H23">
        <f t="shared" si="0"/>
        <v>0</v>
      </c>
      <c r="I23">
        <f t="shared" si="1"/>
        <v>0</v>
      </c>
      <c r="P23" s="81"/>
    </row>
    <row r="24" spans="1:16" ht="13" hidden="1" x14ac:dyDescent="0.3">
      <c r="A24" s="125"/>
      <c r="B24" s="138" t="s">
        <v>62</v>
      </c>
      <c r="C24" s="129">
        <f>COUNTIF('GenTax 8 and 9'!$AA:$AA,$B24)</f>
        <v>0</v>
      </c>
      <c r="D24" s="139">
        <f>SUM(I16:I23)/SUM(H16:H23)*100</f>
        <v>0</v>
      </c>
      <c r="F24" s="118">
        <f>COUNTIFS('GenTax 8 and 9'!$AA:$AA,$B24,'GenTax 8 and 9'!$I:$I,F$15)</f>
        <v>0</v>
      </c>
      <c r="P24" s="81"/>
    </row>
    <row r="25" spans="1:16" ht="13" x14ac:dyDescent="0.25">
      <c r="A25" s="130"/>
      <c r="B25" s="131"/>
      <c r="C25" s="131"/>
      <c r="D25" s="131"/>
      <c r="E25" s="131"/>
      <c r="F25" s="131"/>
      <c r="G25" s="131"/>
      <c r="H25" s="131"/>
      <c r="I25" s="131"/>
      <c r="J25" s="131"/>
      <c r="K25" s="132"/>
      <c r="L25" s="132"/>
      <c r="M25" s="132"/>
      <c r="N25" s="132"/>
      <c r="O25" s="132"/>
      <c r="P25" s="133"/>
    </row>
    <row r="26" spans="1:16" x14ac:dyDescent="0.25">
      <c r="A26" s="95"/>
      <c r="B26" s="96"/>
      <c r="C26" s="96"/>
      <c r="D26" s="96"/>
      <c r="E26" s="96"/>
      <c r="F26" s="96"/>
      <c r="G26" s="96"/>
      <c r="H26" s="96"/>
      <c r="I26" s="96"/>
      <c r="J26" s="96"/>
      <c r="K26" s="96"/>
      <c r="L26" s="96"/>
      <c r="M26" s="96"/>
      <c r="N26" s="96"/>
      <c r="O26" s="96"/>
      <c r="P26" s="97"/>
    </row>
    <row r="27" spans="1:16" ht="13" x14ac:dyDescent="0.3">
      <c r="A27" s="98"/>
      <c r="B27" s="99" t="s">
        <v>1827</v>
      </c>
      <c r="C27" s="100"/>
      <c r="D27" s="100"/>
      <c r="E27" s="100"/>
      <c r="F27" s="100"/>
      <c r="G27" s="101"/>
      <c r="P27" s="81"/>
    </row>
    <row r="28" spans="1:16" ht="12.75" customHeight="1" x14ac:dyDescent="0.3">
      <c r="A28" s="102" t="s">
        <v>40</v>
      </c>
      <c r="B28" s="103" t="s">
        <v>41</v>
      </c>
      <c r="C28" s="104"/>
      <c r="D28" s="105"/>
      <c r="E28" s="105"/>
      <c r="F28" s="105"/>
      <c r="G28" s="106"/>
      <c r="K28" s="107" t="s">
        <v>42</v>
      </c>
      <c r="L28" s="108"/>
      <c r="M28" s="108"/>
      <c r="N28" s="108"/>
      <c r="O28" s="109"/>
      <c r="P28" s="81"/>
    </row>
    <row r="29" spans="1:16" ht="36" x14ac:dyDescent="0.25">
      <c r="A29" s="110"/>
      <c r="B29" s="111" t="s">
        <v>43</v>
      </c>
      <c r="C29" s="112" t="s">
        <v>44</v>
      </c>
      <c r="D29" s="112" t="s">
        <v>45</v>
      </c>
      <c r="E29" s="112" t="s">
        <v>46</v>
      </c>
      <c r="F29" s="112" t="s">
        <v>47</v>
      </c>
      <c r="G29" s="113" t="s">
        <v>48</v>
      </c>
      <c r="K29" s="114" t="s">
        <v>49</v>
      </c>
      <c r="L29" s="22"/>
      <c r="M29" s="115" t="s">
        <v>50</v>
      </c>
      <c r="N29" s="115" t="s">
        <v>51</v>
      </c>
      <c r="O29" s="116" t="s">
        <v>52</v>
      </c>
      <c r="P29" s="81"/>
    </row>
    <row r="30" spans="1:16" ht="12.75" customHeight="1" x14ac:dyDescent="0.3">
      <c r="A30" s="117"/>
      <c r="B30" s="140">
        <f>COUNTIF('GenTax 10 and 11'!I3:I44,"Pass")</f>
        <v>0</v>
      </c>
      <c r="C30" s="141">
        <f>COUNTIF('GenTax 10 and 11'!I3:I44,"Fail")</f>
        <v>0</v>
      </c>
      <c r="D30" s="155">
        <f>COUNTIF('GenTax 10 and 11'!I3:I44,"Info")</f>
        <v>0</v>
      </c>
      <c r="E30" s="140">
        <f>COUNTIF('GenTax 10 and 11'!I3:I44,"N/A")</f>
        <v>0</v>
      </c>
      <c r="F30" s="140">
        <f>B30+C30</f>
        <v>0</v>
      </c>
      <c r="G30" s="142">
        <f>D42/100</f>
        <v>0</v>
      </c>
      <c r="K30" s="119" t="s">
        <v>53</v>
      </c>
      <c r="L30" s="120"/>
      <c r="M30" s="121">
        <f>COUNTA('GenTax 10 and 11'!I3:I44)</f>
        <v>0</v>
      </c>
      <c r="N30" s="121">
        <f>O30-M30</f>
        <v>42</v>
      </c>
      <c r="O30" s="122">
        <f>COUNTA('GenTax 10 and 11'!A3:A44)</f>
        <v>42</v>
      </c>
      <c r="P30" s="81"/>
    </row>
    <row r="31" spans="1:16" ht="13" x14ac:dyDescent="0.3">
      <c r="A31" s="117"/>
      <c r="B31" s="123"/>
      <c r="K31" s="19"/>
      <c r="L31" s="19"/>
      <c r="M31" s="19"/>
      <c r="N31" s="19"/>
      <c r="O31" s="19"/>
      <c r="P31" s="81"/>
    </row>
    <row r="32" spans="1:16" ht="13" x14ac:dyDescent="0.3">
      <c r="A32" s="117"/>
      <c r="B32" s="103" t="s">
        <v>54</v>
      </c>
      <c r="C32" s="105"/>
      <c r="D32" s="105"/>
      <c r="E32" s="105"/>
      <c r="F32" s="105"/>
      <c r="G32" s="124"/>
      <c r="K32" s="19"/>
      <c r="L32" s="19"/>
      <c r="M32" s="19"/>
      <c r="N32" s="19"/>
      <c r="O32" s="19"/>
      <c r="P32" s="81"/>
    </row>
    <row r="33" spans="1:16" ht="13" x14ac:dyDescent="0.3">
      <c r="A33" s="125"/>
      <c r="B33" s="126" t="s">
        <v>55</v>
      </c>
      <c r="C33" s="126" t="s">
        <v>56</v>
      </c>
      <c r="D33" s="126" t="s">
        <v>57</v>
      </c>
      <c r="E33" s="126" t="s">
        <v>58</v>
      </c>
      <c r="F33" s="126" t="s">
        <v>46</v>
      </c>
      <c r="G33" s="126" t="s">
        <v>59</v>
      </c>
      <c r="H33" s="127" t="s">
        <v>60</v>
      </c>
      <c r="I33" s="127" t="s">
        <v>61</v>
      </c>
      <c r="J33" s="152">
        <f>D30+N30</f>
        <v>42</v>
      </c>
      <c r="K33" s="153"/>
      <c r="L33" s="1"/>
      <c r="M33" s="1"/>
      <c r="N33" s="1"/>
      <c r="O33" s="1"/>
      <c r="P33" s="81"/>
    </row>
    <row r="34" spans="1:16" ht="13" x14ac:dyDescent="0.25">
      <c r="A34" s="125"/>
      <c r="B34" s="128">
        <v>8</v>
      </c>
      <c r="C34" s="129">
        <f>COUNTIF('GenTax 10 and 11'!AA:AA,Results!$B34)</f>
        <v>2</v>
      </c>
      <c r="D34" s="118">
        <f>COUNTIFS('GenTax 10 and 11'!AA:AA,$B34,'GenTax 10 and 11'!I:I,D$33)</f>
        <v>0</v>
      </c>
      <c r="E34" s="118">
        <f>COUNTIFS('GenTax 10 and 11'!AA:AA,$B34,'GenTax 10 and 11'!I:I,E$33)</f>
        <v>0</v>
      </c>
      <c r="F34" s="118">
        <f>COUNTIFS('GenTax 10 and 11'!AA:AA,$B34,'GenTax 10 and 11'!I:I,F$33)</f>
        <v>0</v>
      </c>
      <c r="G34" s="157">
        <v>1500</v>
      </c>
      <c r="H34">
        <f t="shared" ref="H34:H41" si="2">(C34-F34)*(G34)</f>
        <v>3000</v>
      </c>
      <c r="I34">
        <f t="shared" ref="I34:I41" si="3">D34*G34</f>
        <v>0</v>
      </c>
      <c r="K34" s="154"/>
      <c r="P34" s="81"/>
    </row>
    <row r="35" spans="1:16" ht="13" x14ac:dyDescent="0.3">
      <c r="A35" s="125"/>
      <c r="B35" s="128">
        <v>7</v>
      </c>
      <c r="C35" s="129">
        <f>COUNTIF('GenTax 10 and 11'!AA:AA,Results!$B35)</f>
        <v>0</v>
      </c>
      <c r="D35" s="118">
        <f>COUNTIFS('GenTax 10 and 11'!AA:AA,$B35,'GenTax 10 and 11'!I:I,D$33)</f>
        <v>0</v>
      </c>
      <c r="E35" s="118">
        <f>COUNTIFS('GenTax 10 and 11'!AA:AA,$B35,'GenTax 10 and 11'!I:I,E$33)</f>
        <v>0</v>
      </c>
      <c r="F35" s="118">
        <f>COUNTIFS('GenTax 10 and 11'!AA:AA,$B35,'GenTax 10 and 11'!I:I,F$33)</f>
        <v>0</v>
      </c>
      <c r="G35" s="157">
        <v>750</v>
      </c>
      <c r="H35">
        <f t="shared" si="2"/>
        <v>0</v>
      </c>
      <c r="I35">
        <f t="shared" si="3"/>
        <v>0</v>
      </c>
      <c r="J35" s="152">
        <f>SUMPRODUCT(--ISERROR('FAST Application 12'!AA3:AA41))</f>
        <v>6</v>
      </c>
      <c r="K35" s="153"/>
      <c r="P35" s="81"/>
    </row>
    <row r="36" spans="1:16" ht="13" x14ac:dyDescent="0.25">
      <c r="A36" s="125"/>
      <c r="B36" s="128">
        <v>6</v>
      </c>
      <c r="C36" s="129">
        <f>COUNTIF('GenTax 10 and 11'!AA:AA,Results!$B36)</f>
        <v>7</v>
      </c>
      <c r="D36" s="118">
        <f>COUNTIFS('GenTax 10 and 11'!AA:AA,$B36,'GenTax 10 and 11'!I:I,D$33)</f>
        <v>0</v>
      </c>
      <c r="E36" s="118">
        <f>COUNTIFS('GenTax 10 and 11'!AA:AA,$B36,'GenTax 10 and 11'!I:I,E$33)</f>
        <v>0</v>
      </c>
      <c r="F36" s="118">
        <f>COUNTIFS('GenTax 10 and 11'!AA:AA,$B36,'GenTax 10 and 11'!I:I,F$33)</f>
        <v>0</v>
      </c>
      <c r="G36" s="157">
        <v>100</v>
      </c>
      <c r="H36">
        <f t="shared" si="2"/>
        <v>700</v>
      </c>
      <c r="I36">
        <f t="shared" si="3"/>
        <v>0</v>
      </c>
      <c r="P36" s="81"/>
    </row>
    <row r="37" spans="1:16" ht="13" x14ac:dyDescent="0.25">
      <c r="A37" s="125"/>
      <c r="B37" s="128">
        <v>5</v>
      </c>
      <c r="C37" s="129">
        <f>COUNTIF('GenTax 10 and 11'!AA:AA,Results!$B37)</f>
        <v>13</v>
      </c>
      <c r="D37" s="118">
        <f>COUNTIFS('GenTax 10 and 11'!AA:AA,$B37,'GenTax 10 and 11'!I:I,D$33)</f>
        <v>0</v>
      </c>
      <c r="E37" s="118">
        <f>COUNTIFS('GenTax 10 and 11'!AA:AA,$B37,'GenTax 10 and 11'!I:I,E$33)</f>
        <v>0</v>
      </c>
      <c r="F37" s="118">
        <f>COUNTIFS('GenTax 10 and 11'!AA:AA,$B37,'GenTax 10 and 11'!I:I,F$33)</f>
        <v>0</v>
      </c>
      <c r="G37" s="157">
        <v>50</v>
      </c>
      <c r="H37">
        <f t="shared" si="2"/>
        <v>650</v>
      </c>
      <c r="I37">
        <f t="shared" si="3"/>
        <v>0</v>
      </c>
      <c r="P37" s="81"/>
    </row>
    <row r="38" spans="1:16" ht="13" x14ac:dyDescent="0.25">
      <c r="A38" s="125"/>
      <c r="B38" s="128">
        <v>4</v>
      </c>
      <c r="C38" s="129">
        <f>COUNTIF('GenTax 10 and 11'!AA:AA,Results!$B38)</f>
        <v>7</v>
      </c>
      <c r="D38" s="118">
        <f>COUNTIFS('GenTax 10 and 11'!AA:AA,$B38,'GenTax 10 and 11'!I:I,D$33)</f>
        <v>0</v>
      </c>
      <c r="E38" s="118">
        <f>COUNTIFS('GenTax 10 and 11'!AA:AA,$B38,'GenTax 10 and 11'!I:I,E$33)</f>
        <v>0</v>
      </c>
      <c r="F38" s="118">
        <f>COUNTIFS('GenTax 10 and 11'!AA:AA,$B38,'GenTax 10 and 11'!I:I,F$33)</f>
        <v>0</v>
      </c>
      <c r="G38" s="157">
        <v>10</v>
      </c>
      <c r="H38">
        <f t="shared" si="2"/>
        <v>70</v>
      </c>
      <c r="I38">
        <f t="shared" si="3"/>
        <v>0</v>
      </c>
      <c r="P38" s="81"/>
    </row>
    <row r="39" spans="1:16" ht="13" x14ac:dyDescent="0.25">
      <c r="A39" s="125"/>
      <c r="B39" s="128">
        <v>3</v>
      </c>
      <c r="C39" s="129">
        <f>COUNTIF('GenTax 10 and 11'!AA:AA,Results!$B39)</f>
        <v>4</v>
      </c>
      <c r="D39" s="118">
        <f>COUNTIFS('GenTax 10 and 11'!AA:AA,$B39,'GenTax 10 and 11'!I:I,D$33)</f>
        <v>0</v>
      </c>
      <c r="E39" s="118">
        <f>COUNTIFS('GenTax 10 and 11'!AA:AA,$B39,'GenTax 10 and 11'!I:I,E$33)</f>
        <v>0</v>
      </c>
      <c r="F39" s="118">
        <f>COUNTIFS('GenTax 10 and 11'!AA:AA,$B39,'GenTax 10 and 11'!I:I,F$33)</f>
        <v>0</v>
      </c>
      <c r="G39" s="157">
        <v>5</v>
      </c>
      <c r="H39">
        <f t="shared" si="2"/>
        <v>20</v>
      </c>
      <c r="I39">
        <f t="shared" si="3"/>
        <v>0</v>
      </c>
      <c r="P39" s="81"/>
    </row>
    <row r="40" spans="1:16" ht="13" x14ac:dyDescent="0.25">
      <c r="A40" s="125"/>
      <c r="B40" s="128">
        <v>2</v>
      </c>
      <c r="C40" s="129">
        <f>COUNTIF('GenTax 10 and 11'!AA:AA,Results!$B40)</f>
        <v>0</v>
      </c>
      <c r="D40" s="118">
        <f>COUNTIFS('GenTax 10 and 11'!AA:AA,$B40,'GenTax 10 and 11'!I:I,D$33)</f>
        <v>0</v>
      </c>
      <c r="E40" s="118">
        <f>COUNTIFS('GenTax 10 and 11'!AA:AA,$B40,'GenTax 10 and 11'!I:I,E$33)</f>
        <v>0</v>
      </c>
      <c r="F40" s="118">
        <f>COUNTIFS('GenTax 10 and 11'!AA:AA,$B40,'GenTax 10 and 11'!I:I,F$33)</f>
        <v>0</v>
      </c>
      <c r="G40" s="157">
        <v>2</v>
      </c>
      <c r="H40">
        <f t="shared" si="2"/>
        <v>0</v>
      </c>
      <c r="I40">
        <f t="shared" si="3"/>
        <v>0</v>
      </c>
      <c r="P40" s="81"/>
    </row>
    <row r="41" spans="1:16" ht="13" x14ac:dyDescent="0.25">
      <c r="A41" s="125"/>
      <c r="B41" s="128">
        <v>1</v>
      </c>
      <c r="C41" s="129">
        <f>COUNTIF('GenTax 10 and 11'!AA:AA,Results!$B41)</f>
        <v>0</v>
      </c>
      <c r="D41" s="118">
        <f>COUNTIFS('GenTax 10 and 11'!AA:AA,$B41,'GenTax 10 and 11'!I:I,D$33)</f>
        <v>0</v>
      </c>
      <c r="E41" s="118">
        <f>COUNTIFS('GenTax 10 and 11'!AA:AA,$B41,'GenTax 10 and 11'!I:I,E$33)</f>
        <v>0</v>
      </c>
      <c r="F41" s="118">
        <f>COUNTIFS('GenTax 10 and 11'!AA:AA,$B41,'GenTax 10 and 11'!I:I,F$33)</f>
        <v>0</v>
      </c>
      <c r="G41" s="157">
        <v>1</v>
      </c>
      <c r="H41">
        <f t="shared" si="2"/>
        <v>0</v>
      </c>
      <c r="I41">
        <f t="shared" si="3"/>
        <v>0</v>
      </c>
      <c r="P41" s="81"/>
    </row>
    <row r="42" spans="1:16" ht="13" hidden="1" x14ac:dyDescent="0.25">
      <c r="A42" s="125"/>
      <c r="B42" s="138" t="s">
        <v>62</v>
      </c>
      <c r="C42" s="129"/>
      <c r="D42" s="118">
        <f>SUM(I34:I41)/SUM(H34:H41)*100</f>
        <v>0</v>
      </c>
      <c r="F42" s="118"/>
      <c r="P42" s="81"/>
    </row>
    <row r="43" spans="1:16" ht="13" x14ac:dyDescent="0.25">
      <c r="A43" s="130"/>
      <c r="B43" s="131"/>
      <c r="C43" s="131"/>
      <c r="D43" s="131"/>
      <c r="E43" s="131"/>
      <c r="F43" s="131"/>
      <c r="G43" s="131"/>
      <c r="H43" s="131"/>
      <c r="I43" s="131"/>
      <c r="J43" s="131"/>
      <c r="K43" s="132"/>
      <c r="L43" s="132"/>
      <c r="M43" s="132"/>
      <c r="N43" s="132"/>
      <c r="O43" s="132"/>
      <c r="P43" s="133"/>
    </row>
    <row r="44" spans="1:16" x14ac:dyDescent="0.25">
      <c r="A44" s="95"/>
      <c r="B44" s="96"/>
      <c r="C44" s="96"/>
      <c r="D44" s="96"/>
      <c r="E44" s="96"/>
      <c r="F44" s="96"/>
      <c r="G44" s="96"/>
      <c r="H44" s="96"/>
      <c r="I44" s="96"/>
      <c r="J44" s="96"/>
      <c r="K44" s="96"/>
      <c r="L44" s="96"/>
      <c r="M44" s="96"/>
      <c r="N44" s="96"/>
      <c r="O44" s="96"/>
      <c r="P44" s="97"/>
    </row>
    <row r="45" spans="1:16" ht="13" x14ac:dyDescent="0.3">
      <c r="A45" s="98"/>
      <c r="B45" s="99" t="s">
        <v>1826</v>
      </c>
      <c r="C45" s="100"/>
      <c r="D45" s="100"/>
      <c r="E45" s="100"/>
      <c r="F45" s="100"/>
      <c r="G45" s="101"/>
      <c r="P45" s="81"/>
    </row>
    <row r="46" spans="1:16" ht="12.75" customHeight="1" x14ac:dyDescent="0.3">
      <c r="A46" s="102" t="s">
        <v>40</v>
      </c>
      <c r="B46" s="103" t="s">
        <v>41</v>
      </c>
      <c r="C46" s="104"/>
      <c r="D46" s="105"/>
      <c r="E46" s="105"/>
      <c r="F46" s="105"/>
      <c r="G46" s="106"/>
      <c r="K46" s="107" t="s">
        <v>42</v>
      </c>
      <c r="L46" s="108"/>
      <c r="M46" s="108"/>
      <c r="N46" s="108"/>
      <c r="O46" s="109"/>
      <c r="P46" s="81"/>
    </row>
    <row r="47" spans="1:16" ht="36" x14ac:dyDescent="0.25">
      <c r="A47" s="110"/>
      <c r="B47" s="111" t="s">
        <v>43</v>
      </c>
      <c r="C47" s="112" t="s">
        <v>44</v>
      </c>
      <c r="D47" s="112" t="s">
        <v>45</v>
      </c>
      <c r="E47" s="112" t="s">
        <v>46</v>
      </c>
      <c r="F47" s="112" t="s">
        <v>47</v>
      </c>
      <c r="G47" s="113" t="s">
        <v>48</v>
      </c>
      <c r="K47" s="114" t="s">
        <v>49</v>
      </c>
      <c r="L47" s="22"/>
      <c r="M47" s="115" t="s">
        <v>50</v>
      </c>
      <c r="N47" s="115" t="s">
        <v>51</v>
      </c>
      <c r="O47" s="116" t="s">
        <v>52</v>
      </c>
      <c r="P47" s="81"/>
    </row>
    <row r="48" spans="1:16" ht="12.75" customHeight="1" x14ac:dyDescent="0.3">
      <c r="A48" s="117"/>
      <c r="B48" s="140">
        <f>COUNTIF(Table1324[Status],"Pass")</f>
        <v>0</v>
      </c>
      <c r="C48" s="141">
        <f>COUNTIF(Table1324[Status],"Fail")</f>
        <v>0</v>
      </c>
      <c r="D48" s="155">
        <f>COUNTIF('FAST Application 12'!I:I,"Info")</f>
        <v>0</v>
      </c>
      <c r="E48" s="140">
        <f>COUNTIF(Table1324[Status],"N/A")</f>
        <v>0</v>
      </c>
      <c r="F48" s="140">
        <f>B48+C48</f>
        <v>0</v>
      </c>
      <c r="G48" s="142">
        <f>D60/100</f>
        <v>0</v>
      </c>
      <c r="K48" s="119" t="s">
        <v>53</v>
      </c>
      <c r="L48" s="120"/>
      <c r="M48" s="121">
        <f>COUNTA(Table1324[Status])</f>
        <v>0</v>
      </c>
      <c r="N48" s="121">
        <f>O48-M48</f>
        <v>50</v>
      </c>
      <c r="O48" s="122">
        <f>COUNTA(Table1324[Test ID])</f>
        <v>50</v>
      </c>
      <c r="P48" s="81"/>
    </row>
    <row r="49" spans="1:16" ht="13" x14ac:dyDescent="0.3">
      <c r="A49" s="117"/>
      <c r="B49" s="123"/>
      <c r="K49" s="19"/>
      <c r="L49" s="19"/>
      <c r="M49" s="19"/>
      <c r="N49" s="19"/>
      <c r="O49" s="19"/>
      <c r="P49" s="81"/>
    </row>
    <row r="50" spans="1:16" ht="13" x14ac:dyDescent="0.3">
      <c r="A50" s="117"/>
      <c r="B50" s="103" t="s">
        <v>54</v>
      </c>
      <c r="C50" s="105"/>
      <c r="D50" s="105"/>
      <c r="E50" s="105"/>
      <c r="F50" s="105"/>
      <c r="G50" s="124"/>
      <c r="K50" s="19"/>
      <c r="L50" s="19"/>
      <c r="M50" s="19"/>
      <c r="N50" s="19"/>
      <c r="O50" s="19"/>
      <c r="P50" s="81"/>
    </row>
    <row r="51" spans="1:16" ht="13" x14ac:dyDescent="0.3">
      <c r="A51" s="125"/>
      <c r="B51" s="126" t="s">
        <v>55</v>
      </c>
      <c r="C51" s="126" t="s">
        <v>56</v>
      </c>
      <c r="D51" s="126" t="s">
        <v>57</v>
      </c>
      <c r="E51" s="126" t="s">
        <v>58</v>
      </c>
      <c r="F51" s="126" t="s">
        <v>46</v>
      </c>
      <c r="G51" s="126" t="s">
        <v>59</v>
      </c>
      <c r="H51" s="127" t="s">
        <v>60</v>
      </c>
      <c r="I51" s="127" t="s">
        <v>61</v>
      </c>
      <c r="J51" s="152">
        <f>D48+N48</f>
        <v>50</v>
      </c>
      <c r="K51" s="153"/>
      <c r="L51" s="1"/>
      <c r="M51" s="1"/>
      <c r="N51" s="1"/>
      <c r="O51" s="1"/>
      <c r="P51" s="81"/>
    </row>
    <row r="52" spans="1:16" ht="13" x14ac:dyDescent="0.25">
      <c r="A52" s="125"/>
      <c r="B52" s="128">
        <v>8</v>
      </c>
      <c r="C52" s="129">
        <f>COUNTIF('FAST Application 12'!AA:AA,Results!$B52)</f>
        <v>1</v>
      </c>
      <c r="D52" s="118">
        <f>COUNTIFS('FAST Application 12'!AA:AA,$B52,'FAST Application 12'!I:I,D$51)</f>
        <v>0</v>
      </c>
      <c r="E52" s="118">
        <f>COUNTIFS('FAST Application 12'!AA:AA,$B52,'FAST Application 12'!I:I,E$51)</f>
        <v>0</v>
      </c>
      <c r="F52" s="118">
        <f>COUNTIFS('FAST Application 12'!AA:AA,$B52,'FAST Application 12'!I:I,F$51)</f>
        <v>0</v>
      </c>
      <c r="G52" s="157">
        <v>1500</v>
      </c>
      <c r="H52">
        <f t="shared" ref="H52:H59" si="4">(C52-F52)*(G52)</f>
        <v>1500</v>
      </c>
      <c r="I52">
        <f t="shared" ref="I52:I59" si="5">D52*G52</f>
        <v>0</v>
      </c>
      <c r="K52" s="154"/>
      <c r="P52" s="81"/>
    </row>
    <row r="53" spans="1:16" ht="13" x14ac:dyDescent="0.3">
      <c r="A53" s="125"/>
      <c r="B53" s="128">
        <v>7</v>
      </c>
      <c r="C53" s="129">
        <f>COUNTIF('FAST Application 12'!AA:AA,Results!$B53)</f>
        <v>0</v>
      </c>
      <c r="D53" s="118">
        <f>COUNTIFS('FAST Application 12'!AA:AA,$B53,'FAST Application 12'!I:I,D$51)</f>
        <v>0</v>
      </c>
      <c r="E53" s="118">
        <f>COUNTIFS('FAST Application 12'!AA:AA,$B53,'FAST Application 12'!I:I,E$51)</f>
        <v>0</v>
      </c>
      <c r="F53" s="118">
        <f>COUNTIFS('FAST Application 12'!AA:AA,$B53,'FAST Application 12'!I:I,F$51)</f>
        <v>0</v>
      </c>
      <c r="G53" s="157">
        <v>750</v>
      </c>
      <c r="H53">
        <f t="shared" si="4"/>
        <v>0</v>
      </c>
      <c r="I53">
        <f t="shared" si="5"/>
        <v>0</v>
      </c>
      <c r="J53" s="152">
        <f>SUMPRODUCT(--ISERROR('FAST Application 12'!AA21:AA59))</f>
        <v>1</v>
      </c>
      <c r="K53" s="153"/>
      <c r="P53" s="81"/>
    </row>
    <row r="54" spans="1:16" ht="13" x14ac:dyDescent="0.25">
      <c r="A54" s="125"/>
      <c r="B54" s="128">
        <v>6</v>
      </c>
      <c r="C54" s="129">
        <f>COUNTIF('FAST Application 12'!AA:AA,Results!$B54)</f>
        <v>10</v>
      </c>
      <c r="D54" s="118">
        <f>COUNTIFS('FAST Application 12'!AA:AA,$B54,'FAST Application 12'!I:I,D$51)</f>
        <v>0</v>
      </c>
      <c r="E54" s="118">
        <f>COUNTIFS('FAST Application 12'!AA:AA,$B54,'FAST Application 12'!I:I,E$51)</f>
        <v>0</v>
      </c>
      <c r="F54" s="118">
        <f>COUNTIFS('FAST Application 12'!AA:AA,$B54,'FAST Application 12'!I:I,F$51)</f>
        <v>0</v>
      </c>
      <c r="G54" s="157">
        <v>100</v>
      </c>
      <c r="H54">
        <f t="shared" si="4"/>
        <v>1000</v>
      </c>
      <c r="I54">
        <f t="shared" si="5"/>
        <v>0</v>
      </c>
      <c r="P54" s="81"/>
    </row>
    <row r="55" spans="1:16" ht="13" x14ac:dyDescent="0.25">
      <c r="A55" s="125"/>
      <c r="B55" s="128">
        <v>5</v>
      </c>
      <c r="C55" s="129">
        <f>COUNTIF('FAST Application 12'!AA:AA,Results!$B55)</f>
        <v>14</v>
      </c>
      <c r="D55" s="118">
        <f>COUNTIFS('FAST Application 12'!AA:AA,$B55,'FAST Application 12'!I:I,D$51)</f>
        <v>0</v>
      </c>
      <c r="E55" s="118">
        <f>COUNTIFS('FAST Application 12'!AA:AA,$B55,'FAST Application 12'!I:I,E$51)</f>
        <v>0</v>
      </c>
      <c r="F55" s="118">
        <f>COUNTIFS('FAST Application 12'!AA:AA,$B55,'FAST Application 12'!I:I,F$51)</f>
        <v>0</v>
      </c>
      <c r="G55" s="157">
        <v>50</v>
      </c>
      <c r="H55">
        <f t="shared" si="4"/>
        <v>700</v>
      </c>
      <c r="I55">
        <f t="shared" si="5"/>
        <v>0</v>
      </c>
      <c r="P55" s="81"/>
    </row>
    <row r="56" spans="1:16" ht="13" x14ac:dyDescent="0.25">
      <c r="A56" s="125"/>
      <c r="B56" s="128">
        <v>4</v>
      </c>
      <c r="C56" s="129">
        <f>COUNTIF('FAST Application 12'!AA:AA,Results!$B56)</f>
        <v>10</v>
      </c>
      <c r="D56" s="118">
        <f>COUNTIFS('FAST Application 12'!AA:AA,$B56,'FAST Application 12'!I:I,D$51)</f>
        <v>0</v>
      </c>
      <c r="E56" s="118">
        <f>COUNTIFS('FAST Application 12'!AA:AA,$B56,'FAST Application 12'!I:I,E$51)</f>
        <v>0</v>
      </c>
      <c r="F56" s="118">
        <f>COUNTIFS('FAST Application 12'!AA:AA,$B56,'FAST Application 12'!I:I,F$51)</f>
        <v>0</v>
      </c>
      <c r="G56" s="157">
        <v>10</v>
      </c>
      <c r="H56">
        <f t="shared" si="4"/>
        <v>100</v>
      </c>
      <c r="I56">
        <f t="shared" si="5"/>
        <v>0</v>
      </c>
      <c r="P56" s="81"/>
    </row>
    <row r="57" spans="1:16" ht="13" x14ac:dyDescent="0.25">
      <c r="A57" s="125"/>
      <c r="B57" s="128">
        <v>3</v>
      </c>
      <c r="C57" s="129">
        <f>COUNTIF('FAST Application 12'!AA:AA,Results!$B57)</f>
        <v>6</v>
      </c>
      <c r="D57" s="118">
        <f>COUNTIFS('FAST Application 12'!AA:AA,$B57,'FAST Application 12'!I:I,D$51)</f>
        <v>0</v>
      </c>
      <c r="E57" s="118">
        <f>COUNTIFS('FAST Application 12'!AA:AA,$B57,'FAST Application 12'!I:I,E$51)</f>
        <v>0</v>
      </c>
      <c r="F57" s="118">
        <f>COUNTIFS('FAST Application 12'!AA:AA,$B57,'FAST Application 12'!I:I,F$51)</f>
        <v>0</v>
      </c>
      <c r="G57" s="157">
        <v>5</v>
      </c>
      <c r="H57">
        <f t="shared" si="4"/>
        <v>30</v>
      </c>
      <c r="I57">
        <f t="shared" si="5"/>
        <v>0</v>
      </c>
      <c r="P57" s="81"/>
    </row>
    <row r="58" spans="1:16" ht="13" x14ac:dyDescent="0.25">
      <c r="A58" s="125"/>
      <c r="B58" s="128">
        <v>2</v>
      </c>
      <c r="C58" s="129">
        <f>COUNTIF('FAST Application 12'!AA:AA,Results!$B58)</f>
        <v>0</v>
      </c>
      <c r="D58" s="118">
        <f>COUNTIFS('FAST Application 12'!AA:AA,$B58,'FAST Application 12'!I:I,D$51)</f>
        <v>0</v>
      </c>
      <c r="E58" s="118">
        <f>COUNTIFS('FAST Application 12'!AA:AA,$B58,'FAST Application 12'!I:I,E$51)</f>
        <v>0</v>
      </c>
      <c r="F58" s="118">
        <f>COUNTIFS('FAST Application 12'!AA:AA,$B58,'FAST Application 12'!I:I,F$51)</f>
        <v>0</v>
      </c>
      <c r="G58" s="157">
        <v>2</v>
      </c>
      <c r="H58">
        <f t="shared" si="4"/>
        <v>0</v>
      </c>
      <c r="I58">
        <f t="shared" si="5"/>
        <v>0</v>
      </c>
      <c r="P58" s="81"/>
    </row>
    <row r="59" spans="1:16" ht="13" x14ac:dyDescent="0.25">
      <c r="A59" s="125"/>
      <c r="B59" s="128">
        <v>1</v>
      </c>
      <c r="C59" s="129">
        <f>COUNTIF('FAST Application 12'!AA:AA,Results!$B59)</f>
        <v>3</v>
      </c>
      <c r="D59" s="118">
        <f>COUNTIFS('FAST Application 12'!AA:AA,$B59,'FAST Application 12'!I:I,D$51)</f>
        <v>0</v>
      </c>
      <c r="E59" s="118">
        <f>COUNTIFS('FAST Application 12'!AA:AA,$B59,'FAST Application 12'!I:I,E$51)</f>
        <v>0</v>
      </c>
      <c r="F59" s="118">
        <f>COUNTIFS('FAST Application 12'!AA:AA,$B59,'FAST Application 12'!I:I,F$51)</f>
        <v>0</v>
      </c>
      <c r="G59" s="157">
        <v>1</v>
      </c>
      <c r="H59">
        <f t="shared" si="4"/>
        <v>3</v>
      </c>
      <c r="I59">
        <f t="shared" si="5"/>
        <v>0</v>
      </c>
      <c r="P59" s="81"/>
    </row>
    <row r="60" spans="1:16" ht="13" hidden="1" x14ac:dyDescent="0.25">
      <c r="A60" s="125"/>
      <c r="B60" s="138" t="s">
        <v>62</v>
      </c>
      <c r="C60" s="129"/>
      <c r="D60" s="118">
        <f>SUM(I52:I59)/SUM(H52:H59)*100</f>
        <v>0</v>
      </c>
      <c r="F60" s="118"/>
      <c r="P60" s="81"/>
    </row>
    <row r="61" spans="1:16" ht="13" x14ac:dyDescent="0.25">
      <c r="A61" s="130"/>
      <c r="B61" s="131"/>
      <c r="C61" s="131"/>
      <c r="D61" s="131"/>
      <c r="E61" s="131"/>
      <c r="F61" s="131"/>
      <c r="G61" s="131"/>
      <c r="H61" s="131"/>
      <c r="I61" s="131"/>
      <c r="J61" s="131"/>
      <c r="K61" s="132"/>
      <c r="L61" s="132"/>
      <c r="M61" s="132"/>
      <c r="N61" s="132"/>
      <c r="O61" s="132"/>
      <c r="P61" s="133"/>
    </row>
  </sheetData>
  <phoneticPr fontId="2" type="noConversion"/>
  <conditionalFormatting sqref="K15">
    <cfRule type="expression" dxfId="73" priority="15" stopIfTrue="1">
      <formula>$J$15=0</formula>
    </cfRule>
  </conditionalFormatting>
  <conditionalFormatting sqref="D12">
    <cfRule type="cellIs" dxfId="72" priority="13" stopIfTrue="1" operator="greaterThan">
      <formula>0</formula>
    </cfRule>
  </conditionalFormatting>
  <conditionalFormatting sqref="N12">
    <cfRule type="cellIs" dxfId="71" priority="11" stopIfTrue="1" operator="greaterThan">
      <formula>0</formula>
    </cfRule>
    <cfRule type="cellIs" dxfId="70" priority="12" stopIfTrue="1" operator="lessThan">
      <formula>0</formula>
    </cfRule>
  </conditionalFormatting>
  <conditionalFormatting sqref="K17">
    <cfRule type="expression" dxfId="69" priority="50" stopIfTrue="1">
      <formula>$J$17=0</formula>
    </cfRule>
  </conditionalFormatting>
  <conditionalFormatting sqref="K33">
    <cfRule type="expression" dxfId="68" priority="9" stopIfTrue="1">
      <formula>$J$33=0</formula>
    </cfRule>
  </conditionalFormatting>
  <conditionalFormatting sqref="D30">
    <cfRule type="cellIs" dxfId="67" priority="8" stopIfTrue="1" operator="greaterThan">
      <formula>0</formula>
    </cfRule>
  </conditionalFormatting>
  <conditionalFormatting sqref="N30">
    <cfRule type="cellIs" dxfId="66" priority="6" stopIfTrue="1" operator="greaterThan">
      <formula>0</formula>
    </cfRule>
    <cfRule type="cellIs" dxfId="65" priority="7" stopIfTrue="1" operator="lessThan">
      <formula>0</formula>
    </cfRule>
  </conditionalFormatting>
  <conditionalFormatting sqref="K35">
    <cfRule type="expression" dxfId="64" priority="10" stopIfTrue="1">
      <formula>$J$35=0</formula>
    </cfRule>
  </conditionalFormatting>
  <conditionalFormatting sqref="K51">
    <cfRule type="expression" dxfId="63" priority="4" stopIfTrue="1">
      <formula>$J$33=0</formula>
    </cfRule>
  </conditionalFormatting>
  <conditionalFormatting sqref="D48">
    <cfRule type="cellIs" dxfId="62" priority="3" stopIfTrue="1" operator="greaterThan">
      <formula>0</formula>
    </cfRule>
  </conditionalFormatting>
  <conditionalFormatting sqref="N48">
    <cfRule type="cellIs" dxfId="61" priority="1" stopIfTrue="1" operator="greaterThan">
      <formula>0</formula>
    </cfRule>
    <cfRule type="cellIs" dxfId="60" priority="2" stopIfTrue="1" operator="lessThan">
      <formula>0</formula>
    </cfRule>
  </conditionalFormatting>
  <conditionalFormatting sqref="K53">
    <cfRule type="expression" dxfId="59" priority="5" stopIfTrue="1">
      <formula>$J$35=0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7"/>
  <sheetViews>
    <sheetView showGridLines="0" zoomScale="80" zoomScaleNormal="80" workbookViewId="0">
      <pane ySplit="1" topLeftCell="A2" activePane="bottomLeft" state="frozen"/>
      <selection pane="bottomLeft" activeCell="A3" sqref="A3:N9"/>
    </sheetView>
  </sheetViews>
  <sheetFormatPr defaultColWidth="9.26953125" defaultRowHeight="12.5" x14ac:dyDescent="0.25"/>
  <cols>
    <col min="14" max="14" width="11.7265625" customWidth="1"/>
  </cols>
  <sheetData>
    <row r="1" spans="1:14" ht="13" x14ac:dyDescent="0.3">
      <c r="A1" s="8" t="s">
        <v>63</v>
      </c>
      <c r="B1" s="9"/>
      <c r="C1" s="9"/>
      <c r="D1" s="9"/>
      <c r="E1" s="9"/>
      <c r="F1" s="9"/>
      <c r="G1" s="9"/>
      <c r="H1" s="9"/>
      <c r="I1" s="9"/>
      <c r="J1" s="9"/>
      <c r="K1" s="9"/>
      <c r="L1" s="9"/>
      <c r="M1" s="9"/>
      <c r="N1" s="10"/>
    </row>
    <row r="2" spans="1:14" ht="12.75" customHeight="1" x14ac:dyDescent="0.25">
      <c r="A2" s="43" t="s">
        <v>64</v>
      </c>
      <c r="B2" s="44"/>
      <c r="C2" s="44"/>
      <c r="D2" s="44"/>
      <c r="E2" s="44"/>
      <c r="F2" s="44"/>
      <c r="G2" s="44"/>
      <c r="H2" s="44"/>
      <c r="I2" s="44"/>
      <c r="J2" s="44"/>
      <c r="K2" s="44"/>
      <c r="L2" s="44"/>
      <c r="M2" s="44"/>
      <c r="N2" s="45"/>
    </row>
    <row r="3" spans="1:14" s="37" customFormat="1" ht="12.75" customHeight="1" x14ac:dyDescent="0.25">
      <c r="A3" s="278" t="s">
        <v>1686</v>
      </c>
      <c r="B3" s="279"/>
      <c r="C3" s="279"/>
      <c r="D3" s="279"/>
      <c r="E3" s="279"/>
      <c r="F3" s="279"/>
      <c r="G3" s="279"/>
      <c r="H3" s="279"/>
      <c r="I3" s="279"/>
      <c r="J3" s="279"/>
      <c r="K3" s="279"/>
      <c r="L3" s="279"/>
      <c r="M3" s="279"/>
      <c r="N3" s="280"/>
    </row>
    <row r="4" spans="1:14" s="37" customFormat="1" x14ac:dyDescent="0.25">
      <c r="A4" s="281"/>
      <c r="B4" s="282"/>
      <c r="C4" s="282"/>
      <c r="D4" s="282"/>
      <c r="E4" s="282"/>
      <c r="F4" s="282"/>
      <c r="G4" s="282"/>
      <c r="H4" s="282"/>
      <c r="I4" s="282"/>
      <c r="J4" s="282"/>
      <c r="K4" s="282"/>
      <c r="L4" s="282"/>
      <c r="M4" s="282"/>
      <c r="N4" s="283"/>
    </row>
    <row r="5" spans="1:14" s="37" customFormat="1" x14ac:dyDescent="0.25">
      <c r="A5" s="281"/>
      <c r="B5" s="282"/>
      <c r="C5" s="282"/>
      <c r="D5" s="282"/>
      <c r="E5" s="282"/>
      <c r="F5" s="282"/>
      <c r="G5" s="282"/>
      <c r="H5" s="282"/>
      <c r="I5" s="282"/>
      <c r="J5" s="282"/>
      <c r="K5" s="282"/>
      <c r="L5" s="282"/>
      <c r="M5" s="282"/>
      <c r="N5" s="283"/>
    </row>
    <row r="6" spans="1:14" s="37" customFormat="1" x14ac:dyDescent="0.25">
      <c r="A6" s="281"/>
      <c r="B6" s="282"/>
      <c r="C6" s="282"/>
      <c r="D6" s="282"/>
      <c r="E6" s="282"/>
      <c r="F6" s="282"/>
      <c r="G6" s="282"/>
      <c r="H6" s="282"/>
      <c r="I6" s="282"/>
      <c r="J6" s="282"/>
      <c r="K6" s="282"/>
      <c r="L6" s="282"/>
      <c r="M6" s="282"/>
      <c r="N6" s="283"/>
    </row>
    <row r="7" spans="1:14" s="37" customFormat="1" x14ac:dyDescent="0.25">
      <c r="A7" s="281"/>
      <c r="B7" s="282"/>
      <c r="C7" s="282"/>
      <c r="D7" s="282"/>
      <c r="E7" s="282"/>
      <c r="F7" s="282"/>
      <c r="G7" s="282"/>
      <c r="H7" s="282"/>
      <c r="I7" s="282"/>
      <c r="J7" s="282"/>
      <c r="K7" s="282"/>
      <c r="L7" s="282"/>
      <c r="M7" s="282"/>
      <c r="N7" s="283"/>
    </row>
    <row r="8" spans="1:14" s="37" customFormat="1" x14ac:dyDescent="0.25">
      <c r="A8" s="281"/>
      <c r="B8" s="282"/>
      <c r="C8" s="282"/>
      <c r="D8" s="282"/>
      <c r="E8" s="282"/>
      <c r="F8" s="282"/>
      <c r="G8" s="282"/>
      <c r="H8" s="282"/>
      <c r="I8" s="282"/>
      <c r="J8" s="282"/>
      <c r="K8" s="282"/>
      <c r="L8" s="282"/>
      <c r="M8" s="282"/>
      <c r="N8" s="283"/>
    </row>
    <row r="9" spans="1:14" ht="90" customHeight="1" x14ac:dyDescent="0.25">
      <c r="A9" s="284"/>
      <c r="B9" s="285"/>
      <c r="C9" s="285"/>
      <c r="D9" s="285"/>
      <c r="E9" s="285"/>
      <c r="F9" s="285"/>
      <c r="G9" s="285"/>
      <c r="H9" s="285"/>
      <c r="I9" s="285"/>
      <c r="J9" s="285"/>
      <c r="K9" s="285"/>
      <c r="L9" s="285"/>
      <c r="M9" s="285"/>
      <c r="N9" s="286"/>
    </row>
    <row r="11" spans="1:14" ht="12.75" customHeight="1" x14ac:dyDescent="0.25">
      <c r="A11" s="43" t="s">
        <v>65</v>
      </c>
      <c r="B11" s="44"/>
      <c r="C11" s="44"/>
      <c r="D11" s="44"/>
      <c r="E11" s="44"/>
      <c r="F11" s="44"/>
      <c r="G11" s="44"/>
      <c r="H11" s="44"/>
      <c r="I11" s="44"/>
      <c r="J11" s="44"/>
      <c r="K11" s="44"/>
      <c r="L11" s="44"/>
      <c r="M11" s="44"/>
      <c r="N11" s="45"/>
    </row>
    <row r="12" spans="1:14" ht="12.75" customHeight="1" x14ac:dyDescent="0.25">
      <c r="A12" s="46" t="s">
        <v>66</v>
      </c>
      <c r="B12" s="47"/>
      <c r="C12" s="48"/>
      <c r="D12" s="49" t="s">
        <v>67</v>
      </c>
      <c r="E12" s="50"/>
      <c r="F12" s="50"/>
      <c r="G12" s="50"/>
      <c r="H12" s="50"/>
      <c r="I12" s="50"/>
      <c r="J12" s="50"/>
      <c r="K12" s="50"/>
      <c r="L12" s="50"/>
      <c r="M12" s="50"/>
      <c r="N12" s="51"/>
    </row>
    <row r="13" spans="1:14" ht="13" x14ac:dyDescent="0.25">
      <c r="A13" s="52"/>
      <c r="B13" s="53"/>
      <c r="C13" s="54"/>
      <c r="D13" s="20" t="s">
        <v>68</v>
      </c>
      <c r="E13" s="17"/>
      <c r="F13" s="17"/>
      <c r="G13" s="17"/>
      <c r="H13" s="17"/>
      <c r="I13" s="17"/>
      <c r="J13" s="17"/>
      <c r="K13" s="17"/>
      <c r="L13" s="17"/>
      <c r="M13" s="17"/>
      <c r="N13" s="18"/>
    </row>
    <row r="14" spans="1:14" ht="12.75" customHeight="1" x14ac:dyDescent="0.25">
      <c r="A14" s="55" t="s">
        <v>69</v>
      </c>
      <c r="B14" s="56"/>
      <c r="C14" s="57"/>
      <c r="D14" s="58" t="s">
        <v>70</v>
      </c>
      <c r="E14" s="59"/>
      <c r="F14" s="59"/>
      <c r="G14" s="59"/>
      <c r="H14" s="59"/>
      <c r="I14" s="59"/>
      <c r="J14" s="59"/>
      <c r="K14" s="59"/>
      <c r="L14" s="59"/>
      <c r="M14" s="59"/>
      <c r="N14" s="60"/>
    </row>
    <row r="15" spans="1:14" ht="12.75" customHeight="1" x14ac:dyDescent="0.25">
      <c r="A15" s="46" t="s">
        <v>71</v>
      </c>
      <c r="B15" s="47"/>
      <c r="C15" s="48"/>
      <c r="D15" s="49" t="s">
        <v>72</v>
      </c>
      <c r="E15" s="50"/>
      <c r="F15" s="50"/>
      <c r="G15" s="50"/>
      <c r="H15" s="50"/>
      <c r="I15" s="50"/>
      <c r="J15" s="50"/>
      <c r="K15" s="50"/>
      <c r="L15" s="50"/>
      <c r="M15" s="50"/>
      <c r="N15" s="51"/>
    </row>
    <row r="16" spans="1:14" ht="12.75" customHeight="1" x14ac:dyDescent="0.25">
      <c r="A16" s="46" t="s">
        <v>73</v>
      </c>
      <c r="B16" s="47"/>
      <c r="C16" s="48"/>
      <c r="D16" s="49" t="s">
        <v>74</v>
      </c>
      <c r="E16" s="50"/>
      <c r="F16" s="50"/>
      <c r="G16" s="50"/>
      <c r="H16" s="50"/>
      <c r="I16" s="50"/>
      <c r="J16" s="50"/>
      <c r="K16" s="50"/>
      <c r="L16" s="50"/>
      <c r="M16" s="50"/>
      <c r="N16" s="51"/>
    </row>
    <row r="17" spans="1:14" ht="13" x14ac:dyDescent="0.25">
      <c r="A17" s="61"/>
      <c r="B17" s="62"/>
      <c r="C17" s="63"/>
      <c r="D17" s="14" t="s">
        <v>75</v>
      </c>
      <c r="E17" s="15"/>
      <c r="F17" s="15"/>
      <c r="G17" s="15"/>
      <c r="H17" s="15"/>
      <c r="I17" s="15"/>
      <c r="J17" s="15"/>
      <c r="K17" s="15"/>
      <c r="L17" s="15"/>
      <c r="M17" s="15"/>
      <c r="N17" s="16"/>
    </row>
    <row r="18" spans="1:14" ht="12.75" customHeight="1" x14ac:dyDescent="0.25">
      <c r="A18" s="52"/>
      <c r="B18" s="53"/>
      <c r="C18" s="54"/>
      <c r="D18" s="20" t="s">
        <v>76</v>
      </c>
      <c r="E18" s="17"/>
      <c r="F18" s="17"/>
      <c r="G18" s="17"/>
      <c r="H18" s="17"/>
      <c r="I18" s="17"/>
      <c r="J18" s="17"/>
      <c r="K18" s="17"/>
      <c r="L18" s="17"/>
      <c r="M18" s="17"/>
      <c r="N18" s="18"/>
    </row>
    <row r="19" spans="1:14" ht="12.75" customHeight="1" x14ac:dyDescent="0.25">
      <c r="A19" s="46" t="s">
        <v>77</v>
      </c>
      <c r="B19" s="47"/>
      <c r="C19" s="48"/>
      <c r="D19" s="49" t="s">
        <v>78</v>
      </c>
      <c r="E19" s="50"/>
      <c r="F19" s="50"/>
      <c r="G19" s="50"/>
      <c r="H19" s="50"/>
      <c r="I19" s="50"/>
      <c r="J19" s="50"/>
      <c r="K19" s="50"/>
      <c r="L19" s="50"/>
      <c r="M19" s="50"/>
      <c r="N19" s="51"/>
    </row>
    <row r="20" spans="1:14" ht="13" x14ac:dyDescent="0.25">
      <c r="A20" s="52"/>
      <c r="B20" s="53"/>
      <c r="C20" s="54"/>
      <c r="D20" s="20" t="s">
        <v>79</v>
      </c>
      <c r="E20" s="17"/>
      <c r="F20" s="17"/>
      <c r="G20" s="17"/>
      <c r="H20" s="17"/>
      <c r="I20" s="17"/>
      <c r="J20" s="17"/>
      <c r="K20" s="17"/>
      <c r="L20" s="17"/>
      <c r="M20" s="17"/>
      <c r="N20" s="18"/>
    </row>
    <row r="21" spans="1:14" ht="12.75" customHeight="1" x14ac:dyDescent="0.25">
      <c r="A21" s="46" t="s">
        <v>80</v>
      </c>
      <c r="B21" s="47"/>
      <c r="C21" s="48"/>
      <c r="D21" s="49" t="s">
        <v>81</v>
      </c>
      <c r="E21" s="50"/>
      <c r="F21" s="50"/>
      <c r="G21" s="50"/>
      <c r="H21" s="50"/>
      <c r="I21" s="50"/>
      <c r="J21" s="50"/>
      <c r="K21" s="50"/>
      <c r="L21" s="50"/>
      <c r="M21" s="50"/>
      <c r="N21" s="51"/>
    </row>
    <row r="22" spans="1:14" ht="13" x14ac:dyDescent="0.25">
      <c r="A22" s="52"/>
      <c r="B22" s="53"/>
      <c r="C22" s="54"/>
      <c r="D22" s="20" t="s">
        <v>82</v>
      </c>
      <c r="E22" s="17"/>
      <c r="F22" s="17"/>
      <c r="G22" s="17"/>
      <c r="H22" s="17"/>
      <c r="I22" s="17"/>
      <c r="J22" s="17"/>
      <c r="K22" s="17"/>
      <c r="L22" s="17"/>
      <c r="M22" s="17"/>
      <c r="N22" s="18"/>
    </row>
    <row r="23" spans="1:14" ht="12.75" customHeight="1" x14ac:dyDescent="0.25">
      <c r="A23" s="55" t="s">
        <v>83</v>
      </c>
      <c r="B23" s="56"/>
      <c r="C23" s="57"/>
      <c r="D23" s="58" t="s">
        <v>84</v>
      </c>
      <c r="E23" s="59"/>
      <c r="F23" s="59"/>
      <c r="G23" s="59"/>
      <c r="H23" s="59"/>
      <c r="I23" s="59"/>
      <c r="J23" s="59"/>
      <c r="K23" s="59"/>
      <c r="L23" s="59"/>
      <c r="M23" s="59"/>
      <c r="N23" s="60"/>
    </row>
    <row r="24" spans="1:14" ht="12.75" customHeight="1" x14ac:dyDescent="0.25">
      <c r="A24" s="46" t="s">
        <v>85</v>
      </c>
      <c r="B24" s="47"/>
      <c r="C24" s="48"/>
      <c r="D24" s="49" t="s">
        <v>86</v>
      </c>
      <c r="E24" s="50"/>
      <c r="F24" s="50"/>
      <c r="G24" s="50"/>
      <c r="H24" s="50"/>
      <c r="I24" s="50"/>
      <c r="J24" s="50"/>
      <c r="K24" s="50"/>
      <c r="L24" s="50"/>
      <c r="M24" s="50"/>
      <c r="N24" s="51"/>
    </row>
    <row r="25" spans="1:14" ht="13" x14ac:dyDescent="0.25">
      <c r="A25" s="52"/>
      <c r="B25" s="53"/>
      <c r="C25" s="54"/>
      <c r="D25" s="20" t="s">
        <v>87</v>
      </c>
      <c r="E25" s="17"/>
      <c r="F25" s="17"/>
      <c r="G25" s="17"/>
      <c r="H25" s="17"/>
      <c r="I25" s="17"/>
      <c r="J25" s="17"/>
      <c r="K25" s="17"/>
      <c r="L25" s="17"/>
      <c r="M25" s="17"/>
      <c r="N25" s="18"/>
    </row>
    <row r="26" spans="1:14" ht="12.75" customHeight="1" x14ac:dyDescent="0.25">
      <c r="A26" s="46" t="s">
        <v>88</v>
      </c>
      <c r="B26" s="47"/>
      <c r="C26" s="48"/>
      <c r="D26" s="49" t="s">
        <v>89</v>
      </c>
      <c r="E26" s="50"/>
      <c r="F26" s="50"/>
      <c r="G26" s="50"/>
      <c r="H26" s="50"/>
      <c r="I26" s="50"/>
      <c r="J26" s="50"/>
      <c r="K26" s="50"/>
      <c r="L26" s="50"/>
      <c r="M26" s="50"/>
      <c r="N26" s="51"/>
    </row>
    <row r="27" spans="1:14" ht="13" x14ac:dyDescent="0.25">
      <c r="A27" s="61"/>
      <c r="B27" s="62"/>
      <c r="C27" s="63"/>
      <c r="D27" s="14" t="s">
        <v>90</v>
      </c>
      <c r="E27" s="15"/>
      <c r="F27" s="15"/>
      <c r="G27" s="15"/>
      <c r="H27" s="15"/>
      <c r="I27" s="15"/>
      <c r="J27" s="15"/>
      <c r="K27" s="15"/>
      <c r="L27" s="15"/>
      <c r="M27" s="15"/>
      <c r="N27" s="16"/>
    </row>
    <row r="28" spans="1:14" ht="13" x14ac:dyDescent="0.25">
      <c r="A28" s="61"/>
      <c r="B28" s="62"/>
      <c r="C28" s="63"/>
      <c r="D28" s="14" t="s">
        <v>91</v>
      </c>
      <c r="E28" s="15"/>
      <c r="F28" s="15"/>
      <c r="G28" s="15"/>
      <c r="H28" s="15"/>
      <c r="I28" s="15"/>
      <c r="J28" s="15"/>
      <c r="K28" s="15"/>
      <c r="L28" s="15"/>
      <c r="M28" s="15"/>
      <c r="N28" s="16"/>
    </row>
    <row r="29" spans="1:14" ht="13" x14ac:dyDescent="0.25">
      <c r="A29" s="61"/>
      <c r="B29" s="62"/>
      <c r="C29" s="63"/>
      <c r="D29" s="14" t="s">
        <v>92</v>
      </c>
      <c r="E29" s="15"/>
      <c r="F29" s="15"/>
      <c r="G29" s="15"/>
      <c r="H29" s="15"/>
      <c r="I29" s="15"/>
      <c r="J29" s="15"/>
      <c r="K29" s="15"/>
      <c r="L29" s="15"/>
      <c r="M29" s="15"/>
      <c r="N29" s="16"/>
    </row>
    <row r="30" spans="1:14" ht="13" x14ac:dyDescent="0.25">
      <c r="A30" s="52"/>
      <c r="B30" s="53"/>
      <c r="C30" s="54"/>
      <c r="D30" s="20" t="s">
        <v>93</v>
      </c>
      <c r="E30" s="17"/>
      <c r="F30" s="17"/>
      <c r="G30" s="17"/>
      <c r="H30" s="17"/>
      <c r="I30" s="17"/>
      <c r="J30" s="17"/>
      <c r="K30" s="17"/>
      <c r="L30" s="17"/>
      <c r="M30" s="17"/>
      <c r="N30" s="18"/>
    </row>
    <row r="31" spans="1:14" ht="12.75" customHeight="1" x14ac:dyDescent="0.25">
      <c r="A31" s="46" t="s">
        <v>94</v>
      </c>
      <c r="B31" s="47"/>
      <c r="C31" s="48"/>
      <c r="D31" s="49" t="s">
        <v>95</v>
      </c>
      <c r="E31" s="50"/>
      <c r="F31" s="50"/>
      <c r="G31" s="50"/>
      <c r="H31" s="50"/>
      <c r="I31" s="50"/>
      <c r="J31" s="50"/>
      <c r="K31" s="50"/>
      <c r="L31" s="50"/>
      <c r="M31" s="50"/>
      <c r="N31" s="51"/>
    </row>
    <row r="32" spans="1:14" ht="13" x14ac:dyDescent="0.25">
      <c r="A32" s="52"/>
      <c r="B32" s="53"/>
      <c r="C32" s="54"/>
      <c r="D32" s="20" t="s">
        <v>96</v>
      </c>
      <c r="E32" s="17"/>
      <c r="F32" s="17"/>
      <c r="G32" s="17"/>
      <c r="H32" s="17"/>
      <c r="I32" s="17"/>
      <c r="J32" s="17"/>
      <c r="K32" s="17"/>
      <c r="L32" s="17"/>
      <c r="M32" s="17"/>
      <c r="N32" s="18"/>
    </row>
    <row r="33" spans="1:14" ht="13" x14ac:dyDescent="0.25">
      <c r="A33" s="87" t="s">
        <v>97</v>
      </c>
      <c r="B33" s="88"/>
      <c r="C33" s="89"/>
      <c r="D33" s="269" t="s">
        <v>98</v>
      </c>
      <c r="E33" s="270"/>
      <c r="F33" s="270"/>
      <c r="G33" s="270"/>
      <c r="H33" s="270"/>
      <c r="I33" s="270"/>
      <c r="J33" s="270"/>
      <c r="K33" s="270"/>
      <c r="L33" s="270"/>
      <c r="M33" s="270"/>
      <c r="N33" s="271"/>
    </row>
    <row r="34" spans="1:14" ht="13" x14ac:dyDescent="0.25">
      <c r="A34" s="90"/>
      <c r="B34" s="62"/>
      <c r="C34" s="91"/>
      <c r="D34" s="272"/>
      <c r="E34" s="273"/>
      <c r="F34" s="273"/>
      <c r="G34" s="273"/>
      <c r="H34" s="273"/>
      <c r="I34" s="273"/>
      <c r="J34" s="273"/>
      <c r="K34" s="273"/>
      <c r="L34" s="273"/>
      <c r="M34" s="273"/>
      <c r="N34" s="274"/>
    </row>
    <row r="35" spans="1:14" ht="13" x14ac:dyDescent="0.25">
      <c r="A35" s="92"/>
      <c r="B35" s="93"/>
      <c r="C35" s="94"/>
      <c r="D35" s="275"/>
      <c r="E35" s="276"/>
      <c r="F35" s="276"/>
      <c r="G35" s="276"/>
      <c r="H35" s="276"/>
      <c r="I35" s="276"/>
      <c r="J35" s="276"/>
      <c r="K35" s="276"/>
      <c r="L35" s="276"/>
      <c r="M35" s="276"/>
      <c r="N35" s="277"/>
    </row>
    <row r="36" spans="1:14" ht="13" x14ac:dyDescent="0.25">
      <c r="A36" s="87" t="s">
        <v>99</v>
      </c>
      <c r="B36" s="88"/>
      <c r="C36" s="89"/>
      <c r="D36" s="269" t="s">
        <v>100</v>
      </c>
      <c r="E36" s="270"/>
      <c r="F36" s="270"/>
      <c r="G36" s="270"/>
      <c r="H36" s="270"/>
      <c r="I36" s="270"/>
      <c r="J36" s="270"/>
      <c r="K36" s="270"/>
      <c r="L36" s="270"/>
      <c r="M36" s="270"/>
      <c r="N36" s="271"/>
    </row>
    <row r="37" spans="1:14" ht="13" x14ac:dyDescent="0.25">
      <c r="A37" s="92"/>
      <c r="B37" s="93"/>
      <c r="C37" s="94"/>
      <c r="D37" s="275"/>
      <c r="E37" s="276"/>
      <c r="F37" s="276"/>
      <c r="G37" s="276"/>
      <c r="H37" s="276"/>
      <c r="I37" s="276"/>
      <c r="J37" s="276"/>
      <c r="K37" s="276"/>
      <c r="L37" s="276"/>
      <c r="M37" s="276"/>
      <c r="N37" s="277"/>
    </row>
  </sheetData>
  <mergeCells count="3">
    <mergeCell ref="D33:N35"/>
    <mergeCell ref="D36:N37"/>
    <mergeCell ref="A3:N9"/>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9"/>
  <sheetViews>
    <sheetView showGridLines="0" zoomScale="80" zoomScaleNormal="80" workbookViewId="0">
      <pane ySplit="2" topLeftCell="A3" activePane="bottomLeft" state="frozen"/>
      <selection pane="bottomLeft" activeCell="J14" sqref="J14"/>
    </sheetView>
  </sheetViews>
  <sheetFormatPr defaultColWidth="9.26953125" defaultRowHeight="12.5" x14ac:dyDescent="0.25"/>
  <cols>
    <col min="1" max="1" width="10.26953125" customWidth="1"/>
    <col min="2" max="2" width="8.7265625" style="86" customWidth="1"/>
    <col min="3" max="3" width="18.7265625" style="200" customWidth="1"/>
    <col min="4" max="4" width="14.26953125" style="200" customWidth="1"/>
    <col min="5" max="5" width="28.26953125" style="201" customWidth="1"/>
    <col min="6" max="6" width="32.26953125" style="201" customWidth="1"/>
    <col min="7" max="7" width="39.7265625" style="201" customWidth="1"/>
    <col min="8" max="8" width="22" customWidth="1"/>
    <col min="10" max="10" width="18" customWidth="1"/>
    <col min="11" max="11" width="12.7265625" style="134" customWidth="1"/>
    <col min="12" max="12" width="15.26953125" style="134" bestFit="1" customWidth="1"/>
    <col min="13" max="13" width="109.26953125" customWidth="1"/>
    <col min="25" max="25" width="8.7265625" customWidth="1"/>
    <col min="27" max="27" width="13.7265625" hidden="1" customWidth="1"/>
  </cols>
  <sheetData>
    <row r="1" spans="1:27" ht="13" x14ac:dyDescent="0.3">
      <c r="A1" s="8" t="s">
        <v>56</v>
      </c>
      <c r="B1" s="83"/>
      <c r="C1" s="196"/>
      <c r="D1" s="196"/>
      <c r="E1" s="197"/>
      <c r="F1" s="197"/>
      <c r="G1" s="197"/>
      <c r="H1" s="9"/>
      <c r="I1" s="9"/>
      <c r="J1" s="9"/>
      <c r="K1" s="156"/>
      <c r="L1" s="135"/>
      <c r="M1" s="135"/>
      <c r="AA1" s="9"/>
    </row>
    <row r="2" spans="1:27" s="86" customFormat="1" ht="39" customHeight="1" x14ac:dyDescent="0.25">
      <c r="A2" s="84" t="s">
        <v>101</v>
      </c>
      <c r="B2" s="84" t="s">
        <v>102</v>
      </c>
      <c r="C2" s="84" t="s">
        <v>103</v>
      </c>
      <c r="D2" s="84" t="s">
        <v>104</v>
      </c>
      <c r="E2" s="84" t="s">
        <v>105</v>
      </c>
      <c r="F2" s="84" t="s">
        <v>106</v>
      </c>
      <c r="G2" s="84" t="s">
        <v>107</v>
      </c>
      <c r="H2" s="84" t="s">
        <v>108</v>
      </c>
      <c r="I2" s="84" t="s">
        <v>109</v>
      </c>
      <c r="J2" s="84" t="s">
        <v>110</v>
      </c>
      <c r="K2" s="193" t="s">
        <v>111</v>
      </c>
      <c r="L2" s="194" t="s">
        <v>112</v>
      </c>
      <c r="M2" s="195" t="s">
        <v>113</v>
      </c>
      <c r="AA2" s="194" t="s">
        <v>114</v>
      </c>
    </row>
    <row r="3" spans="1:27" ht="102" customHeight="1" x14ac:dyDescent="0.25">
      <c r="A3" s="68" t="s">
        <v>115</v>
      </c>
      <c r="B3" s="159" t="s">
        <v>116</v>
      </c>
      <c r="C3" s="159" t="s">
        <v>117</v>
      </c>
      <c r="D3" s="159" t="s">
        <v>118</v>
      </c>
      <c r="E3" s="159" t="s">
        <v>119</v>
      </c>
      <c r="F3" s="173" t="s">
        <v>120</v>
      </c>
      <c r="G3" s="159" t="s">
        <v>121</v>
      </c>
      <c r="H3" s="159"/>
      <c r="I3" s="186"/>
      <c r="J3" s="163"/>
      <c r="K3" s="162" t="s">
        <v>122</v>
      </c>
      <c r="L3" s="162" t="s">
        <v>123</v>
      </c>
      <c r="M3" s="159" t="s">
        <v>124</v>
      </c>
      <c r="AA3" s="137" t="e">
        <f>IF(OR(I3="Fail",ISBLANK(I3)),INDEX('Issue Code Table'!C:C,MATCH(L:L,'Issue Code Table'!A:A,0)),IF(K3="Critical",6,IF(K3="Significant",5,IF(K3="Moderate",3,2))))</f>
        <v>#N/A</v>
      </c>
    </row>
    <row r="4" spans="1:27" ht="78" customHeight="1" x14ac:dyDescent="0.25">
      <c r="A4" s="68" t="s">
        <v>125</v>
      </c>
      <c r="B4" s="69" t="s">
        <v>126</v>
      </c>
      <c r="C4" s="69" t="s">
        <v>127</v>
      </c>
      <c r="D4" s="69" t="s">
        <v>128</v>
      </c>
      <c r="E4" s="69" t="s">
        <v>129</v>
      </c>
      <c r="F4" s="173" t="s">
        <v>130</v>
      </c>
      <c r="G4" s="69" t="s">
        <v>131</v>
      </c>
      <c r="H4" s="68"/>
      <c r="I4" s="186"/>
      <c r="J4" s="162"/>
      <c r="K4" s="162" t="s">
        <v>132</v>
      </c>
      <c r="L4" s="162" t="s">
        <v>133</v>
      </c>
      <c r="M4" s="164" t="s">
        <v>134</v>
      </c>
      <c r="AA4" s="137">
        <f>IF(OR(I4="Fail",ISBLANK(I4)),INDEX('Issue Code Table'!C:C,MATCH(L:L,'Issue Code Table'!A:A,0)),IF(K4="Critical",6,IF(K4="Significant",5,IF(K4="Moderate",3,2))))</f>
        <v>4</v>
      </c>
    </row>
    <row r="5" spans="1:27" ht="105.75" customHeight="1" x14ac:dyDescent="0.25">
      <c r="A5" s="68" t="s">
        <v>135</v>
      </c>
      <c r="B5" s="69" t="s">
        <v>136</v>
      </c>
      <c r="C5" s="69" t="s">
        <v>137</v>
      </c>
      <c r="D5" s="69" t="s">
        <v>138</v>
      </c>
      <c r="E5" s="69" t="s">
        <v>139</v>
      </c>
      <c r="F5" s="173" t="s">
        <v>140</v>
      </c>
      <c r="G5" s="69" t="s">
        <v>141</v>
      </c>
      <c r="H5" s="68"/>
      <c r="I5" s="186"/>
      <c r="J5" s="162"/>
      <c r="K5" s="162" t="s">
        <v>142</v>
      </c>
      <c r="L5" s="162" t="s">
        <v>143</v>
      </c>
      <c r="M5" s="159" t="s">
        <v>144</v>
      </c>
      <c r="AA5" s="137" t="e">
        <f>IF(OR(I5="Fail",ISBLANK(I5)),INDEX('Issue Code Table'!C:C,MATCH(L:L,'Issue Code Table'!A:A,0)),IF(K5="Critical",6,IF(K5="Significant",5,IF(K5="Moderate",3,2))))</f>
        <v>#N/A</v>
      </c>
    </row>
    <row r="6" spans="1:27" ht="75" x14ac:dyDescent="0.25">
      <c r="A6" s="68" t="s">
        <v>145</v>
      </c>
      <c r="B6" s="159" t="s">
        <v>146</v>
      </c>
      <c r="C6" s="159" t="s">
        <v>147</v>
      </c>
      <c r="D6" s="69" t="s">
        <v>118</v>
      </c>
      <c r="E6" s="69" t="s">
        <v>148</v>
      </c>
      <c r="F6" s="173" t="s">
        <v>149</v>
      </c>
      <c r="G6" s="69" t="s">
        <v>150</v>
      </c>
      <c r="H6" s="68"/>
      <c r="I6" s="186"/>
      <c r="J6" s="162"/>
      <c r="K6" s="162" t="s">
        <v>142</v>
      </c>
      <c r="L6" s="162" t="s">
        <v>151</v>
      </c>
      <c r="M6" s="159" t="s">
        <v>152</v>
      </c>
      <c r="AA6" s="137" t="e">
        <f>IF(OR(I6="Fail",ISBLANK(I6)),INDEX('Issue Code Table'!C:C,MATCH(L:L,'Issue Code Table'!A:A,0)),IF(K6="Critical",6,IF(K6="Significant",5,IF(K6="Moderate",3,2))))</f>
        <v>#N/A</v>
      </c>
    </row>
    <row r="7" spans="1:27" ht="115.5" customHeight="1" x14ac:dyDescent="0.25">
      <c r="A7" s="68" t="s">
        <v>153</v>
      </c>
      <c r="B7" s="69" t="s">
        <v>154</v>
      </c>
      <c r="C7" s="69" t="s">
        <v>155</v>
      </c>
      <c r="D7" s="69" t="s">
        <v>156</v>
      </c>
      <c r="E7" s="69" t="s">
        <v>157</v>
      </c>
      <c r="F7" s="173" t="s">
        <v>158</v>
      </c>
      <c r="G7" s="69" t="s">
        <v>159</v>
      </c>
      <c r="H7" s="68"/>
      <c r="I7" s="186"/>
      <c r="J7" s="162"/>
      <c r="K7" s="162" t="s">
        <v>132</v>
      </c>
      <c r="L7" s="162" t="s">
        <v>160</v>
      </c>
      <c r="M7" s="164" t="s">
        <v>161</v>
      </c>
      <c r="AA7" s="137">
        <f>IF(OR(I7="Fail",ISBLANK(I7)),INDEX('Issue Code Table'!C:C,MATCH(L:L,'Issue Code Table'!A:A,0)),IF(K7="Critical",6,IF(K7="Significant",5,IF(K7="Moderate",3,2))))</f>
        <v>4</v>
      </c>
    </row>
    <row r="8" spans="1:27" ht="123.75" customHeight="1" x14ac:dyDescent="0.25">
      <c r="A8" s="68" t="s">
        <v>162</v>
      </c>
      <c r="B8" s="69" t="s">
        <v>163</v>
      </c>
      <c r="C8" s="69" t="s">
        <v>164</v>
      </c>
      <c r="D8" s="69" t="s">
        <v>165</v>
      </c>
      <c r="E8" s="69" t="s">
        <v>166</v>
      </c>
      <c r="F8" s="173" t="s">
        <v>167</v>
      </c>
      <c r="G8" s="69" t="s">
        <v>168</v>
      </c>
      <c r="H8" s="68"/>
      <c r="I8" s="186"/>
      <c r="J8" s="162"/>
      <c r="K8" s="162" t="s">
        <v>142</v>
      </c>
      <c r="L8" s="162" t="s">
        <v>169</v>
      </c>
      <c r="M8" s="164" t="s">
        <v>170</v>
      </c>
      <c r="AA8" s="137">
        <f>IF(OR(I8="Fail",ISBLANK(I8)),INDEX('Issue Code Table'!C:C,MATCH(L:L,'Issue Code Table'!A:A,0)),IF(K8="Critical",6,IF(K8="Significant",5,IF(K8="Moderate",3,2))))</f>
        <v>5</v>
      </c>
    </row>
    <row r="9" spans="1:27" ht="107.25" customHeight="1" x14ac:dyDescent="0.25">
      <c r="A9" s="68" t="s">
        <v>171</v>
      </c>
      <c r="B9" s="69" t="s">
        <v>172</v>
      </c>
      <c r="C9" s="69" t="s">
        <v>173</v>
      </c>
      <c r="D9" s="69" t="s">
        <v>165</v>
      </c>
      <c r="E9" s="69" t="s">
        <v>174</v>
      </c>
      <c r="F9" s="173" t="s">
        <v>175</v>
      </c>
      <c r="G9" s="69" t="s">
        <v>176</v>
      </c>
      <c r="H9" s="68"/>
      <c r="I9" s="186"/>
      <c r="J9" s="162"/>
      <c r="K9" s="162" t="s">
        <v>132</v>
      </c>
      <c r="L9" s="162" t="s">
        <v>177</v>
      </c>
      <c r="M9" s="164" t="s">
        <v>178</v>
      </c>
      <c r="AA9" s="137">
        <f>IF(OR(I9="Fail",ISBLANK(I9)),INDEX('Issue Code Table'!C:C,MATCH(L:L,'Issue Code Table'!A:A,0)),IF(K9="Critical",6,IF(K9="Significant",5,IF(K9="Moderate",3,2))))</f>
        <v>3</v>
      </c>
    </row>
    <row r="10" spans="1:27" ht="103.5" customHeight="1" x14ac:dyDescent="0.25">
      <c r="A10" s="68" t="s">
        <v>179</v>
      </c>
      <c r="B10" s="69" t="s">
        <v>172</v>
      </c>
      <c r="C10" s="69" t="s">
        <v>173</v>
      </c>
      <c r="D10" s="69" t="s">
        <v>118</v>
      </c>
      <c r="E10" s="69" t="s">
        <v>180</v>
      </c>
      <c r="F10" s="173" t="s">
        <v>181</v>
      </c>
      <c r="G10" s="69" t="s">
        <v>182</v>
      </c>
      <c r="H10" s="68"/>
      <c r="I10" s="186"/>
      <c r="J10" s="162"/>
      <c r="K10" s="162" t="s">
        <v>183</v>
      </c>
      <c r="L10" s="162" t="s">
        <v>184</v>
      </c>
      <c r="M10" s="164" t="s">
        <v>185</v>
      </c>
      <c r="AA10" s="137">
        <f>IF(OR(I10="Fail",ISBLANK(I10)),INDEX('Issue Code Table'!C:C,MATCH(L:L,'Issue Code Table'!A:A,0)),IF(K10="Critical",6,IF(K10="Significant",5,IF(K10="Moderate",3,2))))</f>
        <v>2</v>
      </c>
    </row>
    <row r="11" spans="1:27" ht="62.5" x14ac:dyDescent="0.25">
      <c r="A11" s="68" t="s">
        <v>186</v>
      </c>
      <c r="B11" s="69" t="s">
        <v>187</v>
      </c>
      <c r="C11" s="69" t="s">
        <v>188</v>
      </c>
      <c r="D11" s="69" t="s">
        <v>128</v>
      </c>
      <c r="E11" s="69" t="s">
        <v>189</v>
      </c>
      <c r="F11" s="173" t="s">
        <v>190</v>
      </c>
      <c r="G11" s="69" t="s">
        <v>191</v>
      </c>
      <c r="H11" s="68"/>
      <c r="I11" s="186"/>
      <c r="J11" s="162"/>
      <c r="K11" s="162" t="s">
        <v>142</v>
      </c>
      <c r="L11" s="162" t="s">
        <v>192</v>
      </c>
      <c r="M11" s="159" t="s">
        <v>193</v>
      </c>
      <c r="AA11" s="137" t="e">
        <f>IF(OR(I11="Fail",ISBLANK(I11)),INDEX('Issue Code Table'!C:C,MATCH(L:L,'Issue Code Table'!A:A,0)),IF(K11="Critical",6,IF(K11="Significant",5,IF(K11="Moderate",3,2))))</f>
        <v>#N/A</v>
      </c>
    </row>
    <row r="12" spans="1:27" ht="98.25" customHeight="1" x14ac:dyDescent="0.25">
      <c r="A12" s="68" t="s">
        <v>194</v>
      </c>
      <c r="B12" s="69" t="s">
        <v>195</v>
      </c>
      <c r="C12" s="69" t="s">
        <v>196</v>
      </c>
      <c r="D12" s="69" t="s">
        <v>165</v>
      </c>
      <c r="E12" s="69" t="s">
        <v>197</v>
      </c>
      <c r="F12" s="173" t="s">
        <v>198</v>
      </c>
      <c r="G12" s="69" t="s">
        <v>199</v>
      </c>
      <c r="H12" s="68"/>
      <c r="I12" s="186"/>
      <c r="J12" s="162"/>
      <c r="K12" s="162" t="s">
        <v>142</v>
      </c>
      <c r="L12" s="162" t="s">
        <v>200</v>
      </c>
      <c r="M12" s="159" t="s">
        <v>201</v>
      </c>
      <c r="AA12" s="137" t="e">
        <f>IF(OR(I12="Fail",ISBLANK(I12)),INDEX('Issue Code Table'!C:C,MATCH(L:L,'Issue Code Table'!A:A,0)),IF(K12="Critical",6,IF(K12="Significant",5,IF(K12="Moderate",3,2))))</f>
        <v>#N/A</v>
      </c>
    </row>
    <row r="13" spans="1:27" ht="86.25" customHeight="1" x14ac:dyDescent="0.25">
      <c r="A13" s="68" t="s">
        <v>202</v>
      </c>
      <c r="B13" s="69" t="s">
        <v>203</v>
      </c>
      <c r="C13" s="69" t="s">
        <v>204</v>
      </c>
      <c r="D13" s="69" t="s">
        <v>118</v>
      </c>
      <c r="E13" s="69" t="s">
        <v>205</v>
      </c>
      <c r="F13" s="173" t="s">
        <v>206</v>
      </c>
      <c r="G13" s="70" t="s">
        <v>207</v>
      </c>
      <c r="H13" s="68"/>
      <c r="I13" s="186"/>
      <c r="J13" s="162"/>
      <c r="K13" s="162" t="s">
        <v>183</v>
      </c>
      <c r="L13" s="162" t="s">
        <v>208</v>
      </c>
      <c r="M13" s="159" t="s">
        <v>209</v>
      </c>
      <c r="AA13" s="137" t="e">
        <f>IF(OR(I13="Fail",ISBLANK(I13)),INDEX('Issue Code Table'!C:C,MATCH(L:L,'Issue Code Table'!A:A,0)),IF(K13="Critical",6,IF(K13="Significant",5,IF(K13="Moderate",3,2))))</f>
        <v>#N/A</v>
      </c>
    </row>
    <row r="14" spans="1:27" ht="112.5" x14ac:dyDescent="0.25">
      <c r="A14" s="68" t="s">
        <v>210</v>
      </c>
      <c r="B14" s="69" t="s">
        <v>211</v>
      </c>
      <c r="C14" s="69" t="s">
        <v>212</v>
      </c>
      <c r="D14" s="69" t="s">
        <v>165</v>
      </c>
      <c r="E14" s="69" t="s">
        <v>213</v>
      </c>
      <c r="F14" s="173" t="s">
        <v>214</v>
      </c>
      <c r="G14" s="69" t="s">
        <v>215</v>
      </c>
      <c r="H14" s="68"/>
      <c r="I14" s="186"/>
      <c r="J14" s="162" t="s">
        <v>1828</v>
      </c>
      <c r="K14" s="162" t="s">
        <v>132</v>
      </c>
      <c r="L14" s="162" t="s">
        <v>216</v>
      </c>
      <c r="M14" s="164" t="s">
        <v>217</v>
      </c>
      <c r="AA14" s="137">
        <f>IF(OR(I14="Fail",ISBLANK(I14)),INDEX('Issue Code Table'!C:C,MATCH(L:L,'Issue Code Table'!A:A,0)),IF(K14="Critical",6,IF(K14="Significant",5,IF(K14="Moderate",3,2))))</f>
        <v>4</v>
      </c>
    </row>
    <row r="15" spans="1:27" ht="137.5" x14ac:dyDescent="0.25">
      <c r="A15" s="68" t="s">
        <v>218</v>
      </c>
      <c r="B15" s="69" t="s">
        <v>219</v>
      </c>
      <c r="C15" s="69" t="s">
        <v>220</v>
      </c>
      <c r="D15" s="69" t="s">
        <v>156</v>
      </c>
      <c r="E15" s="69" t="s">
        <v>221</v>
      </c>
      <c r="F15" s="173" t="s">
        <v>222</v>
      </c>
      <c r="G15" s="69" t="s">
        <v>223</v>
      </c>
      <c r="H15" s="68"/>
      <c r="I15" s="186"/>
      <c r="J15" s="162"/>
      <c r="K15" s="162" t="s">
        <v>132</v>
      </c>
      <c r="L15" s="162" t="s">
        <v>224</v>
      </c>
      <c r="M15" s="164" t="s">
        <v>225</v>
      </c>
      <c r="AA15" s="137">
        <f>IF(OR(I15="Fail",ISBLANK(I15)),INDEX('Issue Code Table'!C:C,MATCH(L:L,'Issue Code Table'!A:A,0)),IF(K15="Critical",6,IF(K15="Significant",5,IF(K15="Moderate",3,2))))</f>
        <v>8</v>
      </c>
    </row>
    <row r="16" spans="1:27" ht="75" x14ac:dyDescent="0.25">
      <c r="A16" s="68" t="s">
        <v>226</v>
      </c>
      <c r="B16" s="69" t="s">
        <v>227</v>
      </c>
      <c r="C16" s="69" t="s">
        <v>228</v>
      </c>
      <c r="D16" s="69" t="s">
        <v>165</v>
      </c>
      <c r="E16" s="69" t="s">
        <v>229</v>
      </c>
      <c r="F16" s="173" t="s">
        <v>230</v>
      </c>
      <c r="G16" s="69" t="s">
        <v>231</v>
      </c>
      <c r="H16" s="68"/>
      <c r="I16" s="186"/>
      <c r="J16" s="162"/>
      <c r="K16" s="162" t="s">
        <v>142</v>
      </c>
      <c r="L16" s="162" t="s">
        <v>232</v>
      </c>
      <c r="M16" s="164" t="s">
        <v>233</v>
      </c>
      <c r="AA16" s="137">
        <f>IF(OR(I16="Fail",ISBLANK(I16)),INDEX('Issue Code Table'!C:C,MATCH(L:L,'Issue Code Table'!A:A,0)),IF(K16="Critical",6,IF(K16="Significant",5,IF(K16="Moderate",3,2))))</f>
        <v>7</v>
      </c>
    </row>
    <row r="17" spans="1:27" ht="137.5" x14ac:dyDescent="0.25">
      <c r="A17" s="68" t="s">
        <v>234</v>
      </c>
      <c r="B17" s="69" t="s">
        <v>235</v>
      </c>
      <c r="C17" s="69" t="s">
        <v>236</v>
      </c>
      <c r="D17" s="69" t="s">
        <v>118</v>
      </c>
      <c r="E17" s="69" t="s">
        <v>237</v>
      </c>
      <c r="F17" s="173" t="s">
        <v>238</v>
      </c>
      <c r="G17" s="69" t="s">
        <v>239</v>
      </c>
      <c r="H17" s="68"/>
      <c r="I17" s="186"/>
      <c r="J17" s="162" t="s">
        <v>240</v>
      </c>
      <c r="K17" s="162" t="s">
        <v>142</v>
      </c>
      <c r="L17" s="162" t="s">
        <v>241</v>
      </c>
      <c r="M17" s="164" t="s">
        <v>242</v>
      </c>
      <c r="AA17" s="137">
        <f>IF(OR(I17="Fail",ISBLANK(I17)),INDEX('Issue Code Table'!C:C,MATCH(L:L,'Issue Code Table'!A:A,0)),IF(K17="Critical",6,IF(K17="Significant",5,IF(K17="Moderate",3,2))))</f>
        <v>6</v>
      </c>
    </row>
    <row r="18" spans="1:27" ht="75" x14ac:dyDescent="0.25">
      <c r="A18" s="68" t="s">
        <v>243</v>
      </c>
      <c r="B18" s="69" t="s">
        <v>163</v>
      </c>
      <c r="C18" s="69" t="s">
        <v>164</v>
      </c>
      <c r="D18" s="69" t="s">
        <v>244</v>
      </c>
      <c r="E18" s="69" t="s">
        <v>245</v>
      </c>
      <c r="F18" s="173" t="s">
        <v>246</v>
      </c>
      <c r="G18" s="69" t="s">
        <v>247</v>
      </c>
      <c r="H18" s="68"/>
      <c r="I18" s="186"/>
      <c r="J18" s="162"/>
      <c r="K18" s="162" t="s">
        <v>142</v>
      </c>
      <c r="L18" s="162" t="s">
        <v>169</v>
      </c>
      <c r="M18" s="164" t="s">
        <v>170</v>
      </c>
      <c r="AA18" s="137">
        <f>IF(OR(I18="Fail",ISBLANK(I18)),INDEX('Issue Code Table'!C:C,MATCH(L:L,'Issue Code Table'!A:A,0)),IF(K18="Critical",6,IF(K18="Significant",5,IF(K18="Moderate",3,2))))</f>
        <v>5</v>
      </c>
    </row>
    <row r="19" spans="1:27" ht="37.5" x14ac:dyDescent="0.25">
      <c r="A19" s="68" t="s">
        <v>248</v>
      </c>
      <c r="B19" s="69" t="s">
        <v>249</v>
      </c>
      <c r="C19" s="69" t="s">
        <v>250</v>
      </c>
      <c r="D19" s="69" t="s">
        <v>118</v>
      </c>
      <c r="E19" s="69" t="s">
        <v>251</v>
      </c>
      <c r="F19" s="173" t="s">
        <v>252</v>
      </c>
      <c r="G19" s="69" t="s">
        <v>253</v>
      </c>
      <c r="H19" s="68"/>
      <c r="I19" s="186"/>
      <c r="J19" s="162"/>
      <c r="K19" s="162" t="s">
        <v>142</v>
      </c>
      <c r="L19" s="162" t="s">
        <v>254</v>
      </c>
      <c r="M19" s="164" t="s">
        <v>255</v>
      </c>
      <c r="AA19" s="137">
        <f>IF(OR(I19="Fail",ISBLANK(I19)),INDEX('Issue Code Table'!C:C,MATCH(L:L,'Issue Code Table'!A:A,0)),IF(K19="Critical",6,IF(K19="Significant",5,IF(K19="Moderate",3,2))))</f>
        <v>6</v>
      </c>
    </row>
    <row r="20" spans="1:27" ht="87" customHeight="1" x14ac:dyDescent="0.25">
      <c r="A20" s="68" t="s">
        <v>256</v>
      </c>
      <c r="B20" s="69" t="s">
        <v>257</v>
      </c>
      <c r="C20" s="69" t="s">
        <v>258</v>
      </c>
      <c r="D20" s="69" t="s">
        <v>165</v>
      </c>
      <c r="E20" s="69" t="s">
        <v>259</v>
      </c>
      <c r="F20" s="173" t="s">
        <v>260</v>
      </c>
      <c r="G20" s="69" t="s">
        <v>261</v>
      </c>
      <c r="H20" s="68"/>
      <c r="I20" s="186"/>
      <c r="J20" s="162"/>
      <c r="K20" s="162" t="s">
        <v>142</v>
      </c>
      <c r="L20" s="162" t="s">
        <v>262</v>
      </c>
      <c r="M20" s="164" t="s">
        <v>263</v>
      </c>
      <c r="AA20" s="137">
        <f>IF(OR(I20="Fail",ISBLANK(I20)),INDEX('Issue Code Table'!C:C,MATCH(L:L,'Issue Code Table'!A:A,0)),IF(K20="Critical",6,IF(K20="Significant",5,IF(K20="Moderate",3,2))))</f>
        <v>5</v>
      </c>
    </row>
    <row r="21" spans="1:27" s="160" customFormat="1" ht="99.75" customHeight="1" x14ac:dyDescent="0.25">
      <c r="A21" s="68" t="s">
        <v>264</v>
      </c>
      <c r="B21" s="164" t="s">
        <v>265</v>
      </c>
      <c r="C21" s="159" t="s">
        <v>266</v>
      </c>
      <c r="D21" s="69" t="s">
        <v>165</v>
      </c>
      <c r="E21" s="69" t="s">
        <v>267</v>
      </c>
      <c r="F21" s="173" t="s">
        <v>268</v>
      </c>
      <c r="G21" s="69" t="s">
        <v>269</v>
      </c>
      <c r="H21" s="158"/>
      <c r="I21" s="186"/>
      <c r="J21" s="162"/>
      <c r="K21" s="162" t="s">
        <v>132</v>
      </c>
      <c r="L21" s="162" t="s">
        <v>270</v>
      </c>
      <c r="M21" s="159" t="s">
        <v>271</v>
      </c>
      <c r="AA21" s="137" t="e">
        <f>IF(OR(I21="Fail",ISBLANK(I21)),INDEX('Issue Code Table'!C:C,MATCH(L:L,'Issue Code Table'!A:A,0)),IF(K21="Critical",6,IF(K21="Significant",5,IF(K21="Moderate",3,2))))</f>
        <v>#N/A</v>
      </c>
    </row>
    <row r="22" spans="1:27" ht="87.5" x14ac:dyDescent="0.25">
      <c r="A22" s="68" t="s">
        <v>272</v>
      </c>
      <c r="B22" s="69" t="s">
        <v>257</v>
      </c>
      <c r="C22" s="69" t="s">
        <v>258</v>
      </c>
      <c r="D22" s="69" t="s">
        <v>165</v>
      </c>
      <c r="E22" s="69" t="s">
        <v>273</v>
      </c>
      <c r="F22" s="173" t="s">
        <v>274</v>
      </c>
      <c r="G22" s="69" t="s">
        <v>275</v>
      </c>
      <c r="H22" s="68"/>
      <c r="I22" s="186"/>
      <c r="J22" s="162"/>
      <c r="K22" s="162" t="s">
        <v>132</v>
      </c>
      <c r="L22" s="162" t="s">
        <v>276</v>
      </c>
      <c r="M22" s="164" t="s">
        <v>277</v>
      </c>
      <c r="AA22" s="137">
        <f>IF(OR(I22="Fail",ISBLANK(I22)),INDEX('Issue Code Table'!C:C,MATCH(L:L,'Issue Code Table'!A:A,0)),IF(K22="Critical",6,IF(K22="Significant",5,IF(K22="Moderate",3,2))))</f>
        <v>5</v>
      </c>
    </row>
    <row r="23" spans="1:27" ht="75.75" customHeight="1" x14ac:dyDescent="0.25">
      <c r="A23" s="68" t="s">
        <v>278</v>
      </c>
      <c r="B23" s="69" t="s">
        <v>257</v>
      </c>
      <c r="C23" s="69" t="s">
        <v>258</v>
      </c>
      <c r="D23" s="69" t="s">
        <v>138</v>
      </c>
      <c r="E23" s="69" t="s">
        <v>279</v>
      </c>
      <c r="F23" s="173" t="s">
        <v>280</v>
      </c>
      <c r="G23" s="69" t="s">
        <v>281</v>
      </c>
      <c r="H23" s="68" t="s">
        <v>282</v>
      </c>
      <c r="I23" s="186"/>
      <c r="J23" s="162"/>
      <c r="K23" s="162" t="s">
        <v>132</v>
      </c>
      <c r="L23" s="162" t="s">
        <v>283</v>
      </c>
      <c r="M23" s="164" t="s">
        <v>284</v>
      </c>
      <c r="AA23" s="137">
        <f>IF(OR(I23="Fail",ISBLANK(I23)),INDEX('Issue Code Table'!C:C,MATCH(L:L,'Issue Code Table'!A:A,0)),IF(K23="Critical",6,IF(K23="Significant",5,IF(K23="Moderate",3,2))))</f>
        <v>2</v>
      </c>
    </row>
    <row r="24" spans="1:27" ht="87.5" x14ac:dyDescent="0.25">
      <c r="A24" s="68" t="s">
        <v>285</v>
      </c>
      <c r="B24" s="69" t="s">
        <v>286</v>
      </c>
      <c r="C24" s="69" t="s">
        <v>287</v>
      </c>
      <c r="D24" s="69" t="s">
        <v>118</v>
      </c>
      <c r="E24" s="69" t="s">
        <v>288</v>
      </c>
      <c r="F24" s="173" t="s">
        <v>289</v>
      </c>
      <c r="G24" s="69" t="s">
        <v>290</v>
      </c>
      <c r="H24" s="68"/>
      <c r="I24" s="186"/>
      <c r="J24" s="162"/>
      <c r="K24" s="162" t="s">
        <v>132</v>
      </c>
      <c r="L24" s="162" t="s">
        <v>291</v>
      </c>
      <c r="M24" s="164" t="s">
        <v>292</v>
      </c>
      <c r="AA24" s="137">
        <f>IF(OR(I24="Fail",ISBLANK(I24)),INDEX('Issue Code Table'!C:C,MATCH(L:L,'Issue Code Table'!A:A,0)),IF(K24="Critical",6,IF(K24="Significant",5,IF(K24="Moderate",3,2))))</f>
        <v>5</v>
      </c>
    </row>
    <row r="25" spans="1:27" ht="104.25" customHeight="1" x14ac:dyDescent="0.25">
      <c r="A25" s="68" t="s">
        <v>293</v>
      </c>
      <c r="B25" s="69" t="s">
        <v>294</v>
      </c>
      <c r="C25" s="69" t="s">
        <v>295</v>
      </c>
      <c r="D25" s="69" t="s">
        <v>118</v>
      </c>
      <c r="E25" s="69" t="s">
        <v>296</v>
      </c>
      <c r="F25" s="173" t="s">
        <v>297</v>
      </c>
      <c r="G25" s="69" t="s">
        <v>298</v>
      </c>
      <c r="H25" s="68"/>
      <c r="I25" s="186"/>
      <c r="J25" s="162"/>
      <c r="K25" s="162" t="s">
        <v>183</v>
      </c>
      <c r="L25" s="162" t="s">
        <v>299</v>
      </c>
      <c r="M25" s="159" t="s">
        <v>300</v>
      </c>
      <c r="AA25" s="137" t="e">
        <f>IF(OR(I25="Fail",ISBLANK(I25)),INDEX('Issue Code Table'!C:C,MATCH(L:L,'Issue Code Table'!A:A,0)),IF(K25="Critical",6,IF(K25="Significant",5,IF(K25="Moderate",3,2))))</f>
        <v>#N/A</v>
      </c>
    </row>
    <row r="26" spans="1:27" ht="97.5" customHeight="1" x14ac:dyDescent="0.25">
      <c r="A26" s="68" t="s">
        <v>301</v>
      </c>
      <c r="B26" s="69" t="s">
        <v>302</v>
      </c>
      <c r="C26" s="69" t="s">
        <v>303</v>
      </c>
      <c r="D26" s="69" t="s">
        <v>118</v>
      </c>
      <c r="E26" s="69" t="s">
        <v>304</v>
      </c>
      <c r="F26" s="173" t="s">
        <v>305</v>
      </c>
      <c r="G26" s="69" t="s">
        <v>306</v>
      </c>
      <c r="H26" s="68"/>
      <c r="I26" s="186"/>
      <c r="J26" s="162"/>
      <c r="K26" s="162" t="s">
        <v>142</v>
      </c>
      <c r="L26" s="162" t="s">
        <v>307</v>
      </c>
      <c r="M26" s="159" t="s">
        <v>308</v>
      </c>
      <c r="AA26" s="137" t="e">
        <f>IF(OR(I26="Fail",ISBLANK(I26)),INDEX('Issue Code Table'!C:C,MATCH(L:L,'Issue Code Table'!A:A,0)),IF(K26="Critical",6,IF(K26="Significant",5,IF(K26="Moderate",3,2))))</f>
        <v>#N/A</v>
      </c>
    </row>
    <row r="27" spans="1:27" ht="93" customHeight="1" x14ac:dyDescent="0.25">
      <c r="A27" s="68" t="s">
        <v>309</v>
      </c>
      <c r="B27" s="69" t="s">
        <v>310</v>
      </c>
      <c r="C27" s="69" t="s">
        <v>311</v>
      </c>
      <c r="D27" s="69" t="s">
        <v>118</v>
      </c>
      <c r="E27" s="69" t="s">
        <v>312</v>
      </c>
      <c r="F27" s="173" t="s">
        <v>313</v>
      </c>
      <c r="G27" s="69" t="s">
        <v>314</v>
      </c>
      <c r="H27" s="68"/>
      <c r="I27" s="186"/>
      <c r="J27" s="162"/>
      <c r="K27" s="162" t="s">
        <v>132</v>
      </c>
      <c r="L27" s="162" t="s">
        <v>315</v>
      </c>
      <c r="M27" s="164" t="s">
        <v>316</v>
      </c>
      <c r="AA27" s="137">
        <f>IF(OR(I27="Fail",ISBLANK(I27)),INDEX('Issue Code Table'!C:C,MATCH(L:L,'Issue Code Table'!A:A,0)),IF(K27="Critical",6,IF(K27="Significant",5,IF(K27="Moderate",3,2))))</f>
        <v>4</v>
      </c>
    </row>
    <row r="28" spans="1:27" s="160" customFormat="1" ht="92.25" customHeight="1" x14ac:dyDescent="0.25">
      <c r="A28" s="68" t="s">
        <v>317</v>
      </c>
      <c r="B28" s="164" t="s">
        <v>318</v>
      </c>
      <c r="C28" s="159" t="s">
        <v>319</v>
      </c>
      <c r="D28" s="159" t="s">
        <v>320</v>
      </c>
      <c r="E28" s="159" t="s">
        <v>321</v>
      </c>
      <c r="F28" s="173" t="s">
        <v>322</v>
      </c>
      <c r="G28" s="159" t="s">
        <v>323</v>
      </c>
      <c r="H28" s="159"/>
      <c r="I28" s="186"/>
      <c r="J28" s="159"/>
      <c r="K28" s="162" t="s">
        <v>132</v>
      </c>
      <c r="L28" s="162" t="s">
        <v>324</v>
      </c>
      <c r="M28" s="164" t="s">
        <v>325</v>
      </c>
      <c r="Z28" s="161">
        <v>2</v>
      </c>
      <c r="AA28" s="137">
        <f>IF(OR(I28="Fail",ISBLANK(I28)),INDEX('Issue Code Table'!C:C,MATCH(L:L,'Issue Code Table'!A:A,0)),IF(K28="Critical",6,IF(K28="Significant",5,IF(K28="Moderate",3,2))))</f>
        <v>2</v>
      </c>
    </row>
    <row r="29" spans="1:27" ht="99" customHeight="1" x14ac:dyDescent="0.25">
      <c r="A29" s="68" t="s">
        <v>326</v>
      </c>
      <c r="B29" s="69" t="s">
        <v>327</v>
      </c>
      <c r="C29" s="69" t="s">
        <v>328</v>
      </c>
      <c r="D29" s="69"/>
      <c r="E29" s="69" t="s">
        <v>329</v>
      </c>
      <c r="F29" s="173" t="s">
        <v>330</v>
      </c>
      <c r="G29" s="69" t="s">
        <v>331</v>
      </c>
      <c r="H29" s="68"/>
      <c r="I29" s="186"/>
      <c r="J29" s="162"/>
      <c r="K29" s="162" t="s">
        <v>142</v>
      </c>
      <c r="L29" s="162" t="s">
        <v>332</v>
      </c>
      <c r="M29" s="159" t="s">
        <v>333</v>
      </c>
      <c r="AA29" s="137">
        <f>IF(OR(I29="Fail",ISBLANK(I29)),INDEX('Issue Code Table'!C:C,MATCH(L:L,'Issue Code Table'!A:A,0)),IF(K29="Critical",6,IF(K29="Significant",5,IF(K29="Moderate",3,2))))</f>
        <v>4</v>
      </c>
    </row>
    <row r="30" spans="1:27" ht="130.5" customHeight="1" x14ac:dyDescent="0.25">
      <c r="A30" s="68" t="s">
        <v>334</v>
      </c>
      <c r="B30" s="69" t="s">
        <v>335</v>
      </c>
      <c r="C30" s="69" t="s">
        <v>336</v>
      </c>
      <c r="D30" s="69" t="s">
        <v>165</v>
      </c>
      <c r="E30" s="69" t="s">
        <v>337</v>
      </c>
      <c r="F30" s="173" t="s">
        <v>338</v>
      </c>
      <c r="G30" s="69" t="s">
        <v>339</v>
      </c>
      <c r="H30" s="68"/>
      <c r="I30" s="186"/>
      <c r="J30" s="162"/>
      <c r="K30" s="162" t="s">
        <v>142</v>
      </c>
      <c r="L30" s="162" t="s">
        <v>340</v>
      </c>
      <c r="M30" s="159" t="s">
        <v>341</v>
      </c>
      <c r="AA30" s="137" t="e">
        <f>IF(OR(I30="Fail",ISBLANK(I30)),INDEX('Issue Code Table'!C:C,MATCH(L:L,'Issue Code Table'!A:A,0)),IF(K30="Critical",6,IF(K30="Significant",5,IF(K30="Moderate",3,2))))</f>
        <v>#N/A</v>
      </c>
    </row>
    <row r="31" spans="1:27" ht="124.5" customHeight="1" x14ac:dyDescent="0.25">
      <c r="A31" s="68" t="s">
        <v>342</v>
      </c>
      <c r="B31" s="69" t="s">
        <v>335</v>
      </c>
      <c r="C31" s="69" t="s">
        <v>336</v>
      </c>
      <c r="D31" s="69" t="s">
        <v>165</v>
      </c>
      <c r="E31" s="70" t="s">
        <v>343</v>
      </c>
      <c r="F31" s="173" t="s">
        <v>344</v>
      </c>
      <c r="G31" s="69" t="s">
        <v>345</v>
      </c>
      <c r="H31" s="68"/>
      <c r="I31" s="186"/>
      <c r="J31" s="162"/>
      <c r="K31" s="162" t="s">
        <v>132</v>
      </c>
      <c r="L31" s="162" t="s">
        <v>346</v>
      </c>
      <c r="M31" s="164" t="s">
        <v>347</v>
      </c>
      <c r="AA31" s="137">
        <f>IF(OR(I31="Fail",ISBLANK(I31)),INDEX('Issue Code Table'!C:C,MATCH(L:L,'Issue Code Table'!A:A,0)),IF(K31="Critical",6,IF(K31="Significant",5,IF(K31="Moderate",3,2))))</f>
        <v>3</v>
      </c>
    </row>
    <row r="32" spans="1:27" ht="87.75" customHeight="1" x14ac:dyDescent="0.25">
      <c r="A32" s="68" t="s">
        <v>348</v>
      </c>
      <c r="B32" s="69" t="s">
        <v>335</v>
      </c>
      <c r="C32" s="69" t="s">
        <v>336</v>
      </c>
      <c r="D32" s="69" t="s">
        <v>165</v>
      </c>
      <c r="E32" s="69" t="s">
        <v>349</v>
      </c>
      <c r="F32" s="173" t="s">
        <v>350</v>
      </c>
      <c r="G32" s="69" t="s">
        <v>351</v>
      </c>
      <c r="H32" s="68"/>
      <c r="I32" s="186"/>
      <c r="J32" s="162"/>
      <c r="K32" s="162" t="s">
        <v>142</v>
      </c>
      <c r="L32" s="162" t="s">
        <v>352</v>
      </c>
      <c r="M32" s="164" t="s">
        <v>353</v>
      </c>
      <c r="AA32" s="137">
        <f>IF(OR(I32="Fail",ISBLANK(I32)),INDEX('Issue Code Table'!C:C,MATCH(L:L,'Issue Code Table'!A:A,0)),IF(K32="Critical",6,IF(K32="Significant",5,IF(K32="Moderate",3,2))))</f>
        <v>5</v>
      </c>
    </row>
    <row r="33" spans="1:27" ht="87.75" customHeight="1" x14ac:dyDescent="0.25">
      <c r="A33" s="68" t="s">
        <v>354</v>
      </c>
      <c r="B33" s="69" t="s">
        <v>335</v>
      </c>
      <c r="C33" s="69" t="s">
        <v>336</v>
      </c>
      <c r="D33" s="69" t="s">
        <v>118</v>
      </c>
      <c r="E33" s="69" t="s">
        <v>355</v>
      </c>
      <c r="F33" s="173" t="s">
        <v>356</v>
      </c>
      <c r="G33" s="69" t="s">
        <v>357</v>
      </c>
      <c r="H33" s="68"/>
      <c r="I33" s="186"/>
      <c r="J33" s="162" t="s">
        <v>358</v>
      </c>
      <c r="K33" s="162" t="s">
        <v>132</v>
      </c>
      <c r="L33" s="162" t="s">
        <v>359</v>
      </c>
      <c r="M33" s="164" t="s">
        <v>360</v>
      </c>
      <c r="AA33" s="137">
        <f>IF(OR(I33="Fail",ISBLANK(I33)),INDEX('Issue Code Table'!C:C,MATCH(L:L,'Issue Code Table'!A:A,0)),IF(K33="Critical",6,IF(K33="Significant",5,IF(K33="Moderate",3,2))))</f>
        <v>5</v>
      </c>
    </row>
    <row r="34" spans="1:27" ht="101.25" customHeight="1" x14ac:dyDescent="0.25">
      <c r="A34" s="68" t="s">
        <v>361</v>
      </c>
      <c r="B34" s="69" t="s">
        <v>335</v>
      </c>
      <c r="C34" s="69" t="s">
        <v>336</v>
      </c>
      <c r="D34" s="69" t="s">
        <v>165</v>
      </c>
      <c r="E34" s="70" t="s">
        <v>362</v>
      </c>
      <c r="F34" s="173" t="s">
        <v>363</v>
      </c>
      <c r="G34" s="69" t="s">
        <v>364</v>
      </c>
      <c r="H34" s="68"/>
      <c r="I34" s="186"/>
      <c r="J34" s="162"/>
      <c r="K34" s="162" t="s">
        <v>142</v>
      </c>
      <c r="L34" s="162" t="s">
        <v>352</v>
      </c>
      <c r="M34" s="164" t="s">
        <v>353</v>
      </c>
      <c r="AA34" s="137">
        <f>IF(OR(I34="Fail",ISBLANK(I34)),INDEX('Issue Code Table'!C:C,MATCH(L:L,'Issue Code Table'!A:A,0)),IF(K34="Critical",6,IF(K34="Significant",5,IF(K34="Moderate",3,2))))</f>
        <v>5</v>
      </c>
    </row>
    <row r="35" spans="1:27" ht="75" x14ac:dyDescent="0.25">
      <c r="A35" s="68" t="s">
        <v>365</v>
      </c>
      <c r="B35" s="69" t="s">
        <v>136</v>
      </c>
      <c r="C35" s="69" t="s">
        <v>137</v>
      </c>
      <c r="D35" s="69" t="s">
        <v>165</v>
      </c>
      <c r="E35" s="69" t="s">
        <v>366</v>
      </c>
      <c r="F35" s="173" t="s">
        <v>367</v>
      </c>
      <c r="G35" s="69" t="s">
        <v>368</v>
      </c>
      <c r="H35" s="68"/>
      <c r="I35" s="186"/>
      <c r="J35" s="162"/>
      <c r="K35" s="162" t="s">
        <v>142</v>
      </c>
      <c r="L35" s="162" t="s">
        <v>369</v>
      </c>
      <c r="M35" s="164" t="s">
        <v>370</v>
      </c>
      <c r="AA35" s="137">
        <f>IF(OR(I35="Fail",ISBLANK(I35)),INDEX('Issue Code Table'!C:C,MATCH(L:L,'Issue Code Table'!A:A,0)),IF(K35="Critical",6,IF(K35="Significant",5,IF(K35="Moderate",3,2))))</f>
        <v>7</v>
      </c>
    </row>
    <row r="36" spans="1:27" ht="93" customHeight="1" x14ac:dyDescent="0.25">
      <c r="A36" s="68" t="s">
        <v>371</v>
      </c>
      <c r="B36" s="69" t="s">
        <v>335</v>
      </c>
      <c r="C36" s="69" t="s">
        <v>336</v>
      </c>
      <c r="D36" s="69" t="s">
        <v>165</v>
      </c>
      <c r="E36" s="69" t="s">
        <v>372</v>
      </c>
      <c r="F36" s="173" t="s">
        <v>373</v>
      </c>
      <c r="G36" s="69" t="s">
        <v>374</v>
      </c>
      <c r="H36" s="68"/>
      <c r="I36" s="186"/>
      <c r="J36" s="162"/>
      <c r="K36" s="162" t="s">
        <v>142</v>
      </c>
      <c r="L36" s="162" t="s">
        <v>375</v>
      </c>
      <c r="M36" s="164" t="s">
        <v>376</v>
      </c>
      <c r="AA36" s="137">
        <f>IF(OR(I36="Fail",ISBLANK(I36)),INDEX('Issue Code Table'!C:C,MATCH(L:L,'Issue Code Table'!A:A,0)),IF(K36="Critical",6,IF(K36="Significant",5,IF(K36="Moderate",3,2))))</f>
        <v>5</v>
      </c>
    </row>
    <row r="37" spans="1:27" ht="100" x14ac:dyDescent="0.25">
      <c r="A37" s="68" t="s">
        <v>377</v>
      </c>
      <c r="B37" s="69" t="s">
        <v>378</v>
      </c>
      <c r="C37" s="69" t="s">
        <v>379</v>
      </c>
      <c r="D37" s="69" t="s">
        <v>380</v>
      </c>
      <c r="E37" s="69" t="s">
        <v>381</v>
      </c>
      <c r="F37" s="173" t="s">
        <v>382</v>
      </c>
      <c r="G37" s="69" t="s">
        <v>383</v>
      </c>
      <c r="H37" s="68"/>
      <c r="I37" s="186"/>
      <c r="J37" s="162"/>
      <c r="K37" s="162" t="s">
        <v>142</v>
      </c>
      <c r="L37" s="162" t="s">
        <v>384</v>
      </c>
      <c r="M37" s="164" t="s">
        <v>385</v>
      </c>
      <c r="AA37" s="137">
        <f>IF(OR(I37="Fail",ISBLANK(I37)),INDEX('Issue Code Table'!C:C,MATCH(L:L,'Issue Code Table'!A:A,0)),IF(K37="Critical",6,IF(K37="Significant",5,IF(K37="Moderate",3,2))))</f>
        <v>7</v>
      </c>
    </row>
    <row r="38" spans="1:27" ht="76.5" customHeight="1" x14ac:dyDescent="0.25">
      <c r="A38" s="68" t="s">
        <v>386</v>
      </c>
      <c r="B38" s="69" t="s">
        <v>387</v>
      </c>
      <c r="C38" s="69" t="s">
        <v>388</v>
      </c>
      <c r="D38" s="69" t="s">
        <v>165</v>
      </c>
      <c r="E38" s="69" t="s">
        <v>389</v>
      </c>
      <c r="F38" s="173" t="s">
        <v>390</v>
      </c>
      <c r="G38" s="69" t="s">
        <v>391</v>
      </c>
      <c r="H38" s="68"/>
      <c r="I38" s="186"/>
      <c r="J38" s="162" t="s">
        <v>392</v>
      </c>
      <c r="K38" s="162" t="s">
        <v>142</v>
      </c>
      <c r="L38" s="162" t="s">
        <v>393</v>
      </c>
      <c r="M38" s="164" t="s">
        <v>394</v>
      </c>
      <c r="AA38" s="137">
        <f>IF(OR(I38="Fail",ISBLANK(I38)),INDEX('Issue Code Table'!C:C,MATCH(L:L,'Issue Code Table'!A:A,0)),IF(K38="Critical",6,IF(K38="Significant",5,IF(K38="Moderate",3,2))))</f>
        <v>6</v>
      </c>
    </row>
    <row r="39" spans="1:27" ht="114" customHeight="1" x14ac:dyDescent="0.25">
      <c r="A39" s="68" t="s">
        <v>395</v>
      </c>
      <c r="B39" s="68" t="s">
        <v>396</v>
      </c>
      <c r="C39" s="68" t="s">
        <v>397</v>
      </c>
      <c r="D39" s="69" t="s">
        <v>398</v>
      </c>
      <c r="E39" s="69" t="s">
        <v>399</v>
      </c>
      <c r="F39" s="173" t="s">
        <v>400</v>
      </c>
      <c r="G39" s="69" t="s">
        <v>401</v>
      </c>
      <c r="H39" s="68"/>
      <c r="I39" s="186"/>
      <c r="J39" s="162"/>
      <c r="K39" s="162" t="s">
        <v>142</v>
      </c>
      <c r="L39" s="162" t="s">
        <v>402</v>
      </c>
      <c r="M39" s="164" t="s">
        <v>403</v>
      </c>
      <c r="AA39" s="137">
        <f>IF(OR(I39="Fail",ISBLANK(I39)),INDEX('Issue Code Table'!C:C,MATCH(L:L,'Issue Code Table'!A:A,0)),IF(K39="Critical",6,IF(K39="Significant",5,IF(K39="Moderate",3,2))))</f>
        <v>4</v>
      </c>
    </row>
    <row r="40" spans="1:27" ht="87" customHeight="1" x14ac:dyDescent="0.25">
      <c r="A40" s="68" t="s">
        <v>404</v>
      </c>
      <c r="B40" s="69" t="s">
        <v>187</v>
      </c>
      <c r="C40" s="69" t="s">
        <v>188</v>
      </c>
      <c r="D40" s="69" t="s">
        <v>398</v>
      </c>
      <c r="E40" s="69" t="s">
        <v>405</v>
      </c>
      <c r="F40" s="173" t="s">
        <v>406</v>
      </c>
      <c r="G40" s="69" t="s">
        <v>407</v>
      </c>
      <c r="H40" s="68"/>
      <c r="I40" s="186"/>
      <c r="J40" s="162"/>
      <c r="K40" s="162" t="s">
        <v>132</v>
      </c>
      <c r="L40" s="162" t="s">
        <v>408</v>
      </c>
      <c r="M40" s="164" t="s">
        <v>409</v>
      </c>
      <c r="AA40" s="137">
        <f>IF(OR(I40="Fail",ISBLANK(I40)),INDEX('Issue Code Table'!C:C,MATCH(L:L,'Issue Code Table'!A:A,0)),IF(K40="Critical",6,IF(K40="Significant",5,IF(K40="Moderate",3,2))))</f>
        <v>4</v>
      </c>
    </row>
    <row r="41" spans="1:27" ht="111" customHeight="1" x14ac:dyDescent="0.25">
      <c r="A41" s="68" t="s">
        <v>410</v>
      </c>
      <c r="B41" s="69" t="s">
        <v>411</v>
      </c>
      <c r="C41" s="69" t="s">
        <v>412</v>
      </c>
      <c r="D41" s="69" t="s">
        <v>118</v>
      </c>
      <c r="E41" s="69" t="s">
        <v>413</v>
      </c>
      <c r="F41" s="173" t="s">
        <v>414</v>
      </c>
      <c r="G41" s="69" t="s">
        <v>415</v>
      </c>
      <c r="H41" s="68"/>
      <c r="I41" s="186"/>
      <c r="J41" s="162"/>
      <c r="K41" s="162" t="s">
        <v>142</v>
      </c>
      <c r="L41" s="162" t="s">
        <v>416</v>
      </c>
      <c r="M41" s="164" t="s">
        <v>417</v>
      </c>
      <c r="AA41" s="137">
        <f>IF(OR(I41="Fail",ISBLANK(I41)),INDEX('Issue Code Table'!C:C,MATCH(L:L,'Issue Code Table'!A:A,0)),IF(K41="Critical",6,IF(K41="Significant",5,IF(K41="Moderate",3,2))))</f>
        <v>6</v>
      </c>
    </row>
    <row r="42" spans="1:27" x14ac:dyDescent="0.25">
      <c r="A42" s="64"/>
      <c r="B42" s="85"/>
      <c r="C42" s="198"/>
      <c r="D42" s="198"/>
      <c r="E42" s="199"/>
      <c r="F42" s="199"/>
      <c r="G42" s="199"/>
      <c r="H42" s="64"/>
      <c r="I42" s="64"/>
      <c r="J42" s="64"/>
      <c r="K42" s="64"/>
      <c r="L42" s="64"/>
      <c r="M42" s="64"/>
      <c r="AA42" s="64"/>
    </row>
    <row r="44" spans="1:27" hidden="1" x14ac:dyDescent="0.25">
      <c r="H44" t="s">
        <v>418</v>
      </c>
      <c r="K44" s="177"/>
    </row>
    <row r="45" spans="1:27" ht="27" hidden="1" customHeight="1" x14ac:dyDescent="0.25">
      <c r="H45" t="s">
        <v>57</v>
      </c>
      <c r="K45" s="177" t="s">
        <v>122</v>
      </c>
    </row>
    <row r="46" spans="1:27" hidden="1" x14ac:dyDescent="0.25">
      <c r="H46" t="s">
        <v>58</v>
      </c>
      <c r="K46" s="177" t="s">
        <v>142</v>
      </c>
    </row>
    <row r="47" spans="1:27" hidden="1" x14ac:dyDescent="0.25">
      <c r="H47" t="s">
        <v>46</v>
      </c>
      <c r="K47" s="177" t="s">
        <v>132</v>
      </c>
    </row>
    <row r="48" spans="1:27" hidden="1" x14ac:dyDescent="0.25">
      <c r="H48" t="s">
        <v>419</v>
      </c>
      <c r="K48" s="177" t="s">
        <v>183</v>
      </c>
    </row>
    <row r="49" spans="8:11" hidden="1" x14ac:dyDescent="0.25">
      <c r="H49" t="s">
        <v>420</v>
      </c>
    </row>
    <row r="50" spans="8:11" hidden="1" x14ac:dyDescent="0.25">
      <c r="H50" t="s">
        <v>421</v>
      </c>
    </row>
    <row r="51" spans="8:11" hidden="1" x14ac:dyDescent="0.25"/>
    <row r="52" spans="8:11" hidden="1" x14ac:dyDescent="0.25"/>
    <row r="53" spans="8:11" hidden="1" x14ac:dyDescent="0.25"/>
    <row r="54" spans="8:11" hidden="1" x14ac:dyDescent="0.25">
      <c r="H54" s="134" t="s">
        <v>422</v>
      </c>
    </row>
    <row r="55" spans="8:11" hidden="1" x14ac:dyDescent="0.25">
      <c r="H55" s="136" t="s">
        <v>122</v>
      </c>
    </row>
    <row r="56" spans="8:11" hidden="1" x14ac:dyDescent="0.25">
      <c r="H56" s="134" t="s">
        <v>142</v>
      </c>
    </row>
    <row r="57" spans="8:11" hidden="1" x14ac:dyDescent="0.25">
      <c r="H57" s="134" t="s">
        <v>132</v>
      </c>
    </row>
    <row r="58" spans="8:11" hidden="1" x14ac:dyDescent="0.25">
      <c r="H58" s="134" t="s">
        <v>183</v>
      </c>
    </row>
    <row r="59" spans="8:11" hidden="1" x14ac:dyDescent="0.25">
      <c r="I59" s="177"/>
      <c r="K59" s="177" t="s">
        <v>422</v>
      </c>
    </row>
    <row r="60" spans="8:11" hidden="1" x14ac:dyDescent="0.25">
      <c r="I60" s="177"/>
      <c r="K60" s="177" t="s">
        <v>122</v>
      </c>
    </row>
    <row r="61" spans="8:11" hidden="1" x14ac:dyDescent="0.25">
      <c r="I61" s="177"/>
      <c r="K61" s="177" t="s">
        <v>142</v>
      </c>
    </row>
    <row r="62" spans="8:11" hidden="1" x14ac:dyDescent="0.25">
      <c r="I62" s="177"/>
      <c r="K62" s="177" t="s">
        <v>132</v>
      </c>
    </row>
    <row r="63" spans="8:11" hidden="1" x14ac:dyDescent="0.25">
      <c r="K63" s="177" t="s">
        <v>183</v>
      </c>
    </row>
    <row r="64" spans="8:11" hidden="1" x14ac:dyDescent="0.25"/>
    <row r="65" hidden="1" x14ac:dyDescent="0.25"/>
    <row r="66" hidden="1" x14ac:dyDescent="0.25"/>
    <row r="67" hidden="1" x14ac:dyDescent="0.25"/>
    <row r="68" hidden="1" x14ac:dyDescent="0.25"/>
    <row r="69" hidden="1" x14ac:dyDescent="0.25"/>
  </sheetData>
  <protectedRanges>
    <protectedRange password="E1A2" sqref="L4 L22 L6:L10 L16:L19" name="Range1"/>
    <protectedRange password="E1A2" sqref="AA3:AA41" name="Range1_1_1"/>
    <protectedRange password="E1A2" sqref="AA2" name="Range1_1_2"/>
    <protectedRange password="E1A2" sqref="L2:M2" name="Range1_5_1"/>
    <protectedRange password="E1A2" sqref="L13" name="Range1_6"/>
    <protectedRange password="E1A2" sqref="L14:L15" name="Range1_7"/>
    <protectedRange password="E1A2" sqref="L20" name="Range1_8"/>
    <protectedRange password="E1A2" sqref="L26" name="Range1_9"/>
    <protectedRange password="E1A2" sqref="L28" name="Range1_10"/>
    <protectedRange password="E1A2" sqref="Z28" name="Range1_1_1_1"/>
    <protectedRange password="E1A2" sqref="L3" name="Range1_1_2_1"/>
    <protectedRange password="E1A2" sqref="L5" name="Range1_4_1"/>
    <protectedRange password="E1A2" sqref="L12" name="Range1_1"/>
  </protectedRanges>
  <autoFilter ref="A2:M42" xr:uid="{00000000-0009-0000-0000-000003000000}"/>
  <phoneticPr fontId="2" type="noConversion"/>
  <conditionalFormatting sqref="J21">
    <cfRule type="cellIs" dxfId="58" priority="25" stopIfTrue="1" operator="equal">
      <formula>"Pass"</formula>
    </cfRule>
    <cfRule type="cellIs" dxfId="57" priority="26" stopIfTrue="1" operator="equal">
      <formula>"Fail"</formula>
    </cfRule>
    <cfRule type="cellIs" dxfId="56" priority="27" stopIfTrue="1" operator="equal">
      <formula>"Info"</formula>
    </cfRule>
  </conditionalFormatting>
  <conditionalFormatting sqref="J15">
    <cfRule type="cellIs" dxfId="55" priority="18" stopIfTrue="1" operator="equal">
      <formula>"Pass"</formula>
    </cfRule>
    <cfRule type="cellIs" dxfId="54" priority="19" stopIfTrue="1" operator="equal">
      <formula>"Fail"</formula>
    </cfRule>
    <cfRule type="cellIs" dxfId="53" priority="20" stopIfTrue="1" operator="equal">
      <formula>"Info"</formula>
    </cfRule>
  </conditionalFormatting>
  <conditionalFormatting sqref="L3:L41">
    <cfRule type="expression" dxfId="52" priority="45" stopIfTrue="1">
      <formula>ISERROR(AA3)</formula>
    </cfRule>
  </conditionalFormatting>
  <conditionalFormatting sqref="I3:I41">
    <cfRule type="cellIs" dxfId="51" priority="4" stopIfTrue="1" operator="equal">
      <formula>"Pass"</formula>
    </cfRule>
    <cfRule type="cellIs" dxfId="50" priority="5" stopIfTrue="1" operator="equal">
      <formula>"Fail"</formula>
    </cfRule>
    <cfRule type="cellIs" dxfId="49" priority="6" stopIfTrue="1" operator="equal">
      <formula>"Info"</formula>
    </cfRule>
  </conditionalFormatting>
  <conditionalFormatting sqref="H3:I41">
    <cfRule type="cellIs" dxfId="48" priority="1" stopIfTrue="1" operator="equal">
      <formula>"Pass"</formula>
    </cfRule>
    <cfRule type="cellIs" dxfId="47" priority="2" stopIfTrue="1" operator="equal">
      <formula>"Fail"</formula>
    </cfRule>
    <cfRule type="cellIs" dxfId="46" priority="3" stopIfTrue="1" operator="equal">
      <formula>"Info"</formula>
    </cfRule>
  </conditionalFormatting>
  <dataValidations count="3">
    <dataValidation type="list" allowBlank="1" showInputMessage="1" showErrorMessage="1" sqref="K3:K41" xr:uid="{00000000-0002-0000-0300-000000000000}">
      <formula1>$K$60:$K$63</formula1>
    </dataValidation>
    <dataValidation type="list" allowBlank="1" showInputMessage="1" showErrorMessage="1" sqref="D29:D41 D4:D27" xr:uid="{00000000-0002-0000-0300-000001000000}">
      <formula1>$H$49:$H$50</formula1>
    </dataValidation>
    <dataValidation type="list" allowBlank="1" showInputMessage="1" showErrorMessage="1" sqref="I3:I41" xr:uid="{00000000-0002-0000-0300-000002000000}">
      <formula1>$H$45:$H$48</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05270-C6E7-4BEB-81A5-C7DEE29CDE2D}">
  <dimension ref="A1:AA75"/>
  <sheetViews>
    <sheetView zoomScale="80" zoomScaleNormal="80" workbookViewId="0">
      <selection activeCell="M5" sqref="M5"/>
    </sheetView>
  </sheetViews>
  <sheetFormatPr defaultRowHeight="12.5" x14ac:dyDescent="0.25"/>
  <cols>
    <col min="1" max="1" width="12.7265625" style="176" bestFit="1" customWidth="1"/>
    <col min="2" max="2" width="9.81640625" style="176" customWidth="1"/>
    <col min="3" max="3" width="24.1796875" style="208" customWidth="1"/>
    <col min="4" max="4" width="16.453125" style="208" customWidth="1"/>
    <col min="5" max="5" width="34.453125" style="208" customWidth="1"/>
    <col min="6" max="6" width="53.1796875" style="208" customWidth="1"/>
    <col min="7" max="7" width="41.1796875" style="208" customWidth="1"/>
    <col min="8" max="8" width="15.81640625" style="176" customWidth="1"/>
    <col min="9" max="9" width="9.26953125" style="176" customWidth="1"/>
    <col min="10" max="10" width="30" style="176" customWidth="1"/>
    <col min="11" max="11" width="11.7265625" style="176" customWidth="1"/>
    <col min="12" max="12" width="13" style="176" customWidth="1"/>
    <col min="13" max="13" width="55.81640625" style="176" customWidth="1"/>
    <col min="14" max="26" width="8.7265625" customWidth="1"/>
    <col min="27" max="27" width="13.7265625" hidden="1" customWidth="1"/>
  </cols>
  <sheetData>
    <row r="1" spans="1:27" ht="13" x14ac:dyDescent="0.3">
      <c r="A1" s="167" t="s">
        <v>56</v>
      </c>
      <c r="B1" s="168"/>
      <c r="C1" s="205"/>
      <c r="D1" s="206"/>
      <c r="E1" s="206"/>
      <c r="F1" s="206"/>
      <c r="G1" s="206"/>
      <c r="H1" s="169"/>
      <c r="I1" s="169"/>
      <c r="J1" s="169"/>
      <c r="K1" s="170"/>
      <c r="L1" s="171"/>
      <c r="M1" s="171"/>
      <c r="AA1" s="9"/>
    </row>
    <row r="2" spans="1:27" s="86" customFormat="1" ht="33" customHeight="1" x14ac:dyDescent="0.25">
      <c r="A2" s="172" t="s">
        <v>101</v>
      </c>
      <c r="B2" s="172" t="s">
        <v>102</v>
      </c>
      <c r="C2" s="172" t="s">
        <v>103</v>
      </c>
      <c r="D2" s="172" t="s">
        <v>104</v>
      </c>
      <c r="E2" s="172" t="s">
        <v>105</v>
      </c>
      <c r="F2" s="172" t="s">
        <v>106</v>
      </c>
      <c r="G2" s="172" t="s">
        <v>107</v>
      </c>
      <c r="H2" s="172" t="s">
        <v>108</v>
      </c>
      <c r="I2" s="172" t="s">
        <v>109</v>
      </c>
      <c r="J2" s="172" t="s">
        <v>110</v>
      </c>
      <c r="K2" s="202" t="s">
        <v>111</v>
      </c>
      <c r="L2" s="203" t="s">
        <v>112</v>
      </c>
      <c r="M2" s="204" t="s">
        <v>113</v>
      </c>
      <c r="AA2" s="194" t="s">
        <v>114</v>
      </c>
    </row>
    <row r="3" spans="1:27" ht="78" customHeight="1" x14ac:dyDescent="0.25">
      <c r="A3" s="69" t="s">
        <v>1688</v>
      </c>
      <c r="B3" s="246" t="s">
        <v>116</v>
      </c>
      <c r="C3" s="246" t="s">
        <v>117</v>
      </c>
      <c r="D3" s="247" t="s">
        <v>1689</v>
      </c>
      <c r="E3" s="247" t="s">
        <v>1690</v>
      </c>
      <c r="F3" s="69" t="s">
        <v>1691</v>
      </c>
      <c r="G3" s="69" t="s">
        <v>1692</v>
      </c>
      <c r="H3" s="248"/>
      <c r="I3" s="186"/>
      <c r="J3" s="248"/>
      <c r="K3" s="248" t="s">
        <v>122</v>
      </c>
      <c r="L3" s="248" t="s">
        <v>427</v>
      </c>
      <c r="M3" s="249" t="s">
        <v>428</v>
      </c>
      <c r="AA3" s="137" t="e">
        <f>IF(OR(I3="Fail",ISBLANK(I3)),INDEX('Issue Code Table'!C:C,MATCH(L:L,'Issue Code Table'!A:A,0)),IF(K3="Critical",6,IF(K3="Significant",5,IF(K3="Moderate",3,2))))</f>
        <v>#N/A</v>
      </c>
    </row>
    <row r="4" spans="1:27" ht="84.75" customHeight="1" x14ac:dyDescent="0.25">
      <c r="A4" s="69" t="s">
        <v>1693</v>
      </c>
      <c r="B4" s="217" t="s">
        <v>430</v>
      </c>
      <c r="C4" s="159" t="s">
        <v>431</v>
      </c>
      <c r="D4" s="250" t="s">
        <v>1689</v>
      </c>
      <c r="E4" s="247" t="s">
        <v>1694</v>
      </c>
      <c r="F4" s="251" t="s">
        <v>1695</v>
      </c>
      <c r="G4" s="247" t="s">
        <v>1696</v>
      </c>
      <c r="H4" s="162"/>
      <c r="I4" s="186"/>
      <c r="J4" s="162"/>
      <c r="K4" s="162" t="s">
        <v>142</v>
      </c>
      <c r="L4" s="162" t="s">
        <v>435</v>
      </c>
      <c r="M4" s="162" t="s">
        <v>436</v>
      </c>
      <c r="AA4" s="137" t="e">
        <f>IF(OR(I4="Fail",ISBLANK(I4)),INDEX('Issue Code Table'!C:C,MATCH(L:L,'Issue Code Table'!A:A,0)),IF(K4="Critical",6,IF(K4="Significant",5,IF(K4="Moderate",3,2))))</f>
        <v>#N/A</v>
      </c>
    </row>
    <row r="5" spans="1:27" ht="90.75" customHeight="1" x14ac:dyDescent="0.25">
      <c r="A5" s="69" t="s">
        <v>1697</v>
      </c>
      <c r="B5" s="217" t="s">
        <v>430</v>
      </c>
      <c r="C5" s="159" t="s">
        <v>431</v>
      </c>
      <c r="D5" s="250" t="s">
        <v>1689</v>
      </c>
      <c r="E5" s="247" t="s">
        <v>1698</v>
      </c>
      <c r="F5" s="251" t="s">
        <v>1699</v>
      </c>
      <c r="G5" s="247" t="s">
        <v>1700</v>
      </c>
      <c r="H5" s="162"/>
      <c r="I5" s="186"/>
      <c r="J5" s="162"/>
      <c r="K5" s="162" t="s">
        <v>142</v>
      </c>
      <c r="L5" s="162" t="s">
        <v>435</v>
      </c>
      <c r="M5" s="162" t="s">
        <v>436</v>
      </c>
      <c r="AA5" s="137" t="e">
        <f>IF(OR(I5="Fail",ISBLANK(I5)),INDEX('Issue Code Table'!C:C,MATCH(L:L,'Issue Code Table'!A:A,0)),IF(K5="Critical",6,IF(K5="Significant",5,IF(K5="Moderate",3,2))))</f>
        <v>#N/A</v>
      </c>
    </row>
    <row r="6" spans="1:27" ht="94.5" customHeight="1" x14ac:dyDescent="0.25">
      <c r="A6" s="69" t="s">
        <v>1701</v>
      </c>
      <c r="B6" s="217" t="s">
        <v>430</v>
      </c>
      <c r="C6" s="159" t="s">
        <v>431</v>
      </c>
      <c r="D6" s="250" t="s">
        <v>1689</v>
      </c>
      <c r="E6" s="247" t="s">
        <v>1702</v>
      </c>
      <c r="F6" s="251" t="s">
        <v>1703</v>
      </c>
      <c r="G6" s="247" t="s">
        <v>1704</v>
      </c>
      <c r="H6" s="162"/>
      <c r="I6" s="186"/>
      <c r="J6" s="162"/>
      <c r="K6" s="248" t="s">
        <v>122</v>
      </c>
      <c r="L6" s="162" t="s">
        <v>435</v>
      </c>
      <c r="M6" s="162" t="s">
        <v>436</v>
      </c>
      <c r="AA6" s="137" t="e">
        <f>IF(OR(I6="Fail",ISBLANK(I6)),INDEX('Issue Code Table'!C:C,MATCH(L:L,'Issue Code Table'!A:A,0)),IF(K6="Critical",6,IF(K6="Significant",5,IF(K6="Moderate",3,2))))</f>
        <v>#N/A</v>
      </c>
    </row>
    <row r="7" spans="1:27" ht="54.75" customHeight="1" x14ac:dyDescent="0.25">
      <c r="A7" s="69" t="s">
        <v>1705</v>
      </c>
      <c r="B7" s="69" t="s">
        <v>335</v>
      </c>
      <c r="C7" s="69" t="s">
        <v>336</v>
      </c>
      <c r="D7" s="69" t="s">
        <v>118</v>
      </c>
      <c r="E7" s="69" t="s">
        <v>1706</v>
      </c>
      <c r="F7" s="252" t="s">
        <v>1707</v>
      </c>
      <c r="G7" s="69" t="s">
        <v>1708</v>
      </c>
      <c r="H7" s="253"/>
      <c r="I7" s="186"/>
      <c r="J7" s="162"/>
      <c r="K7" s="173" t="s">
        <v>142</v>
      </c>
      <c r="L7" s="173" t="s">
        <v>828</v>
      </c>
      <c r="M7" s="173" t="s">
        <v>1709</v>
      </c>
      <c r="AA7" s="137">
        <f>IF(OR(I7="Fail",ISBLANK(I7)),INDEX('Issue Code Table'!C:C,MATCH(L:L,'Issue Code Table'!A:A,0)),IF(K7="Critical",6,IF(K7="Significant",5,IF(K7="Moderate",3,2))))</f>
        <v>6</v>
      </c>
    </row>
    <row r="8" spans="1:27" ht="52.5" customHeight="1" x14ac:dyDescent="0.25">
      <c r="A8" s="69" t="s">
        <v>1710</v>
      </c>
      <c r="B8" s="69" t="s">
        <v>172</v>
      </c>
      <c r="C8" s="69" t="s">
        <v>173</v>
      </c>
      <c r="D8" s="69" t="s">
        <v>128</v>
      </c>
      <c r="E8" s="69" t="s">
        <v>1711</v>
      </c>
      <c r="F8" s="69" t="s">
        <v>1712</v>
      </c>
      <c r="G8" s="69" t="s">
        <v>1713</v>
      </c>
      <c r="H8" s="174"/>
      <c r="I8" s="186"/>
      <c r="J8" s="174"/>
      <c r="K8" s="236" t="s">
        <v>132</v>
      </c>
      <c r="L8" s="236" t="s">
        <v>1714</v>
      </c>
      <c r="M8" s="247" t="s">
        <v>178</v>
      </c>
      <c r="AA8" s="137" t="e">
        <f>IF(OR(I8="Fail",ISBLANK(I8)),INDEX('Issue Code Table'!C:C,MATCH(L:L,'Issue Code Table'!A:A,0)),IF(K8="Critical",6,IF(K8="Significant",5,IF(K8="Moderate",3,2))))</f>
        <v>#N/A</v>
      </c>
    </row>
    <row r="9" spans="1:27" ht="75.75" customHeight="1" x14ac:dyDescent="0.25">
      <c r="A9" s="69" t="s">
        <v>1715</v>
      </c>
      <c r="B9" s="69" t="s">
        <v>136</v>
      </c>
      <c r="C9" s="69" t="s">
        <v>137</v>
      </c>
      <c r="D9" s="69" t="s">
        <v>244</v>
      </c>
      <c r="E9" s="69" t="s">
        <v>1716</v>
      </c>
      <c r="F9" s="69" t="s">
        <v>1717</v>
      </c>
      <c r="G9" s="69" t="s">
        <v>1718</v>
      </c>
      <c r="H9" s="174"/>
      <c r="I9" s="186"/>
      <c r="J9" s="174"/>
      <c r="K9" s="236" t="s">
        <v>142</v>
      </c>
      <c r="L9" s="244" t="s">
        <v>143</v>
      </c>
      <c r="M9" s="254" t="s">
        <v>144</v>
      </c>
      <c r="AA9" s="137" t="e">
        <f>IF(OR(I9="Fail",ISBLANK(I9)),INDEX('Issue Code Table'!C:C,MATCH(L:L,'Issue Code Table'!A:A,0)),IF(K9="Critical",6,IF(K9="Significant",5,IF(K9="Moderate",3,2))))</f>
        <v>#N/A</v>
      </c>
    </row>
    <row r="10" spans="1:27" ht="80.25" customHeight="1" x14ac:dyDescent="0.25">
      <c r="A10" s="69" t="s">
        <v>1719</v>
      </c>
      <c r="B10" s="69" t="s">
        <v>136</v>
      </c>
      <c r="C10" s="69" t="s">
        <v>137</v>
      </c>
      <c r="D10" s="69" t="s">
        <v>118</v>
      </c>
      <c r="E10" s="69" t="s">
        <v>1720</v>
      </c>
      <c r="F10" s="69" t="s">
        <v>1721</v>
      </c>
      <c r="G10" s="69" t="s">
        <v>1722</v>
      </c>
      <c r="H10" s="69"/>
      <c r="I10" s="186"/>
      <c r="J10" s="69"/>
      <c r="K10" s="255" t="s">
        <v>132</v>
      </c>
      <c r="L10" s="256" t="s">
        <v>476</v>
      </c>
      <c r="M10" s="257" t="s">
        <v>477</v>
      </c>
      <c r="AA10" s="137">
        <f>IF(OR(I10="Fail",ISBLANK(I10)),INDEX('Issue Code Table'!C:C,MATCH(L:L,'Issue Code Table'!A:A,0)),IF(K10="Critical",6,IF(K10="Significant",5,IF(K10="Moderate",3,2))))</f>
        <v>5</v>
      </c>
    </row>
    <row r="11" spans="1:27" ht="102" customHeight="1" x14ac:dyDescent="0.25">
      <c r="A11" s="69" t="s">
        <v>1723</v>
      </c>
      <c r="B11" s="69" t="s">
        <v>154</v>
      </c>
      <c r="C11" s="69" t="s">
        <v>155</v>
      </c>
      <c r="D11" s="69" t="s">
        <v>118</v>
      </c>
      <c r="E11" s="69" t="s">
        <v>1724</v>
      </c>
      <c r="F11" s="69" t="s">
        <v>1725</v>
      </c>
      <c r="G11" s="69" t="s">
        <v>1726</v>
      </c>
      <c r="H11" s="174"/>
      <c r="I11" s="186"/>
      <c r="J11" s="174"/>
      <c r="K11" s="244" t="s">
        <v>132</v>
      </c>
      <c r="L11" s="244" t="s">
        <v>160</v>
      </c>
      <c r="M11" s="254" t="s">
        <v>161</v>
      </c>
      <c r="AA11" s="137">
        <f>IF(OR(I11="Fail",ISBLANK(I11)),INDEX('Issue Code Table'!C:C,MATCH(L:L,'Issue Code Table'!A:A,0)),IF(K11="Critical",6,IF(K11="Significant",5,IF(K11="Moderate",3,2))))</f>
        <v>4</v>
      </c>
    </row>
    <row r="12" spans="1:27" ht="82.5" customHeight="1" x14ac:dyDescent="0.25">
      <c r="A12" s="69" t="s">
        <v>472</v>
      </c>
      <c r="B12" s="69" t="s">
        <v>146</v>
      </c>
      <c r="C12" s="69" t="s">
        <v>147</v>
      </c>
      <c r="D12" s="69" t="s">
        <v>244</v>
      </c>
      <c r="E12" s="69" t="s">
        <v>1727</v>
      </c>
      <c r="F12" s="69" t="s">
        <v>1728</v>
      </c>
      <c r="G12" s="258" t="s">
        <v>1729</v>
      </c>
      <c r="H12" s="174"/>
      <c r="I12" s="186"/>
      <c r="J12" s="174"/>
      <c r="K12" s="244" t="s">
        <v>142</v>
      </c>
      <c r="L12" s="244" t="s">
        <v>169</v>
      </c>
      <c r="M12" s="254" t="s">
        <v>170</v>
      </c>
      <c r="AA12" s="137">
        <f>IF(OR(I12="Fail",ISBLANK(I12)),INDEX('Issue Code Table'!C:C,MATCH(L:L,'Issue Code Table'!A:A,0)),IF(K12="Critical",6,IF(K12="Significant",5,IF(K12="Moderate",3,2))))</f>
        <v>5</v>
      </c>
    </row>
    <row r="13" spans="1:27" ht="101.25" customHeight="1" x14ac:dyDescent="0.25">
      <c r="A13" s="69" t="s">
        <v>478</v>
      </c>
      <c r="B13" s="69" t="s">
        <v>163</v>
      </c>
      <c r="C13" s="69" t="s">
        <v>164</v>
      </c>
      <c r="D13" s="69" t="s">
        <v>244</v>
      </c>
      <c r="E13" s="69" t="s">
        <v>1730</v>
      </c>
      <c r="F13" s="69" t="s">
        <v>1731</v>
      </c>
      <c r="G13" s="69" t="s">
        <v>1732</v>
      </c>
      <c r="H13" s="174"/>
      <c r="I13" s="186"/>
      <c r="J13" s="174"/>
      <c r="K13" s="244" t="s">
        <v>142</v>
      </c>
      <c r="L13" s="244" t="s">
        <v>169</v>
      </c>
      <c r="M13" s="254" t="s">
        <v>170</v>
      </c>
      <c r="AA13" s="137">
        <f>IF(OR(I13="Fail",ISBLANK(I13)),INDEX('Issue Code Table'!C:C,MATCH(L:L,'Issue Code Table'!A:A,0)),IF(K13="Critical",6,IF(K13="Significant",5,IF(K13="Moderate",3,2))))</f>
        <v>5</v>
      </c>
    </row>
    <row r="14" spans="1:27" ht="122.25" customHeight="1" x14ac:dyDescent="0.25">
      <c r="A14" s="69" t="s">
        <v>482</v>
      </c>
      <c r="B14" s="69" t="s">
        <v>310</v>
      </c>
      <c r="C14" s="69" t="s">
        <v>311</v>
      </c>
      <c r="D14" s="69" t="s">
        <v>244</v>
      </c>
      <c r="E14" s="69" t="s">
        <v>1733</v>
      </c>
      <c r="F14" s="69" t="s">
        <v>1734</v>
      </c>
      <c r="G14" s="69" t="s">
        <v>1735</v>
      </c>
      <c r="H14" s="259"/>
      <c r="I14" s="186"/>
      <c r="J14" s="174"/>
      <c r="K14" s="244" t="s">
        <v>132</v>
      </c>
      <c r="L14" s="244" t="s">
        <v>315</v>
      </c>
      <c r="M14" s="260" t="s">
        <v>316</v>
      </c>
      <c r="AA14" s="137">
        <f>IF(OR(I14="Fail",ISBLANK(I14)),INDEX('Issue Code Table'!C:C,MATCH(L:L,'Issue Code Table'!A:A,0)),IF(K14="Critical",6,IF(K14="Significant",5,IF(K14="Moderate",3,2))))</f>
        <v>4</v>
      </c>
    </row>
    <row r="15" spans="1:27" ht="126.75" customHeight="1" x14ac:dyDescent="0.25">
      <c r="A15" s="69" t="s">
        <v>490</v>
      </c>
      <c r="B15" s="69" t="s">
        <v>163</v>
      </c>
      <c r="C15" s="69" t="s">
        <v>164</v>
      </c>
      <c r="D15" s="69" t="s">
        <v>244</v>
      </c>
      <c r="E15" s="69" t="s">
        <v>1736</v>
      </c>
      <c r="F15" s="69" t="s">
        <v>1737</v>
      </c>
      <c r="G15" s="69" t="s">
        <v>1738</v>
      </c>
      <c r="H15" s="232"/>
      <c r="I15" s="186"/>
      <c r="J15" s="174"/>
      <c r="K15" s="175" t="s">
        <v>142</v>
      </c>
      <c r="L15" s="175" t="s">
        <v>534</v>
      </c>
      <c r="M15" s="261" t="s">
        <v>1739</v>
      </c>
      <c r="AA15" s="137">
        <f>IF(OR(I15="Fail",ISBLANK(I15)),INDEX('Issue Code Table'!C:C,MATCH(L:L,'Issue Code Table'!A:A,0)),IF(K15="Critical",6,IF(K15="Significant",5,IF(K15="Moderate",3,2))))</f>
        <v>5</v>
      </c>
    </row>
    <row r="16" spans="1:27" ht="175" x14ac:dyDescent="0.25">
      <c r="A16" s="69" t="s">
        <v>494</v>
      </c>
      <c r="B16" s="69" t="s">
        <v>172</v>
      </c>
      <c r="C16" s="69" t="s">
        <v>173</v>
      </c>
      <c r="D16" s="69" t="s">
        <v>244</v>
      </c>
      <c r="E16" s="69" t="s">
        <v>1740</v>
      </c>
      <c r="F16" s="69" t="s">
        <v>1741</v>
      </c>
      <c r="G16" s="69" t="s">
        <v>1742</v>
      </c>
      <c r="H16" s="174"/>
      <c r="I16" s="186"/>
      <c r="J16" s="234"/>
      <c r="K16" s="175" t="s">
        <v>132</v>
      </c>
      <c r="L16" s="175" t="s">
        <v>177</v>
      </c>
      <c r="M16" s="261" t="s">
        <v>178</v>
      </c>
      <c r="AA16" s="137">
        <f>IF(OR(I16="Fail",ISBLANK(I16)),INDEX('Issue Code Table'!C:C,MATCH(L:L,'Issue Code Table'!A:A,0)),IF(K16="Critical",6,IF(K16="Significant",5,IF(K16="Moderate",3,2))))</f>
        <v>3</v>
      </c>
    </row>
    <row r="17" spans="1:27" ht="75.5" x14ac:dyDescent="0.25">
      <c r="A17" s="69" t="s">
        <v>498</v>
      </c>
      <c r="B17" s="69" t="s">
        <v>172</v>
      </c>
      <c r="C17" s="69" t="s">
        <v>173</v>
      </c>
      <c r="D17" s="69" t="s">
        <v>244</v>
      </c>
      <c r="E17" s="69" t="s">
        <v>1743</v>
      </c>
      <c r="F17" s="69" t="s">
        <v>1744</v>
      </c>
      <c r="G17" s="69" t="s">
        <v>1745</v>
      </c>
      <c r="H17" s="174"/>
      <c r="I17" s="186"/>
      <c r="J17" s="174"/>
      <c r="K17" s="244" t="s">
        <v>132</v>
      </c>
      <c r="L17" s="244" t="s">
        <v>177</v>
      </c>
      <c r="M17" s="260" t="s">
        <v>178</v>
      </c>
      <c r="AA17" s="137">
        <f>IF(OR(I17="Fail",ISBLANK(I17)),INDEX('Issue Code Table'!C:C,MATCH(L:L,'Issue Code Table'!A:A,0)),IF(K17="Critical",6,IF(K17="Significant",5,IF(K17="Moderate",3,2))))</f>
        <v>3</v>
      </c>
    </row>
    <row r="18" spans="1:27" ht="75" x14ac:dyDescent="0.25">
      <c r="A18" s="69" t="s">
        <v>502</v>
      </c>
      <c r="B18" s="69" t="s">
        <v>172</v>
      </c>
      <c r="C18" s="69" t="s">
        <v>173</v>
      </c>
      <c r="D18" s="69" t="s">
        <v>244</v>
      </c>
      <c r="E18" s="69" t="s">
        <v>1746</v>
      </c>
      <c r="F18" s="69" t="s">
        <v>1747</v>
      </c>
      <c r="G18" s="69" t="s">
        <v>1748</v>
      </c>
      <c r="H18" s="174"/>
      <c r="I18" s="186"/>
      <c r="J18" s="174"/>
      <c r="K18" s="244" t="s">
        <v>132</v>
      </c>
      <c r="L18" s="244" t="s">
        <v>512</v>
      </c>
      <c r="M18" s="254" t="s">
        <v>513</v>
      </c>
      <c r="AA18" s="137" t="e">
        <f>IF(OR(I18="Fail",ISBLANK(I18)),INDEX('Issue Code Table'!C:C,MATCH(L:L,'Issue Code Table'!A:A,0)),IF(K18="Critical",6,IF(K18="Significant",5,IF(K18="Moderate",3,2))))</f>
        <v>#N/A</v>
      </c>
    </row>
    <row r="19" spans="1:27" ht="72" customHeight="1" x14ac:dyDescent="0.25">
      <c r="A19" s="69" t="s">
        <v>508</v>
      </c>
      <c r="B19" s="69" t="s">
        <v>172</v>
      </c>
      <c r="C19" s="69" t="s">
        <v>173</v>
      </c>
      <c r="D19" s="69" t="s">
        <v>118</v>
      </c>
      <c r="E19" s="69" t="s">
        <v>1749</v>
      </c>
      <c r="F19" s="69" t="s">
        <v>1750</v>
      </c>
      <c r="G19" s="69" t="s">
        <v>1751</v>
      </c>
      <c r="H19" s="174"/>
      <c r="I19" s="186"/>
      <c r="J19" s="174"/>
      <c r="K19" s="236" t="s">
        <v>132</v>
      </c>
      <c r="L19" s="236" t="s">
        <v>1714</v>
      </c>
      <c r="M19" s="247" t="s">
        <v>178</v>
      </c>
      <c r="AA19" s="137" t="e">
        <f>IF(OR(I19="Fail",ISBLANK(I19)),INDEX('Issue Code Table'!C:C,MATCH(L:L,'Issue Code Table'!A:A,0)),IF(K19="Critical",6,IF(K19="Significant",5,IF(K19="Moderate",3,2))))</f>
        <v>#N/A</v>
      </c>
    </row>
    <row r="20" spans="1:27" ht="127.5" customHeight="1" x14ac:dyDescent="0.25">
      <c r="A20" s="69" t="s">
        <v>514</v>
      </c>
      <c r="B20" s="69" t="s">
        <v>249</v>
      </c>
      <c r="C20" s="69" t="s">
        <v>250</v>
      </c>
      <c r="D20" s="69" t="s">
        <v>165</v>
      </c>
      <c r="E20" s="69" t="s">
        <v>1752</v>
      </c>
      <c r="F20" s="69" t="s">
        <v>1753</v>
      </c>
      <c r="G20" s="69" t="s">
        <v>1754</v>
      </c>
      <c r="H20" s="174"/>
      <c r="I20" s="186"/>
      <c r="J20" s="174"/>
      <c r="K20" s="236" t="s">
        <v>142</v>
      </c>
      <c r="L20" s="236" t="s">
        <v>254</v>
      </c>
      <c r="M20" s="247" t="s">
        <v>255</v>
      </c>
      <c r="AA20" s="137">
        <f>IF(OR(I20="Fail",ISBLANK(I20)),INDEX('Issue Code Table'!C:C,MATCH(L:L,'Issue Code Table'!A:A,0)),IF(K20="Critical",6,IF(K20="Significant",5,IF(K20="Moderate",3,2))))</f>
        <v>6</v>
      </c>
    </row>
    <row r="21" spans="1:27" ht="91.5" customHeight="1" x14ac:dyDescent="0.25">
      <c r="A21" s="69" t="s">
        <v>518</v>
      </c>
      <c r="B21" s="69" t="s">
        <v>146</v>
      </c>
      <c r="C21" s="69" t="s">
        <v>147</v>
      </c>
      <c r="D21" s="69" t="s">
        <v>118</v>
      </c>
      <c r="E21" s="69" t="s">
        <v>1755</v>
      </c>
      <c r="F21" s="69" t="s">
        <v>1756</v>
      </c>
      <c r="G21" s="69" t="s">
        <v>1757</v>
      </c>
      <c r="H21" s="174"/>
      <c r="I21" s="186"/>
      <c r="J21" s="174"/>
      <c r="K21" s="236" t="s">
        <v>142</v>
      </c>
      <c r="L21" s="236" t="s">
        <v>169</v>
      </c>
      <c r="M21" s="247" t="s">
        <v>170</v>
      </c>
      <c r="AA21" s="137">
        <f>IF(OR(I21="Fail",ISBLANK(I21)),INDEX('Issue Code Table'!C:C,MATCH(L:L,'Issue Code Table'!A:A,0)),IF(K21="Critical",6,IF(K21="Significant",5,IF(K21="Moderate",3,2))))</f>
        <v>5</v>
      </c>
    </row>
    <row r="22" spans="1:27" ht="108.75" customHeight="1" x14ac:dyDescent="0.25">
      <c r="A22" s="69" t="s">
        <v>522</v>
      </c>
      <c r="B22" s="69" t="s">
        <v>146</v>
      </c>
      <c r="C22" s="69" t="s">
        <v>147</v>
      </c>
      <c r="D22" s="69" t="s">
        <v>244</v>
      </c>
      <c r="E22" s="69" t="s">
        <v>1758</v>
      </c>
      <c r="F22" s="69" t="s">
        <v>1759</v>
      </c>
      <c r="G22" s="69" t="s">
        <v>1760</v>
      </c>
      <c r="H22" s="174"/>
      <c r="I22" s="186"/>
      <c r="J22" s="174"/>
      <c r="K22" s="236" t="s">
        <v>142</v>
      </c>
      <c r="L22" s="236" t="s">
        <v>169</v>
      </c>
      <c r="M22" s="247" t="s">
        <v>170</v>
      </c>
      <c r="AA22" s="137">
        <f>IF(OR(I22="Fail",ISBLANK(I22)),INDEX('Issue Code Table'!C:C,MATCH(L:L,'Issue Code Table'!A:A,0)),IF(K22="Critical",6,IF(K22="Significant",5,IF(K22="Moderate",3,2))))</f>
        <v>5</v>
      </c>
    </row>
    <row r="23" spans="1:27" ht="114.75" customHeight="1" x14ac:dyDescent="0.25">
      <c r="A23" s="69" t="s">
        <v>526</v>
      </c>
      <c r="B23" s="69" t="s">
        <v>235</v>
      </c>
      <c r="C23" s="69" t="s">
        <v>236</v>
      </c>
      <c r="D23" s="69" t="s">
        <v>244</v>
      </c>
      <c r="E23" s="69" t="s">
        <v>1761</v>
      </c>
      <c r="F23" s="69" t="s">
        <v>1762</v>
      </c>
      <c r="G23" s="69" t="s">
        <v>1763</v>
      </c>
      <c r="H23" s="174"/>
      <c r="I23" s="186"/>
      <c r="J23" s="174"/>
      <c r="K23" s="236" t="s">
        <v>142</v>
      </c>
      <c r="L23" s="236" t="s">
        <v>586</v>
      </c>
      <c r="M23" s="247" t="s">
        <v>1764</v>
      </c>
      <c r="AA23" s="137">
        <f>IF(OR(I23="Fail",ISBLANK(I23)),INDEX('Issue Code Table'!C:C,MATCH(L:L,'Issue Code Table'!A:A,0)),IF(K23="Critical",6,IF(K23="Significant",5,IF(K23="Moderate",3,2))))</f>
        <v>8</v>
      </c>
    </row>
    <row r="24" spans="1:27" ht="89.25" customHeight="1" x14ac:dyDescent="0.25">
      <c r="A24" s="69" t="s">
        <v>530</v>
      </c>
      <c r="B24" s="69" t="s">
        <v>235</v>
      </c>
      <c r="C24" s="69" t="s">
        <v>236</v>
      </c>
      <c r="D24" s="69" t="s">
        <v>244</v>
      </c>
      <c r="E24" s="69" t="s">
        <v>1765</v>
      </c>
      <c r="F24" s="69" t="s">
        <v>1766</v>
      </c>
      <c r="G24" s="69" t="s">
        <v>1767</v>
      </c>
      <c r="H24" s="174"/>
      <c r="I24" s="186"/>
      <c r="J24" s="174"/>
      <c r="K24" s="236" t="s">
        <v>142</v>
      </c>
      <c r="L24" s="236" t="s">
        <v>586</v>
      </c>
      <c r="M24" s="262" t="s">
        <v>1764</v>
      </c>
      <c r="AA24" s="137">
        <f>IF(OR(I24="Fail",ISBLANK(I24)),INDEX('Issue Code Table'!C:C,MATCH(L:L,'Issue Code Table'!A:A,0)),IF(K24="Critical",6,IF(K24="Significant",5,IF(K24="Moderate",3,2))))</f>
        <v>8</v>
      </c>
    </row>
    <row r="25" spans="1:27" ht="97.5" customHeight="1" x14ac:dyDescent="0.25">
      <c r="A25" s="69" t="s">
        <v>536</v>
      </c>
      <c r="B25" s="263" t="s">
        <v>203</v>
      </c>
      <c r="C25" s="263" t="s">
        <v>204</v>
      </c>
      <c r="D25" s="263" t="s">
        <v>118</v>
      </c>
      <c r="E25" s="263" t="s">
        <v>589</v>
      </c>
      <c r="F25" s="263" t="s">
        <v>590</v>
      </c>
      <c r="G25" s="263" t="s">
        <v>591</v>
      </c>
      <c r="H25" s="264"/>
      <c r="I25" s="186"/>
      <c r="J25" s="264"/>
      <c r="K25" s="265" t="s">
        <v>183</v>
      </c>
      <c r="L25" s="162" t="s">
        <v>208</v>
      </c>
      <c r="M25" s="159" t="s">
        <v>209</v>
      </c>
      <c r="AA25" s="137" t="e">
        <f>IF(OR(I25="Fail",ISBLANK(I25)),INDEX('Issue Code Table'!C:C,MATCH(L:L,'Issue Code Table'!A:A,0)),IF(K25="Critical",6,IF(K25="Significant",5,IF(K25="Moderate",3,2))))</f>
        <v>#N/A</v>
      </c>
    </row>
    <row r="26" spans="1:27" ht="66.75" customHeight="1" x14ac:dyDescent="0.25">
      <c r="A26" s="69" t="s">
        <v>540</v>
      </c>
      <c r="B26" s="69" t="s">
        <v>257</v>
      </c>
      <c r="C26" s="69" t="s">
        <v>258</v>
      </c>
      <c r="D26" s="69" t="s">
        <v>244</v>
      </c>
      <c r="E26" s="69" t="s">
        <v>1768</v>
      </c>
      <c r="F26" s="69" t="s">
        <v>1769</v>
      </c>
      <c r="G26" s="69" t="s">
        <v>1770</v>
      </c>
      <c r="H26" s="174"/>
      <c r="I26" s="186"/>
      <c r="J26" s="174"/>
      <c r="K26" s="236" t="s">
        <v>142</v>
      </c>
      <c r="L26" s="236" t="s">
        <v>276</v>
      </c>
      <c r="M26" s="247" t="s">
        <v>596</v>
      </c>
      <c r="AA26" s="137">
        <f>IF(OR(I26="Fail",ISBLANK(I26)),INDEX('Issue Code Table'!C:C,MATCH(L:L,'Issue Code Table'!A:A,0)),IF(K26="Critical",6,IF(K26="Significant",5,IF(K26="Moderate",3,2))))</f>
        <v>5</v>
      </c>
    </row>
    <row r="27" spans="1:27" ht="110.25" customHeight="1" x14ac:dyDescent="0.25">
      <c r="A27" s="69" t="s">
        <v>544</v>
      </c>
      <c r="B27" s="69" t="s">
        <v>257</v>
      </c>
      <c r="C27" s="69" t="s">
        <v>258</v>
      </c>
      <c r="D27" s="69" t="s">
        <v>165</v>
      </c>
      <c r="E27" s="69" t="s">
        <v>1771</v>
      </c>
      <c r="F27" s="69" t="s">
        <v>1772</v>
      </c>
      <c r="G27" s="69" t="s">
        <v>1773</v>
      </c>
      <c r="H27" s="174"/>
      <c r="I27" s="186"/>
      <c r="J27" s="174"/>
      <c r="K27" s="236" t="s">
        <v>142</v>
      </c>
      <c r="L27" s="236" t="s">
        <v>276</v>
      </c>
      <c r="M27" s="247" t="s">
        <v>596</v>
      </c>
      <c r="AA27" s="137">
        <f>IF(OR(I27="Fail",ISBLANK(I27)),INDEX('Issue Code Table'!C:C,MATCH(L:L,'Issue Code Table'!A:A,0)),IF(K27="Critical",6,IF(K27="Significant",5,IF(K27="Moderate",3,2))))</f>
        <v>5</v>
      </c>
    </row>
    <row r="28" spans="1:27" ht="84" customHeight="1" x14ac:dyDescent="0.25">
      <c r="A28" s="69" t="s">
        <v>548</v>
      </c>
      <c r="B28" s="69" t="s">
        <v>257</v>
      </c>
      <c r="C28" s="69" t="s">
        <v>258</v>
      </c>
      <c r="D28" s="69" t="s">
        <v>165</v>
      </c>
      <c r="E28" s="69" t="s">
        <v>1774</v>
      </c>
      <c r="F28" s="69" t="s">
        <v>1775</v>
      </c>
      <c r="G28" s="69" t="s">
        <v>1776</v>
      </c>
      <c r="H28" s="69"/>
      <c r="I28" s="186"/>
      <c r="J28" s="69"/>
      <c r="K28" s="244" t="s">
        <v>142</v>
      </c>
      <c r="L28" s="244" t="s">
        <v>262</v>
      </c>
      <c r="M28" s="254" t="s">
        <v>263</v>
      </c>
      <c r="AA28" s="137">
        <f>IF(OR(I28="Fail",ISBLANK(I28)),INDEX('Issue Code Table'!C:C,MATCH(L:L,'Issue Code Table'!A:A,0)),IF(K28="Critical",6,IF(K28="Significant",5,IF(K28="Moderate",3,2))))</f>
        <v>5</v>
      </c>
    </row>
    <row r="29" spans="1:27" ht="63" x14ac:dyDescent="0.25">
      <c r="A29" s="69" t="s">
        <v>554</v>
      </c>
      <c r="B29" s="69" t="s">
        <v>602</v>
      </c>
      <c r="C29" s="69" t="s">
        <v>603</v>
      </c>
      <c r="D29" s="69" t="s">
        <v>118</v>
      </c>
      <c r="E29" s="69" t="s">
        <v>1777</v>
      </c>
      <c r="F29" s="69" t="s">
        <v>1778</v>
      </c>
      <c r="G29" s="69" t="s">
        <v>1779</v>
      </c>
      <c r="H29" s="174"/>
      <c r="I29" s="186"/>
      <c r="J29" s="174"/>
      <c r="K29" s="236" t="s">
        <v>142</v>
      </c>
      <c r="L29" s="256" t="s">
        <v>845</v>
      </c>
      <c r="M29" s="256" t="s">
        <v>1780</v>
      </c>
      <c r="AA29" s="137">
        <f>IF(OR(I29="Fail",ISBLANK(I29)),INDEX('Issue Code Table'!C:C,MATCH(L:L,'Issue Code Table'!A:A,0)),IF(K29="Critical",6,IF(K29="Significant",5,IF(K29="Moderate",3,2))))</f>
        <v>4</v>
      </c>
    </row>
    <row r="30" spans="1:27" ht="63" customHeight="1" x14ac:dyDescent="0.25">
      <c r="A30" s="69" t="s">
        <v>558</v>
      </c>
      <c r="B30" s="69" t="s">
        <v>602</v>
      </c>
      <c r="C30" s="69" t="s">
        <v>603</v>
      </c>
      <c r="D30" s="69" t="s">
        <v>118</v>
      </c>
      <c r="E30" s="69" t="s">
        <v>1781</v>
      </c>
      <c r="F30" s="69" t="s">
        <v>1782</v>
      </c>
      <c r="G30" s="69" t="s">
        <v>1783</v>
      </c>
      <c r="H30" s="174"/>
      <c r="I30" s="186"/>
      <c r="J30" s="174"/>
      <c r="K30" s="236" t="s">
        <v>142</v>
      </c>
      <c r="L30" s="236" t="s">
        <v>276</v>
      </c>
      <c r="M30" s="247" t="s">
        <v>596</v>
      </c>
      <c r="AA30" s="137">
        <f>IF(OR(I30="Fail",ISBLANK(I30)),INDEX('Issue Code Table'!C:C,MATCH(L:L,'Issue Code Table'!A:A,0)),IF(K30="Critical",6,IF(K30="Significant",5,IF(K30="Moderate",3,2))))</f>
        <v>5</v>
      </c>
    </row>
    <row r="31" spans="1:27" ht="118.5" customHeight="1" x14ac:dyDescent="0.25">
      <c r="A31" s="69" t="s">
        <v>562</v>
      </c>
      <c r="B31" s="69" t="s">
        <v>249</v>
      </c>
      <c r="C31" s="69" t="s">
        <v>250</v>
      </c>
      <c r="D31" s="69" t="s">
        <v>244</v>
      </c>
      <c r="E31" s="69" t="s">
        <v>1784</v>
      </c>
      <c r="F31" s="69" t="s">
        <v>1785</v>
      </c>
      <c r="G31" s="69" t="s">
        <v>1786</v>
      </c>
      <c r="H31" s="174"/>
      <c r="I31" s="186"/>
      <c r="J31" s="174"/>
      <c r="K31" s="236" t="s">
        <v>142</v>
      </c>
      <c r="L31" s="236" t="s">
        <v>276</v>
      </c>
      <c r="M31" s="247" t="s">
        <v>596</v>
      </c>
      <c r="AA31" s="137">
        <f>IF(OR(I31="Fail",ISBLANK(I31)),INDEX('Issue Code Table'!C:C,MATCH(L:L,'Issue Code Table'!A:A,0)),IF(K31="Critical",6,IF(K31="Significant",5,IF(K31="Moderate",3,2))))</f>
        <v>5</v>
      </c>
    </row>
    <row r="32" spans="1:27" ht="90" customHeight="1" x14ac:dyDescent="0.25">
      <c r="A32" s="69" t="s">
        <v>566</v>
      </c>
      <c r="B32" s="69" t="s">
        <v>249</v>
      </c>
      <c r="C32" s="69" t="s">
        <v>250</v>
      </c>
      <c r="D32" s="69" t="s">
        <v>165</v>
      </c>
      <c r="E32" s="69" t="s">
        <v>1787</v>
      </c>
      <c r="F32" s="69" t="s">
        <v>1788</v>
      </c>
      <c r="G32" s="69" t="s">
        <v>1789</v>
      </c>
      <c r="H32" s="174"/>
      <c r="I32" s="186"/>
      <c r="J32" s="174"/>
      <c r="K32" s="236" t="s">
        <v>142</v>
      </c>
      <c r="L32" s="236" t="s">
        <v>276</v>
      </c>
      <c r="M32" s="247" t="s">
        <v>596</v>
      </c>
      <c r="AA32" s="137">
        <f>IF(OR(I32="Fail",ISBLANK(I32)),INDEX('Issue Code Table'!C:C,MATCH(L:L,'Issue Code Table'!A:A,0)),IF(K32="Critical",6,IF(K32="Significant",5,IF(K32="Moderate",3,2))))</f>
        <v>5</v>
      </c>
    </row>
    <row r="33" spans="1:27" ht="108" customHeight="1" x14ac:dyDescent="0.25">
      <c r="A33" s="69" t="s">
        <v>570</v>
      </c>
      <c r="B33" s="69" t="s">
        <v>249</v>
      </c>
      <c r="C33" s="69" t="s">
        <v>250</v>
      </c>
      <c r="D33" s="69" t="s">
        <v>118</v>
      </c>
      <c r="E33" s="69" t="s">
        <v>1790</v>
      </c>
      <c r="F33" s="69" t="s">
        <v>1791</v>
      </c>
      <c r="G33" s="69" t="s">
        <v>1792</v>
      </c>
      <c r="H33" s="174"/>
      <c r="I33" s="186"/>
      <c r="J33" s="174"/>
      <c r="K33" s="236" t="s">
        <v>142</v>
      </c>
      <c r="L33" s="236" t="s">
        <v>276</v>
      </c>
      <c r="M33" s="247" t="s">
        <v>596</v>
      </c>
      <c r="AA33" s="137">
        <f>IF(OR(I33="Fail",ISBLANK(I33)),INDEX('Issue Code Table'!C:C,MATCH(L:L,'Issue Code Table'!A:A,0)),IF(K33="Critical",6,IF(K33="Significant",5,IF(K33="Moderate",3,2))))</f>
        <v>5</v>
      </c>
    </row>
    <row r="34" spans="1:27" ht="87.5" x14ac:dyDescent="0.25">
      <c r="A34" s="69" t="s">
        <v>574</v>
      </c>
      <c r="B34" s="69" t="s">
        <v>249</v>
      </c>
      <c r="C34" s="69" t="s">
        <v>250</v>
      </c>
      <c r="D34" s="69" t="s">
        <v>165</v>
      </c>
      <c r="E34" s="69" t="s">
        <v>1793</v>
      </c>
      <c r="F34" s="69" t="s">
        <v>1794</v>
      </c>
      <c r="G34" s="69" t="s">
        <v>1795</v>
      </c>
      <c r="H34" s="174"/>
      <c r="I34" s="186"/>
      <c r="J34" s="174"/>
      <c r="K34" s="236" t="s">
        <v>132</v>
      </c>
      <c r="L34" s="236" t="s">
        <v>607</v>
      </c>
      <c r="M34" s="247" t="s">
        <v>608</v>
      </c>
      <c r="AA34" s="137">
        <f>IF(OR(I34="Fail",ISBLANK(I34)),INDEX('Issue Code Table'!C:C,MATCH(L:L,'Issue Code Table'!A:A,0)),IF(K34="Critical",6,IF(K34="Significant",5,IF(K34="Moderate",3,2))))</f>
        <v>4</v>
      </c>
    </row>
    <row r="35" spans="1:27" ht="62.5" x14ac:dyDescent="0.25">
      <c r="A35" s="69" t="s">
        <v>578</v>
      </c>
      <c r="B35" s="69" t="s">
        <v>249</v>
      </c>
      <c r="C35" s="69" t="s">
        <v>250</v>
      </c>
      <c r="D35" s="69" t="s">
        <v>118</v>
      </c>
      <c r="E35" s="69" t="s">
        <v>1796</v>
      </c>
      <c r="F35" s="69" t="s">
        <v>1797</v>
      </c>
      <c r="G35" s="69" t="s">
        <v>1798</v>
      </c>
      <c r="H35" s="174"/>
      <c r="I35" s="186"/>
      <c r="J35" s="174"/>
      <c r="K35" s="236" t="s">
        <v>132</v>
      </c>
      <c r="L35" s="236" t="s">
        <v>607</v>
      </c>
      <c r="M35" s="247" t="s">
        <v>608</v>
      </c>
      <c r="AA35" s="137">
        <f>IF(OR(I35="Fail",ISBLANK(I35)),INDEX('Issue Code Table'!C:C,MATCH(L:L,'Issue Code Table'!A:A,0)),IF(K35="Critical",6,IF(K35="Significant",5,IF(K35="Moderate",3,2))))</f>
        <v>4</v>
      </c>
    </row>
    <row r="36" spans="1:27" ht="87.5" x14ac:dyDescent="0.25">
      <c r="A36" s="69" t="s">
        <v>582</v>
      </c>
      <c r="B36" s="69" t="s">
        <v>249</v>
      </c>
      <c r="C36" s="69" t="s">
        <v>250</v>
      </c>
      <c r="D36" s="69" t="s">
        <v>165</v>
      </c>
      <c r="E36" s="69" t="s">
        <v>1799</v>
      </c>
      <c r="F36" s="69" t="s">
        <v>1800</v>
      </c>
      <c r="G36" s="69" t="s">
        <v>1801</v>
      </c>
      <c r="H36" s="174"/>
      <c r="I36" s="186"/>
      <c r="J36" s="174"/>
      <c r="K36" s="236" t="s">
        <v>132</v>
      </c>
      <c r="L36" s="236" t="s">
        <v>607</v>
      </c>
      <c r="M36" s="247" t="s">
        <v>608</v>
      </c>
      <c r="AA36" s="137">
        <f>IF(OR(I36="Fail",ISBLANK(I36)),INDEX('Issue Code Table'!C:C,MATCH(L:L,'Issue Code Table'!A:A,0)),IF(K36="Critical",6,IF(K36="Significant",5,IF(K36="Moderate",3,2))))</f>
        <v>4</v>
      </c>
    </row>
    <row r="37" spans="1:27" ht="112.5" x14ac:dyDescent="0.25">
      <c r="A37" s="69" t="s">
        <v>588</v>
      </c>
      <c r="B37" s="69" t="s">
        <v>335</v>
      </c>
      <c r="C37" s="69" t="s">
        <v>336</v>
      </c>
      <c r="D37" s="69" t="s">
        <v>118</v>
      </c>
      <c r="E37" s="69" t="s">
        <v>1802</v>
      </c>
      <c r="F37" s="69" t="s">
        <v>1803</v>
      </c>
      <c r="G37" s="69" t="s">
        <v>1804</v>
      </c>
      <c r="H37" s="174"/>
      <c r="I37" s="186"/>
      <c r="J37" s="174"/>
      <c r="K37" s="236" t="s">
        <v>132</v>
      </c>
      <c r="L37" s="236" t="s">
        <v>346</v>
      </c>
      <c r="M37" s="266" t="s">
        <v>1805</v>
      </c>
      <c r="AA37" s="137">
        <f>IF(OR(I37="Fail",ISBLANK(I37)),INDEX('Issue Code Table'!C:C,MATCH(L:L,'Issue Code Table'!A:A,0)),IF(K37="Critical",6,IF(K37="Significant",5,IF(K37="Moderate",3,2))))</f>
        <v>3</v>
      </c>
    </row>
    <row r="38" spans="1:27" ht="103.5" customHeight="1" x14ac:dyDescent="0.25">
      <c r="A38" s="69" t="s">
        <v>592</v>
      </c>
      <c r="B38" s="69" t="s">
        <v>335</v>
      </c>
      <c r="C38" s="69" t="s">
        <v>336</v>
      </c>
      <c r="D38" s="69" t="s">
        <v>118</v>
      </c>
      <c r="E38" s="70" t="s">
        <v>1806</v>
      </c>
      <c r="F38" s="69" t="s">
        <v>1807</v>
      </c>
      <c r="G38" s="69" t="s">
        <v>1808</v>
      </c>
      <c r="H38" s="174"/>
      <c r="I38" s="186"/>
      <c r="J38" s="174"/>
      <c r="K38" s="244" t="s">
        <v>142</v>
      </c>
      <c r="L38" s="244" t="s">
        <v>460</v>
      </c>
      <c r="M38" s="254" t="s">
        <v>461</v>
      </c>
      <c r="AA38" s="137">
        <f>IF(OR(I38="Fail",ISBLANK(I38)),INDEX('Issue Code Table'!C:C,MATCH(L:L,'Issue Code Table'!A:A,0)),IF(K38="Critical",6,IF(K38="Significant",5,IF(K38="Moderate",3,2))))</f>
        <v>6</v>
      </c>
    </row>
    <row r="39" spans="1:27" ht="150.75" customHeight="1" x14ac:dyDescent="0.25">
      <c r="A39" s="69" t="s">
        <v>597</v>
      </c>
      <c r="B39" s="69" t="s">
        <v>335</v>
      </c>
      <c r="C39" s="69" t="s">
        <v>336</v>
      </c>
      <c r="D39" s="69" t="s">
        <v>118</v>
      </c>
      <c r="E39" s="70" t="s">
        <v>1809</v>
      </c>
      <c r="F39" s="69" t="s">
        <v>1810</v>
      </c>
      <c r="G39" s="69" t="s">
        <v>1811</v>
      </c>
      <c r="H39" s="174"/>
      <c r="I39" s="186"/>
      <c r="J39" s="174"/>
      <c r="K39" s="244" t="s">
        <v>142</v>
      </c>
      <c r="L39" s="244" t="s">
        <v>466</v>
      </c>
      <c r="M39" s="254" t="s">
        <v>467</v>
      </c>
      <c r="AA39" s="137">
        <f>IF(OR(I39="Fail",ISBLANK(I39)),INDEX('Issue Code Table'!C:C,MATCH(L:L,'Issue Code Table'!A:A,0)),IF(K39="Critical",6,IF(K39="Significant",5,IF(K39="Moderate",3,2))))</f>
        <v>4</v>
      </c>
    </row>
    <row r="40" spans="1:27" ht="110.25" customHeight="1" x14ac:dyDescent="0.25">
      <c r="A40" s="69" t="s">
        <v>601</v>
      </c>
      <c r="B40" s="69" t="s">
        <v>335</v>
      </c>
      <c r="C40" s="69" t="s">
        <v>336</v>
      </c>
      <c r="D40" s="69" t="s">
        <v>118</v>
      </c>
      <c r="E40" s="70" t="s">
        <v>1812</v>
      </c>
      <c r="F40" s="69" t="s">
        <v>1813</v>
      </c>
      <c r="G40" s="69" t="s">
        <v>1814</v>
      </c>
      <c r="H40" s="69"/>
      <c r="I40" s="186"/>
      <c r="J40" s="267"/>
      <c r="K40" s="244" t="s">
        <v>132</v>
      </c>
      <c r="L40" s="244" t="s">
        <v>346</v>
      </c>
      <c r="M40" s="260" t="s">
        <v>347</v>
      </c>
      <c r="AA40" s="137">
        <f>IF(OR(I40="Fail",ISBLANK(I40)),INDEX('Issue Code Table'!C:C,MATCH(L:L,'Issue Code Table'!A:A,0)),IF(K40="Critical",6,IF(K40="Significant",5,IF(K40="Moderate",3,2))))</f>
        <v>3</v>
      </c>
    </row>
    <row r="41" spans="1:27" ht="37.5" x14ac:dyDescent="0.25">
      <c r="A41" s="69" t="s">
        <v>609</v>
      </c>
      <c r="B41" s="69" t="s">
        <v>387</v>
      </c>
      <c r="C41" s="69" t="s">
        <v>388</v>
      </c>
      <c r="D41" s="69" t="s">
        <v>118</v>
      </c>
      <c r="E41" s="69" t="s">
        <v>1815</v>
      </c>
      <c r="F41" s="69" t="s">
        <v>1816</v>
      </c>
      <c r="G41" s="69" t="s">
        <v>1817</v>
      </c>
      <c r="H41" s="174"/>
      <c r="I41" s="186"/>
      <c r="J41" s="174"/>
      <c r="K41" s="175" t="s">
        <v>142</v>
      </c>
      <c r="L41" s="175" t="s">
        <v>636</v>
      </c>
      <c r="M41" s="261" t="s">
        <v>637</v>
      </c>
      <c r="AA41" s="137">
        <f>IF(OR(I41="Fail",ISBLANK(I41)),INDEX('Issue Code Table'!C:C,MATCH(L:L,'Issue Code Table'!A:A,0)),IF(K41="Critical",6,IF(K41="Significant",5,IF(K41="Moderate",3,2))))</f>
        <v>6</v>
      </c>
    </row>
    <row r="42" spans="1:27" ht="37.5" x14ac:dyDescent="0.25">
      <c r="A42" s="69" t="s">
        <v>613</v>
      </c>
      <c r="B42" s="69" t="s">
        <v>387</v>
      </c>
      <c r="C42" s="69" t="s">
        <v>388</v>
      </c>
      <c r="D42" s="69" t="s">
        <v>118</v>
      </c>
      <c r="E42" s="69" t="s">
        <v>1818</v>
      </c>
      <c r="F42" s="69" t="s">
        <v>1819</v>
      </c>
      <c r="G42" s="69" t="s">
        <v>1817</v>
      </c>
      <c r="H42" s="174"/>
      <c r="I42" s="186"/>
      <c r="J42" s="174"/>
      <c r="K42" s="175" t="s">
        <v>142</v>
      </c>
      <c r="L42" s="175" t="s">
        <v>636</v>
      </c>
      <c r="M42" s="247" t="s">
        <v>637</v>
      </c>
      <c r="AA42" s="137">
        <f>IF(OR(I42="Fail",ISBLANK(I42)),INDEX('Issue Code Table'!C:C,MATCH(L:L,'Issue Code Table'!A:A,0)),IF(K42="Critical",6,IF(K42="Significant",5,IF(K42="Moderate",3,2))))</f>
        <v>6</v>
      </c>
    </row>
    <row r="43" spans="1:27" ht="37.5" x14ac:dyDescent="0.25">
      <c r="A43" s="69" t="s">
        <v>617</v>
      </c>
      <c r="B43" s="69" t="s">
        <v>387</v>
      </c>
      <c r="C43" s="69" t="s">
        <v>388</v>
      </c>
      <c r="D43" s="69" t="s">
        <v>118</v>
      </c>
      <c r="E43" s="69" t="s">
        <v>1820</v>
      </c>
      <c r="F43" s="69" t="s">
        <v>1821</v>
      </c>
      <c r="G43" s="69" t="s">
        <v>1822</v>
      </c>
      <c r="H43" s="174"/>
      <c r="I43" s="186"/>
      <c r="J43" s="174"/>
      <c r="K43" s="175" t="s">
        <v>142</v>
      </c>
      <c r="L43" s="175" t="s">
        <v>636</v>
      </c>
      <c r="M43" s="247" t="s">
        <v>637</v>
      </c>
      <c r="AA43" s="137">
        <f>IF(OR(I43="Fail",ISBLANK(I43)),INDEX('Issue Code Table'!C:C,MATCH(L:L,'Issue Code Table'!A:A,0)),IF(K43="Critical",6,IF(K43="Significant",5,IF(K43="Moderate",3,2))))</f>
        <v>6</v>
      </c>
    </row>
    <row r="44" spans="1:27" ht="38" x14ac:dyDescent="0.25">
      <c r="A44" s="69" t="s">
        <v>621</v>
      </c>
      <c r="B44" s="69" t="s">
        <v>387</v>
      </c>
      <c r="C44" s="69" t="s">
        <v>388</v>
      </c>
      <c r="D44" s="69" t="s">
        <v>118</v>
      </c>
      <c r="E44" s="69" t="s">
        <v>1823</v>
      </c>
      <c r="F44" s="69" t="s">
        <v>1824</v>
      </c>
      <c r="G44" s="69" t="s">
        <v>1825</v>
      </c>
      <c r="H44" s="174"/>
      <c r="I44" s="186"/>
      <c r="J44" s="174"/>
      <c r="K44" s="175" t="s">
        <v>142</v>
      </c>
      <c r="L44" s="175" t="s">
        <v>636</v>
      </c>
      <c r="M44" s="247" t="s">
        <v>637</v>
      </c>
      <c r="AA44" s="137">
        <f>IF(OR(I44="Fail",ISBLANK(I44)),INDEX('Issue Code Table'!C:C,MATCH(L:L,'Issue Code Table'!A:A,0)),IF(K44="Critical",6,IF(K44="Significant",5,IF(K44="Moderate",3,2))))</f>
        <v>6</v>
      </c>
    </row>
    <row r="45" spans="1:27" x14ac:dyDescent="0.25">
      <c r="A45" s="178"/>
      <c r="B45" s="178"/>
      <c r="C45" s="207"/>
      <c r="D45" s="207"/>
      <c r="E45" s="207"/>
      <c r="F45" s="207"/>
      <c r="G45" s="207"/>
      <c r="H45" s="178"/>
      <c r="I45" s="178"/>
      <c r="J45" s="178"/>
      <c r="K45" s="178"/>
      <c r="L45" s="178"/>
      <c r="M45" s="178"/>
      <c r="AA45" s="268"/>
    </row>
    <row r="46" spans="1:27" ht="20" customHeight="1" x14ac:dyDescent="0.25"/>
    <row r="47" spans="1:27" hidden="1" x14ac:dyDescent="0.25"/>
    <row r="48" spans="1:27" hidden="1" x14ac:dyDescent="0.25"/>
    <row r="49" spans="8:11" hidden="1" x14ac:dyDescent="0.25"/>
    <row r="50" spans="8:11" hidden="1" x14ac:dyDescent="0.25"/>
    <row r="51" spans="8:11" hidden="1" x14ac:dyDescent="0.25"/>
    <row r="52" spans="8:11" hidden="1" x14ac:dyDescent="0.25"/>
    <row r="53" spans="8:11" hidden="1" x14ac:dyDescent="0.25"/>
    <row r="54" spans="8:11" hidden="1" x14ac:dyDescent="0.25">
      <c r="H54" t="s">
        <v>418</v>
      </c>
      <c r="K54" s="177" t="s">
        <v>422</v>
      </c>
    </row>
    <row r="55" spans="8:11" hidden="1" x14ac:dyDescent="0.25">
      <c r="H55" t="s">
        <v>57</v>
      </c>
      <c r="K55" s="177" t="s">
        <v>122</v>
      </c>
    </row>
    <row r="56" spans="8:11" hidden="1" x14ac:dyDescent="0.25">
      <c r="H56" t="s">
        <v>58</v>
      </c>
      <c r="K56" s="177" t="s">
        <v>142</v>
      </c>
    </row>
    <row r="57" spans="8:11" hidden="1" x14ac:dyDescent="0.25">
      <c r="H57" t="s">
        <v>46</v>
      </c>
      <c r="K57" s="177" t="s">
        <v>132</v>
      </c>
    </row>
    <row r="58" spans="8:11" hidden="1" x14ac:dyDescent="0.25">
      <c r="H58" t="s">
        <v>419</v>
      </c>
      <c r="K58" s="177" t="s">
        <v>183</v>
      </c>
    </row>
    <row r="59" spans="8:11" hidden="1" x14ac:dyDescent="0.25"/>
    <row r="60" spans="8:11" hidden="1" x14ac:dyDescent="0.25"/>
    <row r="61" spans="8:11" hidden="1" x14ac:dyDescent="0.25"/>
    <row r="62" spans="8:11" hidden="1" x14ac:dyDescent="0.25"/>
    <row r="63" spans="8:11" hidden="1" x14ac:dyDescent="0.25"/>
    <row r="64" spans="8:11"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sheetData>
  <protectedRanges>
    <protectedRange password="E1A2" sqref="L2:M2" name="Range1_5_1_1"/>
    <protectedRange password="E1A2" sqref="AA3:AA45" name="Range1_1_1"/>
    <protectedRange password="E1A2" sqref="AA2" name="Range1_1_2"/>
    <protectedRange password="E1A2" sqref="L3:M3" name="Range1_5_1_1_2"/>
    <protectedRange password="E1A2" sqref="L28" name="Range1_8_1"/>
    <protectedRange password="E1A2" sqref="L4:M6" name="Range1_2_1"/>
    <protectedRange password="E1A2" sqref="L25" name="Range1_6_1"/>
  </protectedRanges>
  <conditionalFormatting sqref="L3:L44">
    <cfRule type="expression" dxfId="45" priority="14" stopIfTrue="1">
      <formula>ISERROR(AA3)</formula>
    </cfRule>
  </conditionalFormatting>
  <conditionalFormatting sqref="I3:I44">
    <cfRule type="cellIs" dxfId="44" priority="4" stopIfTrue="1" operator="equal">
      <formula>"Pass"</formula>
    </cfRule>
    <cfRule type="cellIs" dxfId="43" priority="5" stopIfTrue="1" operator="equal">
      <formula>"Fail"</formula>
    </cfRule>
    <cfRule type="cellIs" dxfId="42" priority="6" stopIfTrue="1" operator="equal">
      <formula>"Info"</formula>
    </cfRule>
  </conditionalFormatting>
  <conditionalFormatting sqref="I3:I44">
    <cfRule type="cellIs" dxfId="41" priority="1" stopIfTrue="1" operator="equal">
      <formula>"Pass"</formula>
    </cfRule>
    <cfRule type="cellIs" dxfId="40" priority="2" stopIfTrue="1" operator="equal">
      <formula>"Fail"</formula>
    </cfRule>
    <cfRule type="cellIs" dxfId="39" priority="3" stopIfTrue="1" operator="equal">
      <formula>"Info"</formula>
    </cfRule>
  </conditionalFormatting>
  <dataValidations count="2">
    <dataValidation type="list" allowBlank="1" showInputMessage="1" showErrorMessage="1" sqref="I3:I44" xr:uid="{6AA28C2E-60AB-49AC-A598-0045C5C13300}">
      <formula1>$H$55:$H$58</formula1>
    </dataValidation>
    <dataValidation type="list" allowBlank="1" showInputMessage="1" showErrorMessage="1" sqref="K3:K44" xr:uid="{C22871E3-2225-4DB3-921B-2836E9446709}">
      <formula1>$K$55:$K$58</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A66"/>
  <sheetViews>
    <sheetView zoomScale="80" zoomScaleNormal="80" workbookViewId="0">
      <selection activeCell="G7" sqref="G7"/>
    </sheetView>
  </sheetViews>
  <sheetFormatPr defaultRowHeight="12.5" x14ac:dyDescent="0.25"/>
  <cols>
    <col min="1" max="1" width="12.7265625" style="176" bestFit="1" customWidth="1"/>
    <col min="2" max="2" width="9.81640625" style="176" customWidth="1"/>
    <col min="3" max="3" width="24.1796875" style="208" customWidth="1"/>
    <col min="4" max="4" width="16.453125" style="208" customWidth="1"/>
    <col min="5" max="5" width="34.453125" style="208" customWidth="1"/>
    <col min="6" max="6" width="53.1796875" style="208" customWidth="1"/>
    <col min="7" max="7" width="41.1796875" style="208" customWidth="1"/>
    <col min="8" max="8" width="15.81640625" style="176" customWidth="1"/>
    <col min="9" max="9" width="9.26953125" style="176" customWidth="1"/>
    <col min="10" max="10" width="30" style="176" customWidth="1"/>
    <col min="11" max="11" width="11.7265625" style="176" customWidth="1"/>
    <col min="12" max="12" width="13" style="176" customWidth="1"/>
    <col min="13" max="13" width="55.81640625" style="176" customWidth="1"/>
    <col min="14" max="25" width="8.7265625" customWidth="1"/>
    <col min="27" max="27" width="13.7265625" hidden="1" customWidth="1"/>
  </cols>
  <sheetData>
    <row r="1" spans="1:27" ht="13" x14ac:dyDescent="0.3">
      <c r="A1" s="167" t="s">
        <v>56</v>
      </c>
      <c r="B1" s="168"/>
      <c r="C1" s="205"/>
      <c r="D1" s="206"/>
      <c r="E1" s="206"/>
      <c r="F1" s="206"/>
      <c r="G1" s="206"/>
      <c r="H1" s="169"/>
      <c r="I1" s="169"/>
      <c r="J1" s="169"/>
      <c r="K1" s="170"/>
      <c r="L1" s="171"/>
      <c r="M1" s="171"/>
      <c r="AA1" s="9"/>
    </row>
    <row r="2" spans="1:27" s="86" customFormat="1" ht="33" customHeight="1" x14ac:dyDescent="0.25">
      <c r="A2" s="172" t="s">
        <v>101</v>
      </c>
      <c r="B2" s="172" t="s">
        <v>102</v>
      </c>
      <c r="C2" s="172" t="s">
        <v>103</v>
      </c>
      <c r="D2" s="172" t="s">
        <v>104</v>
      </c>
      <c r="E2" s="172" t="s">
        <v>105</v>
      </c>
      <c r="F2" s="172" t="s">
        <v>106</v>
      </c>
      <c r="G2" s="172" t="s">
        <v>107</v>
      </c>
      <c r="H2" s="172" t="s">
        <v>108</v>
      </c>
      <c r="I2" s="172" t="s">
        <v>109</v>
      </c>
      <c r="J2" s="172" t="s">
        <v>110</v>
      </c>
      <c r="K2" s="202" t="s">
        <v>111</v>
      </c>
      <c r="L2" s="203" t="s">
        <v>112</v>
      </c>
      <c r="M2" s="204" t="s">
        <v>113</v>
      </c>
      <c r="AA2" s="194" t="s">
        <v>114</v>
      </c>
    </row>
    <row r="3" spans="1:27" ht="78" customHeight="1" x14ac:dyDescent="0.25">
      <c r="A3" s="210" t="s">
        <v>423</v>
      </c>
      <c r="B3" s="237" t="s">
        <v>116</v>
      </c>
      <c r="C3" s="237" t="s">
        <v>117</v>
      </c>
      <c r="D3" s="210" t="s">
        <v>128</v>
      </c>
      <c r="E3" s="211" t="s">
        <v>424</v>
      </c>
      <c r="F3" s="211" t="s">
        <v>425</v>
      </c>
      <c r="G3" s="211" t="s">
        <v>426</v>
      </c>
      <c r="H3" s="238"/>
      <c r="I3" s="186"/>
      <c r="J3" s="238"/>
      <c r="K3" s="238" t="s">
        <v>122</v>
      </c>
      <c r="L3" s="248" t="s">
        <v>427</v>
      </c>
      <c r="M3" s="239" t="s">
        <v>428</v>
      </c>
      <c r="AA3" s="137" t="e">
        <f>IF(OR(I3="Fail",ISBLANK(I3)),INDEX('Issue Code Table'!C:C,MATCH(L:L,'Issue Code Table'!A:A,0)),IF(K3="Critical",6,IF(K3="Significant",5,IF(K3="Moderate",3,2))))</f>
        <v>#N/A</v>
      </c>
    </row>
    <row r="4" spans="1:27" ht="84.75" customHeight="1" x14ac:dyDescent="0.25">
      <c r="A4" s="210" t="s">
        <v>429</v>
      </c>
      <c r="B4" s="212" t="s">
        <v>430</v>
      </c>
      <c r="C4" s="213" t="s">
        <v>431</v>
      </c>
      <c r="D4" s="210" t="s">
        <v>244</v>
      </c>
      <c r="E4" s="211" t="s">
        <v>432</v>
      </c>
      <c r="F4" s="211" t="s">
        <v>433</v>
      </c>
      <c r="G4" s="211" t="s">
        <v>434</v>
      </c>
      <c r="H4" s="214"/>
      <c r="I4" s="186"/>
      <c r="J4" s="214"/>
      <c r="K4" s="214" t="s">
        <v>142</v>
      </c>
      <c r="L4" s="215" t="s">
        <v>435</v>
      </c>
      <c r="M4" s="239" t="s">
        <v>436</v>
      </c>
      <c r="AA4" s="137" t="e">
        <f>IF(OR(I4="Fail",ISBLANK(I4)),INDEX('Issue Code Table'!C:C,MATCH(L:L,'Issue Code Table'!A:A,0)),IF(K4="Critical",6,IF(K4="Significant",5,IF(K4="Moderate",3,2))))</f>
        <v>#N/A</v>
      </c>
    </row>
    <row r="5" spans="1:27" ht="90.75" customHeight="1" x14ac:dyDescent="0.25">
      <c r="A5" s="210" t="s">
        <v>437</v>
      </c>
      <c r="B5" s="212" t="s">
        <v>430</v>
      </c>
      <c r="C5" s="213" t="s">
        <v>431</v>
      </c>
      <c r="D5" s="216" t="s">
        <v>118</v>
      </c>
      <c r="E5" s="211" t="s">
        <v>438</v>
      </c>
      <c r="F5" s="211" t="s">
        <v>439</v>
      </c>
      <c r="G5" s="211" t="s">
        <v>440</v>
      </c>
      <c r="H5" s="214"/>
      <c r="I5" s="186"/>
      <c r="J5" s="214"/>
      <c r="K5" s="214" t="s">
        <v>142</v>
      </c>
      <c r="L5" s="215" t="s">
        <v>435</v>
      </c>
      <c r="M5" s="239" t="s">
        <v>436</v>
      </c>
      <c r="AA5" s="137" t="e">
        <f>IF(OR(I5="Fail",ISBLANK(I5)),INDEX('Issue Code Table'!C:C,MATCH(L:L,'Issue Code Table'!A:A,0)),IF(K5="Critical",6,IF(K5="Significant",5,IF(K5="Moderate",3,2))))</f>
        <v>#N/A</v>
      </c>
    </row>
    <row r="6" spans="1:27" ht="94.5" customHeight="1" x14ac:dyDescent="0.25">
      <c r="A6" s="210" t="s">
        <v>441</v>
      </c>
      <c r="B6" s="217" t="s">
        <v>430</v>
      </c>
      <c r="C6" s="159" t="s">
        <v>431</v>
      </c>
      <c r="D6" s="210" t="s">
        <v>128</v>
      </c>
      <c r="E6" s="211" t="s">
        <v>442</v>
      </c>
      <c r="F6" s="211" t="s">
        <v>443</v>
      </c>
      <c r="G6" s="211" t="s">
        <v>444</v>
      </c>
      <c r="H6" s="162"/>
      <c r="I6" s="186"/>
      <c r="J6" s="162"/>
      <c r="K6" s="240" t="s">
        <v>142</v>
      </c>
      <c r="L6" s="218" t="s">
        <v>435</v>
      </c>
      <c r="M6" s="239" t="s">
        <v>436</v>
      </c>
      <c r="AA6" s="137" t="e">
        <f>IF(OR(I6="Fail",ISBLANK(I6)),INDEX('Issue Code Table'!C:C,MATCH(L:L,'Issue Code Table'!A:A,0)),IF(K6="Critical",6,IF(K6="Significant",5,IF(K6="Moderate",3,2))))</f>
        <v>#N/A</v>
      </c>
    </row>
    <row r="7" spans="1:27" ht="54.75" customHeight="1" x14ac:dyDescent="0.25">
      <c r="A7" s="210" t="s">
        <v>445</v>
      </c>
      <c r="B7" s="216" t="s">
        <v>195</v>
      </c>
      <c r="C7" s="219" t="s">
        <v>196</v>
      </c>
      <c r="D7" s="216" t="s">
        <v>118</v>
      </c>
      <c r="E7" s="211" t="s">
        <v>446</v>
      </c>
      <c r="F7" s="211" t="s">
        <v>447</v>
      </c>
      <c r="G7" s="211" t="s">
        <v>448</v>
      </c>
      <c r="H7" s="216"/>
      <c r="I7" s="186"/>
      <c r="J7" s="216"/>
      <c r="K7" s="216" t="s">
        <v>142</v>
      </c>
      <c r="L7" s="216" t="s">
        <v>449</v>
      </c>
      <c r="M7" s="239" t="s">
        <v>450</v>
      </c>
      <c r="AA7" s="137">
        <f>IF(OR(I7="Fail",ISBLANK(I7)),INDEX('Issue Code Table'!C:C,MATCH(L:L,'Issue Code Table'!A:A,0)),IF(K7="Critical",6,IF(K7="Significant",5,IF(K7="Moderate",3,2))))</f>
        <v>5</v>
      </c>
    </row>
    <row r="8" spans="1:27" ht="52.5" customHeight="1" x14ac:dyDescent="0.25">
      <c r="A8" s="210" t="s">
        <v>451</v>
      </c>
      <c r="B8" s="210" t="s">
        <v>335</v>
      </c>
      <c r="C8" s="210" t="s">
        <v>336</v>
      </c>
      <c r="D8" s="210" t="s">
        <v>118</v>
      </c>
      <c r="E8" s="211" t="s">
        <v>452</v>
      </c>
      <c r="F8" s="211" t="s">
        <v>453</v>
      </c>
      <c r="G8" s="211" t="s">
        <v>454</v>
      </c>
      <c r="H8" s="220"/>
      <c r="I8" s="186"/>
      <c r="J8" s="220"/>
      <c r="K8" s="221" t="s">
        <v>132</v>
      </c>
      <c r="L8" s="222" t="s">
        <v>359</v>
      </c>
      <c r="M8" s="239" t="s">
        <v>455</v>
      </c>
      <c r="AA8" s="137">
        <f>IF(OR(I8="Fail",ISBLANK(I8)),INDEX('Issue Code Table'!C:C,MATCH(L:L,'Issue Code Table'!A:A,0)),IF(K8="Critical",6,IF(K8="Significant",5,IF(K8="Moderate",3,2))))</f>
        <v>5</v>
      </c>
    </row>
    <row r="9" spans="1:27" ht="75.75" customHeight="1" x14ac:dyDescent="0.25">
      <c r="A9" s="210" t="s">
        <v>456</v>
      </c>
      <c r="B9" s="210" t="s">
        <v>335</v>
      </c>
      <c r="C9" s="210" t="s">
        <v>336</v>
      </c>
      <c r="D9" s="210" t="s">
        <v>118</v>
      </c>
      <c r="E9" s="211" t="s">
        <v>457</v>
      </c>
      <c r="F9" s="211" t="s">
        <v>458</v>
      </c>
      <c r="G9" s="211" t="s">
        <v>459</v>
      </c>
      <c r="H9" s="220"/>
      <c r="I9" s="186"/>
      <c r="J9" s="220"/>
      <c r="K9" s="241" t="s">
        <v>142</v>
      </c>
      <c r="L9" s="222" t="s">
        <v>460</v>
      </c>
      <c r="M9" s="239" t="s">
        <v>461</v>
      </c>
      <c r="AA9" s="137">
        <f>IF(OR(I9="Fail",ISBLANK(I9)),INDEX('Issue Code Table'!C:C,MATCH(L:L,'Issue Code Table'!A:A,0)),IF(K9="Critical",6,IF(K9="Significant",5,IF(K9="Moderate",3,2))))</f>
        <v>6</v>
      </c>
    </row>
    <row r="10" spans="1:27" ht="80.25" customHeight="1" x14ac:dyDescent="0.25">
      <c r="A10" s="210" t="s">
        <v>462</v>
      </c>
      <c r="B10" s="210" t="s">
        <v>335</v>
      </c>
      <c r="C10" s="210" t="s">
        <v>336</v>
      </c>
      <c r="D10" s="210" t="s">
        <v>118</v>
      </c>
      <c r="E10" s="211" t="s">
        <v>463</v>
      </c>
      <c r="F10" s="211" t="s">
        <v>464</v>
      </c>
      <c r="G10" s="211" t="s">
        <v>465</v>
      </c>
      <c r="H10" s="220"/>
      <c r="I10" s="186"/>
      <c r="J10" s="220"/>
      <c r="K10" s="241" t="s">
        <v>142</v>
      </c>
      <c r="L10" s="242" t="s">
        <v>466</v>
      </c>
      <c r="M10" s="239" t="s">
        <v>467</v>
      </c>
      <c r="AA10" s="137">
        <f>IF(OR(I10="Fail",ISBLANK(I10)),INDEX('Issue Code Table'!C:C,MATCH(L:L,'Issue Code Table'!A:A,0)),IF(K10="Critical",6,IF(K10="Significant",5,IF(K10="Moderate",3,2))))</f>
        <v>4</v>
      </c>
    </row>
    <row r="11" spans="1:27" ht="102" customHeight="1" x14ac:dyDescent="0.25">
      <c r="A11" s="210" t="s">
        <v>468</v>
      </c>
      <c r="B11" s="210" t="s">
        <v>335</v>
      </c>
      <c r="C11" s="210" t="s">
        <v>336</v>
      </c>
      <c r="D11" s="210" t="s">
        <v>118</v>
      </c>
      <c r="E11" s="211" t="s">
        <v>469</v>
      </c>
      <c r="F11" s="211" t="s">
        <v>470</v>
      </c>
      <c r="G11" s="211" t="s">
        <v>471</v>
      </c>
      <c r="H11" s="210"/>
      <c r="I11" s="186"/>
      <c r="J11" s="223"/>
      <c r="K11" s="241" t="s">
        <v>132</v>
      </c>
      <c r="L11" s="242" t="s">
        <v>346</v>
      </c>
      <c r="M11" s="239" t="s">
        <v>347</v>
      </c>
      <c r="AA11" s="137">
        <f>IF(OR(I11="Fail",ISBLANK(I11)),INDEX('Issue Code Table'!C:C,MATCH(L:L,'Issue Code Table'!A:A,0)),IF(K11="Critical",6,IF(K11="Significant",5,IF(K11="Moderate",3,2))))</f>
        <v>3</v>
      </c>
    </row>
    <row r="12" spans="1:27" ht="82.5" customHeight="1" x14ac:dyDescent="0.25">
      <c r="A12" s="210" t="s">
        <v>472</v>
      </c>
      <c r="B12" s="210" t="s">
        <v>136</v>
      </c>
      <c r="C12" s="210" t="s">
        <v>137</v>
      </c>
      <c r="D12" s="210" t="s">
        <v>118</v>
      </c>
      <c r="E12" s="211" t="s">
        <v>473</v>
      </c>
      <c r="F12" s="211" t="s">
        <v>474</v>
      </c>
      <c r="G12" s="211" t="s">
        <v>475</v>
      </c>
      <c r="H12" s="210"/>
      <c r="I12" s="186"/>
      <c r="J12" s="210"/>
      <c r="K12" s="238" t="s">
        <v>132</v>
      </c>
      <c r="L12" s="243" t="s">
        <v>476</v>
      </c>
      <c r="M12" s="239" t="s">
        <v>477</v>
      </c>
      <c r="AA12" s="137">
        <f>IF(OR(I12="Fail",ISBLANK(I12)),INDEX('Issue Code Table'!C:C,MATCH(L:L,'Issue Code Table'!A:A,0)),IF(K12="Critical",6,IF(K12="Significant",5,IF(K12="Moderate",3,2))))</f>
        <v>5</v>
      </c>
    </row>
    <row r="13" spans="1:27" ht="101.25" customHeight="1" x14ac:dyDescent="0.25">
      <c r="A13" s="210" t="s">
        <v>478</v>
      </c>
      <c r="B13" s="210" t="s">
        <v>136</v>
      </c>
      <c r="C13" s="210" t="s">
        <v>137</v>
      </c>
      <c r="D13" s="210" t="s">
        <v>118</v>
      </c>
      <c r="E13" s="211" t="s">
        <v>479</v>
      </c>
      <c r="F13" s="211" t="s">
        <v>480</v>
      </c>
      <c r="G13" s="211" t="s">
        <v>481</v>
      </c>
      <c r="H13" s="210"/>
      <c r="I13" s="186"/>
      <c r="J13" s="210"/>
      <c r="K13" s="238" t="s">
        <v>132</v>
      </c>
      <c r="L13" s="243" t="s">
        <v>476</v>
      </c>
      <c r="M13" s="239" t="s">
        <v>477</v>
      </c>
      <c r="AA13" s="137">
        <f>IF(OR(I13="Fail",ISBLANK(I13)),INDEX('Issue Code Table'!C:C,MATCH(L:L,'Issue Code Table'!A:A,0)),IF(K13="Critical",6,IF(K13="Significant",5,IF(K13="Moderate",3,2))))</f>
        <v>5</v>
      </c>
    </row>
    <row r="14" spans="1:27" ht="122.25" customHeight="1" x14ac:dyDescent="0.25">
      <c r="A14" s="210" t="s">
        <v>482</v>
      </c>
      <c r="B14" s="224" t="s">
        <v>483</v>
      </c>
      <c r="C14" s="225" t="s">
        <v>484</v>
      </c>
      <c r="D14" s="224" t="s">
        <v>118</v>
      </c>
      <c r="E14" s="211" t="s">
        <v>485</v>
      </c>
      <c r="F14" s="211" t="s">
        <v>486</v>
      </c>
      <c r="G14" s="211" t="s">
        <v>487</v>
      </c>
      <c r="H14" s="224"/>
      <c r="I14" s="186"/>
      <c r="J14" s="224"/>
      <c r="K14" s="224" t="s">
        <v>142</v>
      </c>
      <c r="L14" s="226" t="s">
        <v>488</v>
      </c>
      <c r="M14" s="239" t="s">
        <v>489</v>
      </c>
      <c r="AA14" s="137">
        <f>IF(OR(I14="Fail",ISBLANK(I14)),INDEX('Issue Code Table'!C:C,MATCH(L:L,'Issue Code Table'!A:A,0)),IF(K14="Critical",6,IF(K14="Significant",5,IF(K14="Moderate",3,2))))</f>
        <v>6</v>
      </c>
    </row>
    <row r="15" spans="1:27" ht="126.75" customHeight="1" x14ac:dyDescent="0.25">
      <c r="A15" s="210" t="s">
        <v>490</v>
      </c>
      <c r="B15" s="224" t="s">
        <v>483</v>
      </c>
      <c r="C15" s="225" t="s">
        <v>484</v>
      </c>
      <c r="D15" s="224" t="s">
        <v>118</v>
      </c>
      <c r="E15" s="211" t="s">
        <v>491</v>
      </c>
      <c r="F15" s="211" t="s">
        <v>492</v>
      </c>
      <c r="G15" s="211" t="s">
        <v>493</v>
      </c>
      <c r="H15" s="224"/>
      <c r="I15" s="186"/>
      <c r="J15" s="224"/>
      <c r="K15" s="224" t="s">
        <v>142</v>
      </c>
      <c r="L15" s="226" t="s">
        <v>488</v>
      </c>
      <c r="M15" s="239" t="s">
        <v>489</v>
      </c>
      <c r="AA15" s="137">
        <f>IF(OR(I15="Fail",ISBLANK(I15)),INDEX('Issue Code Table'!C:C,MATCH(L:L,'Issue Code Table'!A:A,0)),IF(K15="Critical",6,IF(K15="Significant",5,IF(K15="Moderate",3,2))))</f>
        <v>6</v>
      </c>
    </row>
    <row r="16" spans="1:27" ht="64" x14ac:dyDescent="0.25">
      <c r="A16" s="210" t="s">
        <v>494</v>
      </c>
      <c r="B16" s="210" t="s">
        <v>257</v>
      </c>
      <c r="C16" s="210" t="s">
        <v>258</v>
      </c>
      <c r="D16" s="210" t="s">
        <v>118</v>
      </c>
      <c r="E16" s="211" t="s">
        <v>495</v>
      </c>
      <c r="F16" s="211" t="s">
        <v>496</v>
      </c>
      <c r="G16" s="211" t="s">
        <v>497</v>
      </c>
      <c r="H16" s="210"/>
      <c r="I16" s="186"/>
      <c r="J16" s="210"/>
      <c r="K16" s="241" t="s">
        <v>142</v>
      </c>
      <c r="L16" s="226" t="s">
        <v>262</v>
      </c>
      <c r="M16" s="239" t="s">
        <v>263</v>
      </c>
      <c r="AA16" s="137">
        <f>IF(OR(I16="Fail",ISBLANK(I16)),INDEX('Issue Code Table'!C:C,MATCH(L:L,'Issue Code Table'!A:A,0)),IF(K16="Critical",6,IF(K16="Significant",5,IF(K16="Moderate",3,2))))</f>
        <v>5</v>
      </c>
    </row>
    <row r="17" spans="1:27" ht="63" x14ac:dyDescent="0.25">
      <c r="A17" s="210" t="s">
        <v>498</v>
      </c>
      <c r="B17" s="210" t="s">
        <v>257</v>
      </c>
      <c r="C17" s="210" t="s">
        <v>258</v>
      </c>
      <c r="D17" s="210" t="s">
        <v>118</v>
      </c>
      <c r="E17" s="211" t="s">
        <v>499</v>
      </c>
      <c r="F17" s="211" t="s">
        <v>500</v>
      </c>
      <c r="G17" s="211" t="s">
        <v>501</v>
      </c>
      <c r="H17" s="210"/>
      <c r="I17" s="186"/>
      <c r="J17" s="210"/>
      <c r="K17" s="241" t="s">
        <v>142</v>
      </c>
      <c r="L17" s="242" t="s">
        <v>262</v>
      </c>
      <c r="M17" s="239" t="s">
        <v>263</v>
      </c>
      <c r="AA17" s="137">
        <f>IF(OR(I17="Fail",ISBLANK(I17)),INDEX('Issue Code Table'!C:C,MATCH(L:L,'Issue Code Table'!A:A,0)),IF(K17="Critical",6,IF(K17="Significant",5,IF(K17="Moderate",3,2))))</f>
        <v>5</v>
      </c>
    </row>
    <row r="18" spans="1:27" ht="38" x14ac:dyDescent="0.25">
      <c r="A18" s="210" t="s">
        <v>502</v>
      </c>
      <c r="B18" s="210" t="s">
        <v>219</v>
      </c>
      <c r="C18" s="210" t="s">
        <v>220</v>
      </c>
      <c r="D18" s="210" t="s">
        <v>118</v>
      </c>
      <c r="E18" s="211" t="s">
        <v>503</v>
      </c>
      <c r="F18" s="211" t="s">
        <v>504</v>
      </c>
      <c r="G18" s="211" t="s">
        <v>505</v>
      </c>
      <c r="H18" s="214"/>
      <c r="I18" s="186"/>
      <c r="J18" s="214"/>
      <c r="K18" s="214" t="s">
        <v>132</v>
      </c>
      <c r="L18" s="215" t="s">
        <v>506</v>
      </c>
      <c r="M18" s="239" t="s">
        <v>507</v>
      </c>
      <c r="AA18" s="137">
        <f>IF(OR(I18="Fail",ISBLANK(I18)),INDEX('Issue Code Table'!C:C,MATCH(L:L,'Issue Code Table'!A:A,0)),IF(K18="Critical",6,IF(K18="Significant",5,IF(K18="Moderate",3,2))))</f>
        <v>4</v>
      </c>
    </row>
    <row r="19" spans="1:27" ht="72" customHeight="1" x14ac:dyDescent="0.25">
      <c r="A19" s="210" t="s">
        <v>508</v>
      </c>
      <c r="B19" s="69" t="s">
        <v>172</v>
      </c>
      <c r="C19" s="69" t="s">
        <v>173</v>
      </c>
      <c r="D19" s="69" t="s">
        <v>244</v>
      </c>
      <c r="E19" s="211" t="s">
        <v>509</v>
      </c>
      <c r="F19" s="211" t="s">
        <v>510</v>
      </c>
      <c r="G19" s="211" t="s">
        <v>511</v>
      </c>
      <c r="H19" s="162"/>
      <c r="I19" s="186"/>
      <c r="J19" s="174"/>
      <c r="K19" s="244" t="s">
        <v>132</v>
      </c>
      <c r="L19" s="244" t="s">
        <v>512</v>
      </c>
      <c r="M19" s="239" t="s">
        <v>513</v>
      </c>
      <c r="AA19" s="137" t="e">
        <f>IF(OR(I19="Fail",ISBLANK(I19)),INDEX('Issue Code Table'!C:C,MATCH(L:L,'Issue Code Table'!A:A,0)),IF(K19="Critical",6,IF(K19="Significant",5,IF(K19="Moderate",3,2))))</f>
        <v>#N/A</v>
      </c>
    </row>
    <row r="20" spans="1:27" ht="127.5" customHeight="1" x14ac:dyDescent="0.25">
      <c r="A20" s="210" t="s">
        <v>514</v>
      </c>
      <c r="B20" s="69" t="s">
        <v>172</v>
      </c>
      <c r="C20" s="69" t="s">
        <v>173</v>
      </c>
      <c r="D20" s="210" t="s">
        <v>118</v>
      </c>
      <c r="E20" s="211" t="s">
        <v>515</v>
      </c>
      <c r="F20" s="211" t="s">
        <v>516</v>
      </c>
      <c r="G20" s="211" t="s">
        <v>517</v>
      </c>
      <c r="H20" s="214"/>
      <c r="I20" s="186"/>
      <c r="J20" s="162"/>
      <c r="K20" s="162" t="s">
        <v>132</v>
      </c>
      <c r="L20" s="245" t="s">
        <v>177</v>
      </c>
      <c r="M20" s="239" t="s">
        <v>178</v>
      </c>
      <c r="AA20" s="137">
        <f>IF(OR(I20="Fail",ISBLANK(I20)),INDEX('Issue Code Table'!C:C,MATCH(L:L,'Issue Code Table'!A:A,0)),IF(K20="Critical",6,IF(K20="Significant",5,IF(K20="Moderate",3,2))))</f>
        <v>3</v>
      </c>
    </row>
    <row r="21" spans="1:27" ht="91.5" customHeight="1" x14ac:dyDescent="0.25">
      <c r="A21" s="210" t="s">
        <v>518</v>
      </c>
      <c r="B21" s="69" t="s">
        <v>172</v>
      </c>
      <c r="C21" s="69" t="s">
        <v>173</v>
      </c>
      <c r="D21" s="210" t="s">
        <v>118</v>
      </c>
      <c r="E21" s="211" t="s">
        <v>519</v>
      </c>
      <c r="F21" s="211" t="s">
        <v>520</v>
      </c>
      <c r="G21" s="211" t="s">
        <v>521</v>
      </c>
      <c r="H21" s="214"/>
      <c r="I21" s="186"/>
      <c r="J21" s="162"/>
      <c r="K21" s="162" t="s">
        <v>132</v>
      </c>
      <c r="L21" s="245" t="s">
        <v>169</v>
      </c>
      <c r="M21" s="239" t="s">
        <v>170</v>
      </c>
      <c r="AA21" s="137">
        <f>IF(OR(I21="Fail",ISBLANK(I21)),INDEX('Issue Code Table'!C:C,MATCH(L:L,'Issue Code Table'!A:A,0)),IF(K21="Critical",6,IF(K21="Significant",5,IF(K21="Moderate",3,2))))</f>
        <v>5</v>
      </c>
    </row>
    <row r="22" spans="1:27" ht="108.75" customHeight="1" x14ac:dyDescent="0.25">
      <c r="A22" s="210" t="s">
        <v>522</v>
      </c>
      <c r="B22" s="69" t="s">
        <v>172</v>
      </c>
      <c r="C22" s="69" t="s">
        <v>173</v>
      </c>
      <c r="D22" s="210" t="s">
        <v>118</v>
      </c>
      <c r="E22" s="211" t="s">
        <v>523</v>
      </c>
      <c r="F22" s="211" t="s">
        <v>524</v>
      </c>
      <c r="G22" s="211" t="s">
        <v>525</v>
      </c>
      <c r="H22" s="214"/>
      <c r="I22" s="186"/>
      <c r="J22" s="162"/>
      <c r="K22" s="162" t="s">
        <v>132</v>
      </c>
      <c r="L22" s="245" t="s">
        <v>177</v>
      </c>
      <c r="M22" s="239" t="s">
        <v>178</v>
      </c>
      <c r="AA22" s="137">
        <f>IF(OR(I22="Fail",ISBLANK(I22)),INDEX('Issue Code Table'!C:C,MATCH(L:L,'Issue Code Table'!A:A,0)),IF(K22="Critical",6,IF(K22="Significant",5,IF(K22="Moderate",3,2))))</f>
        <v>3</v>
      </c>
    </row>
    <row r="23" spans="1:27" ht="114.75" customHeight="1" x14ac:dyDescent="0.25">
      <c r="A23" s="210" t="s">
        <v>526</v>
      </c>
      <c r="B23" s="210" t="s">
        <v>310</v>
      </c>
      <c r="C23" s="210" t="s">
        <v>311</v>
      </c>
      <c r="D23" s="210" t="s">
        <v>118</v>
      </c>
      <c r="E23" s="211" t="s">
        <v>527</v>
      </c>
      <c r="F23" s="211" t="s">
        <v>528</v>
      </c>
      <c r="G23" s="211" t="s">
        <v>529</v>
      </c>
      <c r="H23" s="227"/>
      <c r="I23" s="186"/>
      <c r="J23" s="220"/>
      <c r="K23" s="241" t="s">
        <v>132</v>
      </c>
      <c r="L23" s="242" t="s">
        <v>315</v>
      </c>
      <c r="M23" s="239" t="s">
        <v>316</v>
      </c>
      <c r="AA23" s="137">
        <f>IF(OR(I23="Fail",ISBLANK(I23)),INDEX('Issue Code Table'!C:C,MATCH(L:L,'Issue Code Table'!A:A,0)),IF(K23="Critical",6,IF(K23="Significant",5,IF(K23="Moderate",3,2))))</f>
        <v>4</v>
      </c>
    </row>
    <row r="24" spans="1:27" ht="89.25" customHeight="1" x14ac:dyDescent="0.25">
      <c r="A24" s="210" t="s">
        <v>530</v>
      </c>
      <c r="B24" s="210" t="s">
        <v>163</v>
      </c>
      <c r="C24" s="210" t="s">
        <v>164</v>
      </c>
      <c r="D24" s="210" t="s">
        <v>118</v>
      </c>
      <c r="E24" s="211" t="s">
        <v>531</v>
      </c>
      <c r="F24" s="211" t="s">
        <v>532</v>
      </c>
      <c r="G24" s="211" t="s">
        <v>533</v>
      </c>
      <c r="H24" s="228"/>
      <c r="I24" s="186"/>
      <c r="J24" s="220"/>
      <c r="K24" s="229" t="s">
        <v>142</v>
      </c>
      <c r="L24" s="230" t="s">
        <v>534</v>
      </c>
      <c r="M24" s="239" t="s">
        <v>535</v>
      </c>
      <c r="AA24" s="137">
        <f>IF(OR(I24="Fail",ISBLANK(I24)),INDEX('Issue Code Table'!C:C,MATCH(L:L,'Issue Code Table'!A:A,0)),IF(K24="Critical",6,IF(K24="Significant",5,IF(K24="Moderate",3,2))))</f>
        <v>5</v>
      </c>
    </row>
    <row r="25" spans="1:27" ht="97.5" customHeight="1" x14ac:dyDescent="0.25">
      <c r="A25" s="210" t="s">
        <v>536</v>
      </c>
      <c r="B25" s="210" t="s">
        <v>163</v>
      </c>
      <c r="C25" s="210" t="s">
        <v>164</v>
      </c>
      <c r="D25" s="210" t="s">
        <v>118</v>
      </c>
      <c r="E25" s="211" t="s">
        <v>537</v>
      </c>
      <c r="F25" s="211" t="s">
        <v>538</v>
      </c>
      <c r="G25" s="211" t="s">
        <v>539</v>
      </c>
      <c r="H25" s="228"/>
      <c r="I25" s="186"/>
      <c r="J25" s="220"/>
      <c r="K25" s="229" t="s">
        <v>142</v>
      </c>
      <c r="L25" s="230" t="s">
        <v>534</v>
      </c>
      <c r="M25" s="239" t="s">
        <v>535</v>
      </c>
      <c r="AA25" s="137">
        <f>IF(OR(I25="Fail",ISBLANK(I25)),INDEX('Issue Code Table'!C:C,MATCH(L:L,'Issue Code Table'!A:A,0)),IF(K25="Critical",6,IF(K25="Significant",5,IF(K25="Moderate",3,2))))</f>
        <v>5</v>
      </c>
    </row>
    <row r="26" spans="1:27" ht="66.75" customHeight="1" x14ac:dyDescent="0.25">
      <c r="A26" s="210" t="s">
        <v>540</v>
      </c>
      <c r="B26" s="69" t="s">
        <v>172</v>
      </c>
      <c r="C26" s="69" t="s">
        <v>173</v>
      </c>
      <c r="D26" s="231" t="s">
        <v>118</v>
      </c>
      <c r="E26" s="211" t="s">
        <v>541</v>
      </c>
      <c r="F26" s="211" t="s">
        <v>542</v>
      </c>
      <c r="G26" s="211" t="s">
        <v>543</v>
      </c>
      <c r="H26" s="232"/>
      <c r="I26" s="186"/>
      <c r="J26" s="174"/>
      <c r="K26" s="175" t="s">
        <v>142</v>
      </c>
      <c r="L26" s="230" t="s">
        <v>169</v>
      </c>
      <c r="M26" s="239" t="s">
        <v>170</v>
      </c>
      <c r="AA26" s="137">
        <f>IF(OR(I26="Fail",ISBLANK(I26)),INDEX('Issue Code Table'!C:C,MATCH(L:L,'Issue Code Table'!A:A,0)),IF(K26="Critical",6,IF(K26="Significant",5,IF(K26="Moderate",3,2))))</f>
        <v>5</v>
      </c>
    </row>
    <row r="27" spans="1:27" ht="110.25" customHeight="1" x14ac:dyDescent="0.25">
      <c r="A27" s="210" t="s">
        <v>544</v>
      </c>
      <c r="B27" s="69" t="s">
        <v>172</v>
      </c>
      <c r="C27" s="69" t="s">
        <v>173</v>
      </c>
      <c r="D27" s="69" t="s">
        <v>118</v>
      </c>
      <c r="E27" s="211" t="s">
        <v>545</v>
      </c>
      <c r="F27" s="211" t="s">
        <v>546</v>
      </c>
      <c r="G27" s="211" t="s">
        <v>547</v>
      </c>
      <c r="H27" s="232"/>
      <c r="I27" s="186"/>
      <c r="J27" s="174"/>
      <c r="K27" s="175" t="s">
        <v>142</v>
      </c>
      <c r="L27" s="230" t="s">
        <v>169</v>
      </c>
      <c r="M27" s="239" t="s">
        <v>170</v>
      </c>
      <c r="AA27" s="137">
        <f>IF(OR(I27="Fail",ISBLANK(I27)),INDEX('Issue Code Table'!C:C,MATCH(L:L,'Issue Code Table'!A:A,0)),IF(K27="Critical",6,IF(K27="Significant",5,IF(K27="Moderate",3,2))))</f>
        <v>5</v>
      </c>
    </row>
    <row r="28" spans="1:27" ht="84" customHeight="1" x14ac:dyDescent="0.25">
      <c r="A28" s="210" t="s">
        <v>548</v>
      </c>
      <c r="B28" s="69" t="s">
        <v>163</v>
      </c>
      <c r="C28" s="69" t="s">
        <v>164</v>
      </c>
      <c r="D28" s="69" t="s">
        <v>118</v>
      </c>
      <c r="E28" s="211" t="s">
        <v>549</v>
      </c>
      <c r="F28" s="211" t="s">
        <v>550</v>
      </c>
      <c r="G28" s="211" t="s">
        <v>551</v>
      </c>
      <c r="H28" s="232"/>
      <c r="I28" s="186"/>
      <c r="J28" s="174"/>
      <c r="K28" s="175" t="s">
        <v>142</v>
      </c>
      <c r="L28" s="233" t="s">
        <v>552</v>
      </c>
      <c r="M28" s="239" t="s">
        <v>553</v>
      </c>
      <c r="AA28" s="137">
        <f>IF(OR(I28="Fail",ISBLANK(I28)),INDEX('Issue Code Table'!C:C,MATCH(L:L,'Issue Code Table'!A:A,0)),IF(K28="Critical",6,IF(K28="Significant",5,IF(K28="Moderate",3,2))))</f>
        <v>1</v>
      </c>
    </row>
    <row r="29" spans="1:27" ht="76.5" x14ac:dyDescent="0.25">
      <c r="A29" s="210" t="s">
        <v>554</v>
      </c>
      <c r="B29" s="69" t="s">
        <v>163</v>
      </c>
      <c r="C29" s="69" t="s">
        <v>164</v>
      </c>
      <c r="D29" s="69" t="s">
        <v>118</v>
      </c>
      <c r="E29" s="211" t="s">
        <v>555</v>
      </c>
      <c r="F29" s="211" t="s">
        <v>556</v>
      </c>
      <c r="G29" s="211" t="s">
        <v>557</v>
      </c>
      <c r="H29" s="232"/>
      <c r="I29" s="186"/>
      <c r="J29" s="174"/>
      <c r="K29" s="175" t="s">
        <v>142</v>
      </c>
      <c r="L29" s="233" t="s">
        <v>552</v>
      </c>
      <c r="M29" s="239" t="s">
        <v>553</v>
      </c>
      <c r="AA29" s="137">
        <f>IF(OR(I29="Fail",ISBLANK(I29)),INDEX('Issue Code Table'!C:C,MATCH(L:L,'Issue Code Table'!A:A,0)),IF(K29="Critical",6,IF(K29="Significant",5,IF(K29="Moderate",3,2))))</f>
        <v>1</v>
      </c>
    </row>
    <row r="30" spans="1:27" ht="63" customHeight="1" x14ac:dyDescent="0.25">
      <c r="A30" s="210" t="s">
        <v>558</v>
      </c>
      <c r="B30" s="69" t="s">
        <v>163</v>
      </c>
      <c r="C30" s="69" t="s">
        <v>164</v>
      </c>
      <c r="D30" s="69" t="s">
        <v>118</v>
      </c>
      <c r="E30" s="211" t="s">
        <v>559</v>
      </c>
      <c r="F30" s="211" t="s">
        <v>560</v>
      </c>
      <c r="G30" s="211" t="s">
        <v>561</v>
      </c>
      <c r="H30" s="232"/>
      <c r="I30" s="186"/>
      <c r="J30" s="174"/>
      <c r="K30" s="175" t="s">
        <v>142</v>
      </c>
      <c r="L30" s="233" t="s">
        <v>552</v>
      </c>
      <c r="M30" s="239" t="s">
        <v>553</v>
      </c>
      <c r="AA30" s="137">
        <f>IF(OR(I30="Fail",ISBLANK(I30)),INDEX('Issue Code Table'!C:C,MATCH(L:L,'Issue Code Table'!A:A,0)),IF(K30="Critical",6,IF(K30="Significant",5,IF(K30="Moderate",3,2))))</f>
        <v>1</v>
      </c>
    </row>
    <row r="31" spans="1:27" ht="118.5" customHeight="1" x14ac:dyDescent="0.25">
      <c r="A31" s="210" t="s">
        <v>562</v>
      </c>
      <c r="B31" s="69" t="s">
        <v>172</v>
      </c>
      <c r="C31" s="69" t="s">
        <v>173</v>
      </c>
      <c r="D31" s="69" t="s">
        <v>118</v>
      </c>
      <c r="E31" s="211" t="s">
        <v>563</v>
      </c>
      <c r="F31" s="211" t="s">
        <v>564</v>
      </c>
      <c r="G31" s="211" t="s">
        <v>565</v>
      </c>
      <c r="H31" s="174"/>
      <c r="I31" s="186"/>
      <c r="J31" s="234"/>
      <c r="K31" s="162" t="s">
        <v>132</v>
      </c>
      <c r="L31" s="233" t="s">
        <v>177</v>
      </c>
      <c r="M31" s="239" t="s">
        <v>178</v>
      </c>
      <c r="AA31" s="137">
        <f>IF(OR(I31="Fail",ISBLANK(I31)),INDEX('Issue Code Table'!C:C,MATCH(L:L,'Issue Code Table'!A:A,0)),IF(K31="Critical",6,IF(K31="Significant",5,IF(K31="Moderate",3,2))))</f>
        <v>3</v>
      </c>
    </row>
    <row r="32" spans="1:27" ht="90" customHeight="1" x14ac:dyDescent="0.25">
      <c r="A32" s="210" t="s">
        <v>566</v>
      </c>
      <c r="B32" s="69" t="s">
        <v>172</v>
      </c>
      <c r="C32" s="69" t="s">
        <v>173</v>
      </c>
      <c r="D32" s="69" t="s">
        <v>118</v>
      </c>
      <c r="E32" s="211" t="s">
        <v>567</v>
      </c>
      <c r="F32" s="211" t="s">
        <v>568</v>
      </c>
      <c r="G32" s="211" t="s">
        <v>569</v>
      </c>
      <c r="H32" s="174"/>
      <c r="I32" s="186"/>
      <c r="J32" s="234"/>
      <c r="K32" s="162" t="s">
        <v>132</v>
      </c>
      <c r="L32" s="233" t="s">
        <v>177</v>
      </c>
      <c r="M32" s="239" t="s">
        <v>178</v>
      </c>
      <c r="AA32" s="137">
        <f>IF(OR(I32="Fail",ISBLANK(I32)),INDEX('Issue Code Table'!C:C,MATCH(L:L,'Issue Code Table'!A:A,0)),IF(K32="Critical",6,IF(K32="Significant",5,IF(K32="Moderate",3,2))))</f>
        <v>3</v>
      </c>
    </row>
    <row r="33" spans="1:27" ht="108" customHeight="1" x14ac:dyDescent="0.25">
      <c r="A33" s="210" t="s">
        <v>570</v>
      </c>
      <c r="B33" s="69" t="s">
        <v>172</v>
      </c>
      <c r="C33" s="69" t="s">
        <v>173</v>
      </c>
      <c r="D33" s="69" t="s">
        <v>118</v>
      </c>
      <c r="E33" s="211" t="s">
        <v>571</v>
      </c>
      <c r="F33" s="211" t="s">
        <v>572</v>
      </c>
      <c r="G33" s="211" t="s">
        <v>573</v>
      </c>
      <c r="H33" s="174"/>
      <c r="I33" s="186"/>
      <c r="J33" s="174"/>
      <c r="K33" s="235" t="s">
        <v>132</v>
      </c>
      <c r="L33" s="233" t="s">
        <v>177</v>
      </c>
      <c r="M33" s="239" t="s">
        <v>178</v>
      </c>
      <c r="AA33" s="137">
        <f>IF(OR(I33="Fail",ISBLANK(I33)),INDEX('Issue Code Table'!C:C,MATCH(L:L,'Issue Code Table'!A:A,0)),IF(K33="Critical",6,IF(K33="Significant",5,IF(K33="Moderate",3,2))))</f>
        <v>3</v>
      </c>
    </row>
    <row r="34" spans="1:27" ht="51.5" x14ac:dyDescent="0.25">
      <c r="A34" s="210" t="s">
        <v>574</v>
      </c>
      <c r="B34" s="210" t="s">
        <v>249</v>
      </c>
      <c r="C34" s="210" t="s">
        <v>250</v>
      </c>
      <c r="D34" s="210" t="s">
        <v>118</v>
      </c>
      <c r="E34" s="211" t="s">
        <v>575</v>
      </c>
      <c r="F34" s="211" t="s">
        <v>576</v>
      </c>
      <c r="G34" s="211" t="s">
        <v>577</v>
      </c>
      <c r="H34" s="220"/>
      <c r="I34" s="186"/>
      <c r="J34" s="220"/>
      <c r="K34" s="221" t="s">
        <v>142</v>
      </c>
      <c r="L34" s="222" t="s">
        <v>254</v>
      </c>
      <c r="M34" s="239" t="s">
        <v>255</v>
      </c>
      <c r="AA34" s="137">
        <f>IF(OR(I34="Fail",ISBLANK(I34)),INDEX('Issue Code Table'!C:C,MATCH(L:L,'Issue Code Table'!A:A,0)),IF(K34="Critical",6,IF(K34="Significant",5,IF(K34="Moderate",3,2))))</f>
        <v>6</v>
      </c>
    </row>
    <row r="35" spans="1:27" ht="62.5" x14ac:dyDescent="0.25">
      <c r="A35" s="210" t="s">
        <v>578</v>
      </c>
      <c r="B35" s="210" t="s">
        <v>146</v>
      </c>
      <c r="C35" s="210" t="s">
        <v>147</v>
      </c>
      <c r="D35" s="210" t="s">
        <v>118</v>
      </c>
      <c r="E35" s="211" t="s">
        <v>579</v>
      </c>
      <c r="F35" s="211" t="s">
        <v>580</v>
      </c>
      <c r="G35" s="211" t="s">
        <v>581</v>
      </c>
      <c r="H35" s="220"/>
      <c r="I35" s="186"/>
      <c r="J35" s="220"/>
      <c r="K35" s="221" t="s">
        <v>142</v>
      </c>
      <c r="L35" s="222" t="s">
        <v>169</v>
      </c>
      <c r="M35" s="239" t="s">
        <v>170</v>
      </c>
      <c r="AA35" s="137">
        <f>IF(OR(I35="Fail",ISBLANK(I35)),INDEX('Issue Code Table'!C:C,MATCH(L:L,'Issue Code Table'!A:A,0)),IF(K35="Critical",6,IF(K35="Significant",5,IF(K35="Moderate",3,2))))</f>
        <v>5</v>
      </c>
    </row>
    <row r="36" spans="1:27" ht="101.5" x14ac:dyDescent="0.25">
      <c r="A36" s="210" t="s">
        <v>582</v>
      </c>
      <c r="B36" s="210" t="s">
        <v>235</v>
      </c>
      <c r="C36" s="210" t="s">
        <v>236</v>
      </c>
      <c r="D36" s="210" t="s">
        <v>244</v>
      </c>
      <c r="E36" s="211" t="s">
        <v>583</v>
      </c>
      <c r="F36" s="211" t="s">
        <v>584</v>
      </c>
      <c r="G36" s="211" t="s">
        <v>585</v>
      </c>
      <c r="H36" s="220"/>
      <c r="I36" s="186"/>
      <c r="J36" s="220"/>
      <c r="K36" s="221" t="s">
        <v>142</v>
      </c>
      <c r="L36" s="222" t="s">
        <v>586</v>
      </c>
      <c r="M36" s="239" t="s">
        <v>587</v>
      </c>
      <c r="AA36" s="137">
        <f>IF(OR(I36="Fail",ISBLANK(I36)),INDEX('Issue Code Table'!C:C,MATCH(L:L,'Issue Code Table'!A:A,0)),IF(K36="Critical",6,IF(K36="Significant",5,IF(K36="Moderate",3,2))))</f>
        <v>8</v>
      </c>
    </row>
    <row r="37" spans="1:27" ht="112.5" x14ac:dyDescent="0.25">
      <c r="A37" s="210" t="s">
        <v>588</v>
      </c>
      <c r="B37" s="210" t="s">
        <v>203</v>
      </c>
      <c r="C37" s="210" t="s">
        <v>204</v>
      </c>
      <c r="D37" s="210" t="s">
        <v>118</v>
      </c>
      <c r="E37" s="211" t="s">
        <v>589</v>
      </c>
      <c r="F37" s="211" t="s">
        <v>590</v>
      </c>
      <c r="G37" s="211" t="s">
        <v>591</v>
      </c>
      <c r="H37" s="220"/>
      <c r="I37" s="186"/>
      <c r="J37" s="220"/>
      <c r="K37" s="221" t="s">
        <v>183</v>
      </c>
      <c r="L37" s="215" t="s">
        <v>208</v>
      </c>
      <c r="M37" s="239" t="s">
        <v>209</v>
      </c>
      <c r="AA37" s="137" t="e">
        <f>IF(OR(I37="Fail",ISBLANK(I37)),INDEX('Issue Code Table'!C:C,MATCH(L:L,'Issue Code Table'!A:A,0)),IF(K37="Critical",6,IF(K37="Significant",5,IF(K37="Moderate",3,2))))</f>
        <v>#N/A</v>
      </c>
    </row>
    <row r="38" spans="1:27" ht="103.5" customHeight="1" x14ac:dyDescent="0.25">
      <c r="A38" s="210" t="s">
        <v>592</v>
      </c>
      <c r="B38" s="69" t="s">
        <v>257</v>
      </c>
      <c r="C38" s="69" t="s">
        <v>258</v>
      </c>
      <c r="D38" s="69" t="s">
        <v>118</v>
      </c>
      <c r="E38" s="211" t="s">
        <v>593</v>
      </c>
      <c r="F38" s="211" t="s">
        <v>594</v>
      </c>
      <c r="G38" s="211" t="s">
        <v>595</v>
      </c>
      <c r="H38" s="174"/>
      <c r="I38" s="186"/>
      <c r="J38" s="174"/>
      <c r="K38" s="236" t="s">
        <v>142</v>
      </c>
      <c r="L38" s="222" t="s">
        <v>276</v>
      </c>
      <c r="M38" s="239" t="s">
        <v>596</v>
      </c>
      <c r="AA38" s="137">
        <f>IF(OR(I38="Fail",ISBLANK(I38)),INDEX('Issue Code Table'!C:C,MATCH(L:L,'Issue Code Table'!A:A,0)),IF(K38="Critical",6,IF(K38="Significant",5,IF(K38="Moderate",3,2))))</f>
        <v>5</v>
      </c>
    </row>
    <row r="39" spans="1:27" ht="150.75" customHeight="1" x14ac:dyDescent="0.25">
      <c r="A39" s="210" t="s">
        <v>597</v>
      </c>
      <c r="B39" s="210" t="s">
        <v>257</v>
      </c>
      <c r="C39" s="210" t="s">
        <v>258</v>
      </c>
      <c r="D39" s="210" t="s">
        <v>118</v>
      </c>
      <c r="E39" s="211" t="s">
        <v>598</v>
      </c>
      <c r="F39" s="211" t="s">
        <v>599</v>
      </c>
      <c r="G39" s="211" t="s">
        <v>600</v>
      </c>
      <c r="H39" s="220"/>
      <c r="I39" s="186"/>
      <c r="J39" s="220"/>
      <c r="K39" s="221" t="s">
        <v>142</v>
      </c>
      <c r="L39" s="222" t="s">
        <v>276</v>
      </c>
      <c r="M39" s="239" t="s">
        <v>596</v>
      </c>
      <c r="AA39" s="137">
        <f>IF(OR(I39="Fail",ISBLANK(I39)),INDEX('Issue Code Table'!C:C,MATCH(L:L,'Issue Code Table'!A:A,0)),IF(K39="Critical",6,IF(K39="Significant",5,IF(K39="Moderate",3,2))))</f>
        <v>5</v>
      </c>
    </row>
    <row r="40" spans="1:27" ht="110.25" customHeight="1" x14ac:dyDescent="0.25">
      <c r="A40" s="210" t="s">
        <v>601</v>
      </c>
      <c r="B40" s="210" t="s">
        <v>602</v>
      </c>
      <c r="C40" s="210" t="s">
        <v>603</v>
      </c>
      <c r="D40" s="210" t="s">
        <v>118</v>
      </c>
      <c r="E40" s="211" t="s">
        <v>604</v>
      </c>
      <c r="F40" s="211" t="s">
        <v>605</v>
      </c>
      <c r="G40" s="211" t="s">
        <v>606</v>
      </c>
      <c r="H40" s="220"/>
      <c r="I40" s="186"/>
      <c r="J40" s="220"/>
      <c r="K40" s="221" t="s">
        <v>142</v>
      </c>
      <c r="L40" s="222" t="s">
        <v>607</v>
      </c>
      <c r="M40" s="239" t="s">
        <v>608</v>
      </c>
      <c r="AA40" s="137">
        <f>IF(OR(I40="Fail",ISBLANK(I40)),INDEX('Issue Code Table'!C:C,MATCH(L:L,'Issue Code Table'!A:A,0)),IF(K40="Critical",6,IF(K40="Significant",5,IF(K40="Moderate",3,2))))</f>
        <v>4</v>
      </c>
    </row>
    <row r="41" spans="1:27" ht="63.5" x14ac:dyDescent="0.25">
      <c r="A41" s="210" t="s">
        <v>609</v>
      </c>
      <c r="B41" s="210" t="s">
        <v>602</v>
      </c>
      <c r="C41" s="210" t="s">
        <v>603</v>
      </c>
      <c r="D41" s="210" t="s">
        <v>118</v>
      </c>
      <c r="E41" s="211" t="s">
        <v>610</v>
      </c>
      <c r="F41" s="211" t="s">
        <v>611</v>
      </c>
      <c r="G41" s="211" t="s">
        <v>612</v>
      </c>
      <c r="H41" s="220"/>
      <c r="I41" s="186"/>
      <c r="J41" s="220"/>
      <c r="K41" s="221" t="s">
        <v>142</v>
      </c>
      <c r="L41" s="222" t="s">
        <v>607</v>
      </c>
      <c r="M41" s="239" t="s">
        <v>608</v>
      </c>
      <c r="AA41" s="137">
        <f>IF(OR(I41="Fail",ISBLANK(I41)),INDEX('Issue Code Table'!C:C,MATCH(L:L,'Issue Code Table'!A:A,0)),IF(K41="Critical",6,IF(K41="Significant",5,IF(K41="Moderate",3,2))))</f>
        <v>4</v>
      </c>
    </row>
    <row r="42" spans="1:27" ht="77" x14ac:dyDescent="0.25">
      <c r="A42" s="210" t="s">
        <v>613</v>
      </c>
      <c r="B42" s="210" t="s">
        <v>249</v>
      </c>
      <c r="C42" s="210" t="s">
        <v>250</v>
      </c>
      <c r="D42" s="210" t="s">
        <v>118</v>
      </c>
      <c r="E42" s="211" t="s">
        <v>614</v>
      </c>
      <c r="F42" s="211" t="s">
        <v>615</v>
      </c>
      <c r="G42" s="211" t="s">
        <v>616</v>
      </c>
      <c r="H42" s="220"/>
      <c r="I42" s="186"/>
      <c r="J42" s="220"/>
      <c r="K42" s="221" t="s">
        <v>142</v>
      </c>
      <c r="L42" s="222" t="s">
        <v>607</v>
      </c>
      <c r="M42" s="239" t="s">
        <v>608</v>
      </c>
      <c r="AA42" s="137">
        <f>IF(OR(I42="Fail",ISBLANK(I42)),INDEX('Issue Code Table'!C:C,MATCH(L:L,'Issue Code Table'!A:A,0)),IF(K42="Critical",6,IF(K42="Significant",5,IF(K42="Moderate",3,2))))</f>
        <v>4</v>
      </c>
    </row>
    <row r="43" spans="1:27" ht="64.5" x14ac:dyDescent="0.25">
      <c r="A43" s="210" t="s">
        <v>617</v>
      </c>
      <c r="B43" s="210" t="s">
        <v>249</v>
      </c>
      <c r="C43" s="210" t="s">
        <v>250</v>
      </c>
      <c r="D43" s="210" t="s">
        <v>118</v>
      </c>
      <c r="E43" s="211" t="s">
        <v>618</v>
      </c>
      <c r="F43" s="211" t="s">
        <v>619</v>
      </c>
      <c r="G43" s="211" t="s">
        <v>620</v>
      </c>
      <c r="H43" s="220"/>
      <c r="I43" s="186"/>
      <c r="J43" s="220"/>
      <c r="K43" s="221" t="s">
        <v>142</v>
      </c>
      <c r="L43" s="236" t="s">
        <v>607</v>
      </c>
      <c r="M43" s="239" t="s">
        <v>608</v>
      </c>
      <c r="AA43" s="137">
        <f>IF(OR(I43="Fail",ISBLANK(I43)),INDEX('Issue Code Table'!C:C,MATCH(L:L,'Issue Code Table'!A:A,0)),IF(K43="Critical",6,IF(K43="Significant",5,IF(K43="Moderate",3,2))))</f>
        <v>4</v>
      </c>
    </row>
    <row r="44" spans="1:27" ht="77" x14ac:dyDescent="0.25">
      <c r="A44" s="210" t="s">
        <v>621</v>
      </c>
      <c r="B44" s="210" t="s">
        <v>249</v>
      </c>
      <c r="C44" s="210" t="s">
        <v>250</v>
      </c>
      <c r="D44" s="210" t="s">
        <v>118</v>
      </c>
      <c r="E44" s="211" t="s">
        <v>622</v>
      </c>
      <c r="F44" s="211" t="s">
        <v>623</v>
      </c>
      <c r="G44" s="211" t="s">
        <v>624</v>
      </c>
      <c r="H44" s="220"/>
      <c r="I44" s="186"/>
      <c r="J44" s="220"/>
      <c r="K44" s="221" t="s">
        <v>142</v>
      </c>
      <c r="L44" s="236" t="s">
        <v>607</v>
      </c>
      <c r="M44" s="239" t="s">
        <v>608</v>
      </c>
      <c r="AA44" s="137">
        <f>IF(OR(I44="Fail",ISBLANK(I44)),INDEX('Issue Code Table'!C:C,MATCH(L:L,'Issue Code Table'!A:A,0)),IF(K44="Critical",6,IF(K44="Significant",5,IF(K44="Moderate",3,2))))</f>
        <v>4</v>
      </c>
    </row>
    <row r="45" spans="1:27" ht="101.5" x14ac:dyDescent="0.25">
      <c r="A45" s="210" t="s">
        <v>625</v>
      </c>
      <c r="B45" s="210" t="s">
        <v>249</v>
      </c>
      <c r="C45" s="210" t="s">
        <v>250</v>
      </c>
      <c r="D45" s="210" t="s">
        <v>118</v>
      </c>
      <c r="E45" s="211" t="s">
        <v>626</v>
      </c>
      <c r="F45" s="211" t="s">
        <v>627</v>
      </c>
      <c r="G45" s="211" t="s">
        <v>628</v>
      </c>
      <c r="H45" s="220"/>
      <c r="I45" s="186"/>
      <c r="J45" s="220"/>
      <c r="K45" s="221" t="s">
        <v>132</v>
      </c>
      <c r="L45" s="236" t="s">
        <v>607</v>
      </c>
      <c r="M45" s="239" t="s">
        <v>608</v>
      </c>
      <c r="AA45" s="137">
        <f>IF(OR(I45="Fail",ISBLANK(I45)),INDEX('Issue Code Table'!C:C,MATCH(L:L,'Issue Code Table'!A:A,0)),IF(K45="Critical",6,IF(K45="Significant",5,IF(K45="Moderate",3,2))))</f>
        <v>4</v>
      </c>
    </row>
    <row r="46" spans="1:27" ht="87.5" x14ac:dyDescent="0.25">
      <c r="A46" s="210" t="s">
        <v>629</v>
      </c>
      <c r="B46" s="210" t="s">
        <v>211</v>
      </c>
      <c r="C46" s="210" t="s">
        <v>212</v>
      </c>
      <c r="D46" s="210" t="s">
        <v>118</v>
      </c>
      <c r="E46" s="211" t="s">
        <v>1687</v>
      </c>
      <c r="F46" s="211" t="s">
        <v>630</v>
      </c>
      <c r="G46" s="211" t="s">
        <v>631</v>
      </c>
      <c r="H46" s="214"/>
      <c r="I46" s="186"/>
      <c r="J46" s="162" t="s">
        <v>1828</v>
      </c>
      <c r="K46" s="214" t="s">
        <v>132</v>
      </c>
      <c r="L46" s="236" t="s">
        <v>216</v>
      </c>
      <c r="M46" s="239" t="s">
        <v>217</v>
      </c>
      <c r="AA46" s="137">
        <f>IF(OR(I46="Fail",ISBLANK(I46)),INDEX('Issue Code Table'!C:C,MATCH(L:L,'Issue Code Table'!A:A,0)),IF(K46="Critical",6,IF(K46="Significant",5,IF(K46="Moderate",3,2))))</f>
        <v>4</v>
      </c>
    </row>
    <row r="47" spans="1:27" ht="37.5" x14ac:dyDescent="0.25">
      <c r="A47" s="210" t="s">
        <v>632</v>
      </c>
      <c r="B47" s="69" t="s">
        <v>387</v>
      </c>
      <c r="C47" s="69" t="s">
        <v>388</v>
      </c>
      <c r="D47" s="69" t="s">
        <v>118</v>
      </c>
      <c r="E47" s="211" t="s">
        <v>633</v>
      </c>
      <c r="F47" s="211" t="s">
        <v>634</v>
      </c>
      <c r="G47" s="211" t="s">
        <v>635</v>
      </c>
      <c r="H47" s="174"/>
      <c r="I47" s="186"/>
      <c r="J47" s="174"/>
      <c r="K47" s="229" t="s">
        <v>142</v>
      </c>
      <c r="L47" s="230" t="s">
        <v>636</v>
      </c>
      <c r="M47" s="239" t="s">
        <v>637</v>
      </c>
      <c r="AA47" s="137">
        <f>IF(OR(I47="Fail",ISBLANK(I47)),INDEX('Issue Code Table'!C:C,MATCH(L:L,'Issue Code Table'!A:A,0)),IF(K47="Critical",6,IF(K47="Significant",5,IF(K47="Moderate",3,2))))</f>
        <v>6</v>
      </c>
    </row>
    <row r="48" spans="1:27" ht="37.5" x14ac:dyDescent="0.25">
      <c r="A48" s="210" t="s">
        <v>638</v>
      </c>
      <c r="B48" s="210" t="s">
        <v>387</v>
      </c>
      <c r="C48" s="210" t="s">
        <v>388</v>
      </c>
      <c r="D48" s="210" t="s">
        <v>118</v>
      </c>
      <c r="E48" s="211" t="s">
        <v>639</v>
      </c>
      <c r="F48" s="211" t="s">
        <v>640</v>
      </c>
      <c r="G48" s="211" t="s">
        <v>641</v>
      </c>
      <c r="H48" s="220"/>
      <c r="I48" s="186"/>
      <c r="J48" s="220"/>
      <c r="K48" s="229" t="s">
        <v>142</v>
      </c>
      <c r="L48" s="230" t="s">
        <v>636</v>
      </c>
      <c r="M48" s="239" t="s">
        <v>637</v>
      </c>
      <c r="AA48" s="137">
        <f>IF(OR(I48="Fail",ISBLANK(I48)),INDEX('Issue Code Table'!C:C,MATCH(L:L,'Issue Code Table'!A:A,0)),IF(K48="Critical",6,IF(K48="Significant",5,IF(K48="Moderate",3,2))))</f>
        <v>6</v>
      </c>
    </row>
    <row r="49" spans="1:27" ht="37.5" x14ac:dyDescent="0.25">
      <c r="A49" s="210" t="s">
        <v>642</v>
      </c>
      <c r="B49" s="210" t="s">
        <v>387</v>
      </c>
      <c r="C49" s="210" t="s">
        <v>388</v>
      </c>
      <c r="D49" s="210" t="s">
        <v>118</v>
      </c>
      <c r="E49" s="211" t="s">
        <v>643</v>
      </c>
      <c r="F49" s="211" t="s">
        <v>644</v>
      </c>
      <c r="G49" s="211" t="s">
        <v>645</v>
      </c>
      <c r="H49" s="220"/>
      <c r="I49" s="186"/>
      <c r="J49" s="220"/>
      <c r="K49" s="229" t="s">
        <v>142</v>
      </c>
      <c r="L49" s="230" t="s">
        <v>636</v>
      </c>
      <c r="M49" s="239" t="s">
        <v>637</v>
      </c>
      <c r="AA49" s="137">
        <f>IF(OR(I49="Fail",ISBLANK(I49)),INDEX('Issue Code Table'!C:C,MATCH(L:L,'Issue Code Table'!A:A,0)),IF(K49="Critical",6,IF(K49="Significant",5,IF(K49="Moderate",3,2))))</f>
        <v>6</v>
      </c>
    </row>
    <row r="50" spans="1:27" ht="37.5" x14ac:dyDescent="0.25">
      <c r="A50" s="210" t="s">
        <v>646</v>
      </c>
      <c r="B50" s="210" t="s">
        <v>387</v>
      </c>
      <c r="C50" s="210" t="s">
        <v>388</v>
      </c>
      <c r="D50" s="210" t="s">
        <v>118</v>
      </c>
      <c r="E50" s="211" t="s">
        <v>647</v>
      </c>
      <c r="F50" s="211" t="s">
        <v>648</v>
      </c>
      <c r="G50" s="211" t="s">
        <v>649</v>
      </c>
      <c r="H50" s="220"/>
      <c r="I50" s="186"/>
      <c r="J50" s="220"/>
      <c r="K50" s="229" t="s">
        <v>142</v>
      </c>
      <c r="L50" s="230" t="s">
        <v>636</v>
      </c>
      <c r="M50" s="239" t="s">
        <v>637</v>
      </c>
      <c r="AA50" s="137">
        <f>IF(OR(I50="Fail",ISBLANK(I50)),INDEX('Issue Code Table'!C:C,MATCH(L:L,'Issue Code Table'!A:A,0)),IF(K50="Critical",6,IF(K50="Significant",5,IF(K50="Moderate",3,2))))</f>
        <v>6</v>
      </c>
    </row>
    <row r="51" spans="1:27" ht="50" x14ac:dyDescent="0.25">
      <c r="A51" s="210" t="s">
        <v>650</v>
      </c>
      <c r="B51" s="210" t="s">
        <v>387</v>
      </c>
      <c r="C51" s="210" t="s">
        <v>388</v>
      </c>
      <c r="D51" s="210" t="s">
        <v>118</v>
      </c>
      <c r="E51" s="211" t="s">
        <v>651</v>
      </c>
      <c r="F51" s="211" t="s">
        <v>652</v>
      </c>
      <c r="G51" s="211" t="s">
        <v>653</v>
      </c>
      <c r="H51" s="220"/>
      <c r="I51" s="186"/>
      <c r="J51" s="220"/>
      <c r="K51" s="229" t="s">
        <v>142</v>
      </c>
      <c r="L51" s="230" t="s">
        <v>636</v>
      </c>
      <c r="M51" s="239" t="s">
        <v>637</v>
      </c>
      <c r="AA51" s="137">
        <f>IF(OR(I51="Fail",ISBLANK(I51)),INDEX('Issue Code Table'!C:C,MATCH(L:L,'Issue Code Table'!A:A,0)),IF(K51="Critical",6,IF(K51="Significant",5,IF(K51="Moderate",3,2))))</f>
        <v>6</v>
      </c>
    </row>
    <row r="52" spans="1:27" ht="50" x14ac:dyDescent="0.25">
      <c r="A52" s="210" t="s">
        <v>654</v>
      </c>
      <c r="B52" s="210" t="s">
        <v>387</v>
      </c>
      <c r="C52" s="210" t="s">
        <v>388</v>
      </c>
      <c r="D52" s="210" t="s">
        <v>118</v>
      </c>
      <c r="E52" s="211" t="s">
        <v>655</v>
      </c>
      <c r="F52" s="211" t="s">
        <v>656</v>
      </c>
      <c r="G52" s="211" t="s">
        <v>657</v>
      </c>
      <c r="H52" s="220"/>
      <c r="I52" s="186"/>
      <c r="J52" s="220"/>
      <c r="K52" s="229" t="s">
        <v>142</v>
      </c>
      <c r="L52" s="230" t="s">
        <v>636</v>
      </c>
      <c r="M52" s="239" t="s">
        <v>637</v>
      </c>
      <c r="AA52" s="137">
        <f>IF(OR(I52="Fail",ISBLANK(I52)),INDEX('Issue Code Table'!C:C,MATCH(L:L,'Issue Code Table'!A:A,0)),IF(K52="Critical",6,IF(K52="Significant",5,IF(K52="Moderate",3,2))))</f>
        <v>6</v>
      </c>
    </row>
    <row r="53" spans="1:27" x14ac:dyDescent="0.25">
      <c r="A53" s="178"/>
      <c r="B53" s="178"/>
      <c r="C53" s="207"/>
      <c r="D53" s="207"/>
      <c r="E53" s="207"/>
      <c r="F53" s="207"/>
      <c r="G53" s="207"/>
      <c r="H53" s="178"/>
      <c r="I53" s="178"/>
      <c r="J53" s="178"/>
      <c r="K53" s="178"/>
      <c r="L53" s="178"/>
      <c r="M53" s="178"/>
      <c r="AA53" s="178"/>
    </row>
    <row r="54" spans="1:27" ht="109.5" hidden="1" customHeight="1" x14ac:dyDescent="0.25"/>
    <row r="55" spans="1:27" ht="13" hidden="1" x14ac:dyDescent="0.25">
      <c r="F55" s="209"/>
      <c r="H55" t="s">
        <v>418</v>
      </c>
      <c r="K55" s="177" t="s">
        <v>422</v>
      </c>
    </row>
    <row r="56" spans="1:27" hidden="1" x14ac:dyDescent="0.25">
      <c r="H56" t="s">
        <v>57</v>
      </c>
      <c r="K56" s="177" t="s">
        <v>122</v>
      </c>
    </row>
    <row r="57" spans="1:27" hidden="1" x14ac:dyDescent="0.25">
      <c r="H57" t="s">
        <v>58</v>
      </c>
      <c r="K57" s="177" t="s">
        <v>142</v>
      </c>
    </row>
    <row r="58" spans="1:27" hidden="1" x14ac:dyDescent="0.25">
      <c r="H58" t="s">
        <v>46</v>
      </c>
      <c r="K58" s="177" t="s">
        <v>132</v>
      </c>
    </row>
    <row r="59" spans="1:27" hidden="1" x14ac:dyDescent="0.25">
      <c r="H59" t="s">
        <v>419</v>
      </c>
      <c r="K59" s="177" t="s">
        <v>183</v>
      </c>
    </row>
    <row r="60" spans="1:27" hidden="1" x14ac:dyDescent="0.25"/>
    <row r="61" spans="1:27" hidden="1" x14ac:dyDescent="0.25"/>
    <row r="62" spans="1:27" hidden="1" x14ac:dyDescent="0.25"/>
    <row r="63" spans="1:27" hidden="1" x14ac:dyDescent="0.25"/>
    <row r="64" spans="1:27" hidden="1" x14ac:dyDescent="0.25"/>
    <row r="65" hidden="1" x14ac:dyDescent="0.25"/>
    <row r="66" hidden="1" x14ac:dyDescent="0.25"/>
  </sheetData>
  <protectedRanges>
    <protectedRange password="E1A2" sqref="AA3:AA52" name="Range1_1_1"/>
    <protectedRange password="E1A2" sqref="AA2" name="Range1_1_2"/>
    <protectedRange password="E1A2" sqref="L2:M2" name="Range1_5_1_1_3"/>
    <protectedRange password="E1A2" sqref="L16:L17" name="Range1_8_1_1_2"/>
    <protectedRange password="E1A2" sqref="L47:L52" name="Range1_7_3"/>
    <protectedRange password="E1A2" sqref="L3:M3" name="Range1_5_1_1_1_2"/>
    <protectedRange password="E1A2" sqref="L4:M6" name="Range1_2_1_1_2"/>
    <protectedRange password="E1A2" sqref="L18 L20 L22:L23" name="Range1_7_1_2"/>
  </protectedRanges>
  <phoneticPr fontId="17" type="noConversion"/>
  <conditionalFormatting sqref="L3:L52">
    <cfRule type="expression" dxfId="22" priority="7" stopIfTrue="1">
      <formula>ISERROR(AA3)</formula>
    </cfRule>
  </conditionalFormatting>
  <conditionalFormatting sqref="I3:I52">
    <cfRule type="cellIs" dxfId="21" priority="4" stopIfTrue="1" operator="equal">
      <formula>"Pass"</formula>
    </cfRule>
    <cfRule type="cellIs" dxfId="20" priority="5" stopIfTrue="1" operator="equal">
      <formula>"Fail"</formula>
    </cfRule>
    <cfRule type="cellIs" dxfId="19" priority="6" stopIfTrue="1" operator="equal">
      <formula>"Info"</formula>
    </cfRule>
  </conditionalFormatting>
  <conditionalFormatting sqref="I3:I52">
    <cfRule type="cellIs" dxfId="18" priority="1" stopIfTrue="1" operator="equal">
      <formula>"Pass"</formula>
    </cfRule>
    <cfRule type="cellIs" dxfId="17" priority="2" stopIfTrue="1" operator="equal">
      <formula>"Fail"</formula>
    </cfRule>
    <cfRule type="cellIs" dxfId="16" priority="3" stopIfTrue="1" operator="equal">
      <formula>"Info"</formula>
    </cfRule>
  </conditionalFormatting>
  <dataValidations count="3">
    <dataValidation type="list" allowBlank="1" showInputMessage="1" showErrorMessage="1" sqref="D50:D52" xr:uid="{53ED3096-3F8D-4272-8FE4-7701A18F5D76}">
      <formula1>$I$54:$I$55</formula1>
    </dataValidation>
    <dataValidation type="list" allowBlank="1" showInputMessage="1" showErrorMessage="1" sqref="K3:K52" xr:uid="{4937C312-5C63-43AB-A1C4-65A0B1AF846E}">
      <formula1>$K$56:$K$59</formula1>
    </dataValidation>
    <dataValidation type="list" allowBlank="1" showInputMessage="1" showErrorMessage="1" sqref="I3:I52" xr:uid="{00A7F60D-F0E8-467F-A77B-E84C590A36EF}">
      <formula1>$H$56:$H$59</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27"/>
  <sheetViews>
    <sheetView showGridLines="0" zoomScale="80" zoomScaleNormal="80" workbookViewId="0">
      <pane ySplit="1" topLeftCell="A11" activePane="bottomLeft" state="frozen"/>
      <selection pane="bottomLeft" activeCell="C24" sqref="C24"/>
    </sheetView>
  </sheetViews>
  <sheetFormatPr defaultRowHeight="12.5" x14ac:dyDescent="0.25"/>
  <cols>
    <col min="2" max="2" width="13.26953125" customWidth="1"/>
    <col min="3" max="3" width="101.54296875" customWidth="1"/>
    <col min="4" max="4" width="22.453125" customWidth="1"/>
  </cols>
  <sheetData>
    <row r="1" spans="1:4" ht="13" x14ac:dyDescent="0.3">
      <c r="A1" s="8" t="s">
        <v>658</v>
      </c>
      <c r="B1" s="9"/>
      <c r="C1" s="9"/>
      <c r="D1" s="9"/>
    </row>
    <row r="2" spans="1:4" ht="12.75" customHeight="1" x14ac:dyDescent="0.25">
      <c r="A2" s="21" t="s">
        <v>659</v>
      </c>
      <c r="B2" s="21" t="s">
        <v>660</v>
      </c>
      <c r="C2" s="21" t="s">
        <v>661</v>
      </c>
      <c r="D2" s="21" t="s">
        <v>662</v>
      </c>
    </row>
    <row r="3" spans="1:4" x14ac:dyDescent="0.25">
      <c r="A3" s="2">
        <v>0.1</v>
      </c>
      <c r="B3" s="3">
        <v>39598</v>
      </c>
      <c r="C3" s="4" t="s">
        <v>663</v>
      </c>
      <c r="D3" s="4" t="s">
        <v>664</v>
      </c>
    </row>
    <row r="4" spans="1:4" x14ac:dyDescent="0.25">
      <c r="A4" s="2">
        <v>1</v>
      </c>
      <c r="B4" s="3">
        <v>39650</v>
      </c>
      <c r="C4" s="4" t="s">
        <v>665</v>
      </c>
      <c r="D4" s="4" t="s">
        <v>664</v>
      </c>
    </row>
    <row r="5" spans="1:4" x14ac:dyDescent="0.25">
      <c r="A5" s="2">
        <v>1</v>
      </c>
      <c r="B5" s="3">
        <v>39751</v>
      </c>
      <c r="C5" s="4" t="s">
        <v>666</v>
      </c>
      <c r="D5" s="4" t="s">
        <v>664</v>
      </c>
    </row>
    <row r="6" spans="1:4" ht="23.25" customHeight="1" x14ac:dyDescent="0.25">
      <c r="A6" s="2">
        <v>1</v>
      </c>
      <c r="B6" s="3">
        <v>39840</v>
      </c>
      <c r="C6" s="5" t="s">
        <v>667</v>
      </c>
      <c r="D6" s="4" t="s">
        <v>664</v>
      </c>
    </row>
    <row r="7" spans="1:4" ht="18" customHeight="1" x14ac:dyDescent="0.25">
      <c r="A7" s="2">
        <v>1</v>
      </c>
      <c r="B7" s="3">
        <v>40127</v>
      </c>
      <c r="C7" s="5" t="s">
        <v>668</v>
      </c>
      <c r="D7" s="4" t="s">
        <v>664</v>
      </c>
    </row>
    <row r="8" spans="1:4" x14ac:dyDescent="0.25">
      <c r="A8" s="2">
        <v>1</v>
      </c>
      <c r="B8" s="3">
        <v>40220</v>
      </c>
      <c r="C8" s="5" t="s">
        <v>669</v>
      </c>
      <c r="D8" s="5" t="s">
        <v>664</v>
      </c>
    </row>
    <row r="9" spans="1:4" ht="15" customHeight="1" x14ac:dyDescent="0.25">
      <c r="A9" s="2">
        <v>1</v>
      </c>
      <c r="B9" s="3">
        <v>40389</v>
      </c>
      <c r="C9" s="5" t="s">
        <v>670</v>
      </c>
      <c r="D9" s="5" t="s">
        <v>664</v>
      </c>
    </row>
    <row r="10" spans="1:4" x14ac:dyDescent="0.25">
      <c r="A10" s="2">
        <v>1.1000000000000001</v>
      </c>
      <c r="B10" s="3">
        <v>41220</v>
      </c>
      <c r="C10" s="5" t="s">
        <v>671</v>
      </c>
      <c r="D10" s="5" t="s">
        <v>664</v>
      </c>
    </row>
    <row r="11" spans="1:4" x14ac:dyDescent="0.25">
      <c r="A11" s="2">
        <v>1.2</v>
      </c>
      <c r="B11" s="3">
        <v>41317</v>
      </c>
      <c r="C11" s="71" t="s">
        <v>672</v>
      </c>
      <c r="D11" s="72" t="s">
        <v>664</v>
      </c>
    </row>
    <row r="12" spans="1:4" x14ac:dyDescent="0.25">
      <c r="A12" s="2">
        <v>1.3</v>
      </c>
      <c r="B12" s="6">
        <v>41543</v>
      </c>
      <c r="C12" s="4" t="s">
        <v>673</v>
      </c>
      <c r="D12" s="4" t="s">
        <v>664</v>
      </c>
    </row>
    <row r="13" spans="1:4" x14ac:dyDescent="0.25">
      <c r="A13" s="2">
        <v>1.4</v>
      </c>
      <c r="B13" s="6">
        <v>41740</v>
      </c>
      <c r="C13" s="4" t="s">
        <v>674</v>
      </c>
      <c r="D13" s="4" t="s">
        <v>664</v>
      </c>
    </row>
    <row r="14" spans="1:4" x14ac:dyDescent="0.25">
      <c r="A14" s="143">
        <v>1.5</v>
      </c>
      <c r="B14" s="144">
        <v>42079</v>
      </c>
      <c r="C14" s="145" t="s">
        <v>675</v>
      </c>
      <c r="D14" s="146" t="s">
        <v>664</v>
      </c>
    </row>
    <row r="15" spans="1:4" ht="25" x14ac:dyDescent="0.25">
      <c r="A15" s="165" t="s">
        <v>676</v>
      </c>
      <c r="B15" s="6">
        <v>42454</v>
      </c>
      <c r="C15" s="71" t="s">
        <v>677</v>
      </c>
      <c r="D15" s="72" t="s">
        <v>664</v>
      </c>
    </row>
    <row r="16" spans="1:4" ht="25" x14ac:dyDescent="0.25">
      <c r="A16" s="166">
        <v>2.1</v>
      </c>
      <c r="B16" s="6">
        <v>42735</v>
      </c>
      <c r="C16" s="71" t="s">
        <v>678</v>
      </c>
      <c r="D16" s="72" t="s">
        <v>664</v>
      </c>
    </row>
    <row r="17" spans="1:4" x14ac:dyDescent="0.25">
      <c r="A17" s="166">
        <v>2.1</v>
      </c>
      <c r="B17" s="6">
        <v>42766</v>
      </c>
      <c r="C17" s="147" t="s">
        <v>679</v>
      </c>
      <c r="D17" s="72" t="s">
        <v>664</v>
      </c>
    </row>
    <row r="18" spans="1:4" x14ac:dyDescent="0.25">
      <c r="A18" s="166">
        <v>2.1</v>
      </c>
      <c r="B18" s="6">
        <v>43008</v>
      </c>
      <c r="C18" s="147" t="s">
        <v>680</v>
      </c>
      <c r="D18" s="72" t="s">
        <v>664</v>
      </c>
    </row>
    <row r="19" spans="1:4" x14ac:dyDescent="0.25">
      <c r="A19" s="166">
        <v>3</v>
      </c>
      <c r="B19" s="6">
        <v>43373</v>
      </c>
      <c r="C19" s="166" t="s">
        <v>681</v>
      </c>
      <c r="D19" s="72" t="s">
        <v>664</v>
      </c>
    </row>
    <row r="20" spans="1:4" x14ac:dyDescent="0.25">
      <c r="A20" s="166">
        <v>3</v>
      </c>
      <c r="B20" s="6">
        <v>43373</v>
      </c>
      <c r="C20" s="147" t="s">
        <v>682</v>
      </c>
      <c r="D20" s="72" t="s">
        <v>664</v>
      </c>
    </row>
    <row r="21" spans="1:4" x14ac:dyDescent="0.25">
      <c r="A21" s="187">
        <v>3</v>
      </c>
      <c r="B21" s="188" t="s">
        <v>683</v>
      </c>
      <c r="C21" s="159" t="s">
        <v>680</v>
      </c>
      <c r="D21" s="189" t="s">
        <v>664</v>
      </c>
    </row>
    <row r="22" spans="1:4" x14ac:dyDescent="0.25">
      <c r="A22" s="187">
        <v>3.1</v>
      </c>
      <c r="B22" s="188" t="s">
        <v>684</v>
      </c>
      <c r="C22" s="159" t="s">
        <v>680</v>
      </c>
      <c r="D22" s="189" t="s">
        <v>664</v>
      </c>
    </row>
    <row r="23" spans="1:4" x14ac:dyDescent="0.25">
      <c r="A23" s="187">
        <v>3.2</v>
      </c>
      <c r="B23" s="188">
        <v>44104</v>
      </c>
      <c r="C23" s="147" t="s">
        <v>685</v>
      </c>
      <c r="D23" s="189" t="s">
        <v>664</v>
      </c>
    </row>
    <row r="24" spans="1:4" ht="25" x14ac:dyDescent="0.25">
      <c r="A24" s="187">
        <v>4</v>
      </c>
      <c r="B24" s="188">
        <v>44469</v>
      </c>
      <c r="C24" s="71" t="s">
        <v>686</v>
      </c>
      <c r="D24" s="69" t="s">
        <v>687</v>
      </c>
    </row>
    <row r="25" spans="1:4" ht="14.5" customHeight="1" x14ac:dyDescent="0.25">
      <c r="A25" s="187">
        <v>4.0999999999999996</v>
      </c>
      <c r="B25" s="188">
        <v>44469</v>
      </c>
      <c r="C25" s="147" t="s">
        <v>1830</v>
      </c>
      <c r="D25" s="69" t="s">
        <v>687</v>
      </c>
    </row>
    <row r="26" spans="1:4" x14ac:dyDescent="0.25">
      <c r="A26" s="187"/>
      <c r="B26" s="188"/>
      <c r="C26" s="147"/>
      <c r="D26" s="189"/>
    </row>
    <row r="27" spans="1:4" x14ac:dyDescent="0.25">
      <c r="A27" s="187"/>
      <c r="B27" s="188"/>
      <c r="C27" s="147"/>
      <c r="D27" s="189"/>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ignoredErrors>
    <ignoredError sqref="A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U527"/>
  <sheetViews>
    <sheetView zoomScale="80" zoomScaleNormal="80" workbookViewId="0">
      <pane ySplit="1" topLeftCell="A2" activePane="bottomLeft" state="frozen"/>
      <selection pane="bottomLeft" sqref="A1:D527"/>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179"/>
    <col min="22" max="16384" width="9.1796875" style="180"/>
  </cols>
  <sheetData>
    <row r="1" spans="1:4" ht="29" x14ac:dyDescent="0.35">
      <c r="A1" s="190" t="s">
        <v>112</v>
      </c>
      <c r="B1" s="190" t="s">
        <v>688</v>
      </c>
      <c r="C1" s="190" t="s">
        <v>59</v>
      </c>
      <c r="D1" s="7">
        <v>44469</v>
      </c>
    </row>
    <row r="2" spans="1:4" ht="15.5" x14ac:dyDescent="0.35">
      <c r="A2" s="191" t="s">
        <v>689</v>
      </c>
      <c r="B2" s="191" t="s">
        <v>690</v>
      </c>
      <c r="C2" s="192">
        <v>6</v>
      </c>
    </row>
    <row r="3" spans="1:4" ht="15.5" x14ac:dyDescent="0.35">
      <c r="A3" s="191" t="s">
        <v>216</v>
      </c>
      <c r="B3" s="191" t="s">
        <v>691</v>
      </c>
      <c r="C3" s="192">
        <v>4</v>
      </c>
    </row>
    <row r="4" spans="1:4" ht="15.5" x14ac:dyDescent="0.35">
      <c r="A4" s="191" t="s">
        <v>692</v>
      </c>
      <c r="B4" s="191" t="s">
        <v>693</v>
      </c>
      <c r="C4" s="192">
        <v>1</v>
      </c>
    </row>
    <row r="5" spans="1:4" ht="15.5" x14ac:dyDescent="0.35">
      <c r="A5" s="191" t="s">
        <v>184</v>
      </c>
      <c r="B5" s="191" t="s">
        <v>694</v>
      </c>
      <c r="C5" s="192">
        <v>2</v>
      </c>
    </row>
    <row r="6" spans="1:4" ht="15.5" x14ac:dyDescent="0.35">
      <c r="A6" s="191" t="s">
        <v>695</v>
      </c>
      <c r="B6" s="191" t="s">
        <v>696</v>
      </c>
      <c r="C6" s="192">
        <v>2</v>
      </c>
    </row>
    <row r="7" spans="1:4" ht="15.5" x14ac:dyDescent="0.35">
      <c r="A7" s="191" t="s">
        <v>697</v>
      </c>
      <c r="B7" s="191" t="s">
        <v>698</v>
      </c>
      <c r="C7" s="192">
        <v>4</v>
      </c>
    </row>
    <row r="8" spans="1:4" ht="15.5" x14ac:dyDescent="0.35">
      <c r="A8" s="191" t="s">
        <v>699</v>
      </c>
      <c r="B8" s="191" t="s">
        <v>700</v>
      </c>
      <c r="C8" s="192">
        <v>2</v>
      </c>
    </row>
    <row r="9" spans="1:4" ht="15.5" x14ac:dyDescent="0.35">
      <c r="A9" s="191" t="s">
        <v>701</v>
      </c>
      <c r="B9" s="191" t="s">
        <v>702</v>
      </c>
      <c r="C9" s="192">
        <v>5</v>
      </c>
    </row>
    <row r="10" spans="1:4" ht="15.5" x14ac:dyDescent="0.35">
      <c r="A10" s="191" t="s">
        <v>703</v>
      </c>
      <c r="B10" s="191" t="s">
        <v>704</v>
      </c>
      <c r="C10" s="192">
        <v>5</v>
      </c>
    </row>
    <row r="11" spans="1:4" ht="15.5" x14ac:dyDescent="0.35">
      <c r="A11" s="191" t="s">
        <v>476</v>
      </c>
      <c r="B11" s="191" t="s">
        <v>705</v>
      </c>
      <c r="C11" s="192">
        <v>5</v>
      </c>
    </row>
    <row r="12" spans="1:4" ht="15.5" x14ac:dyDescent="0.35">
      <c r="A12" s="191" t="s">
        <v>706</v>
      </c>
      <c r="B12" s="191" t="s">
        <v>707</v>
      </c>
      <c r="C12" s="192">
        <v>2</v>
      </c>
    </row>
    <row r="13" spans="1:4" ht="15.5" x14ac:dyDescent="0.35">
      <c r="A13" s="191" t="s">
        <v>169</v>
      </c>
      <c r="B13" s="191" t="s">
        <v>708</v>
      </c>
      <c r="C13" s="192">
        <v>5</v>
      </c>
    </row>
    <row r="14" spans="1:4" ht="15.5" x14ac:dyDescent="0.35">
      <c r="A14" s="191" t="s">
        <v>160</v>
      </c>
      <c r="B14" s="191" t="s">
        <v>709</v>
      </c>
      <c r="C14" s="192">
        <v>4</v>
      </c>
    </row>
    <row r="15" spans="1:4" ht="15.5" x14ac:dyDescent="0.35">
      <c r="A15" s="191" t="s">
        <v>710</v>
      </c>
      <c r="B15" s="191" t="s">
        <v>711</v>
      </c>
      <c r="C15" s="192">
        <v>4</v>
      </c>
    </row>
    <row r="16" spans="1:4" ht="15.5" x14ac:dyDescent="0.35">
      <c r="A16" s="191" t="s">
        <v>712</v>
      </c>
      <c r="B16" s="191" t="s">
        <v>713</v>
      </c>
      <c r="C16" s="192">
        <v>1</v>
      </c>
    </row>
    <row r="17" spans="1:3" ht="15.5" x14ac:dyDescent="0.35">
      <c r="A17" s="191" t="s">
        <v>449</v>
      </c>
      <c r="B17" s="191" t="s">
        <v>714</v>
      </c>
      <c r="C17" s="192">
        <v>5</v>
      </c>
    </row>
    <row r="18" spans="1:3" ht="15.5" x14ac:dyDescent="0.35">
      <c r="A18" s="191" t="s">
        <v>715</v>
      </c>
      <c r="B18" s="191" t="s">
        <v>716</v>
      </c>
      <c r="C18" s="192">
        <v>8</v>
      </c>
    </row>
    <row r="19" spans="1:3" ht="15.5" x14ac:dyDescent="0.35">
      <c r="A19" s="191" t="s">
        <v>717</v>
      </c>
      <c r="B19" s="191" t="s">
        <v>718</v>
      </c>
      <c r="C19" s="192">
        <v>1</v>
      </c>
    </row>
    <row r="20" spans="1:3" ht="15.5" x14ac:dyDescent="0.35">
      <c r="A20" s="191" t="s">
        <v>719</v>
      </c>
      <c r="B20" s="191" t="s">
        <v>720</v>
      </c>
      <c r="C20" s="192">
        <v>8</v>
      </c>
    </row>
    <row r="21" spans="1:3" ht="15.5" x14ac:dyDescent="0.35">
      <c r="A21" s="191" t="s">
        <v>721</v>
      </c>
      <c r="B21" s="191" t="s">
        <v>722</v>
      </c>
      <c r="C21" s="192">
        <v>6</v>
      </c>
    </row>
    <row r="22" spans="1:3" ht="15.5" x14ac:dyDescent="0.35">
      <c r="A22" s="191" t="s">
        <v>369</v>
      </c>
      <c r="B22" s="191" t="s">
        <v>723</v>
      </c>
      <c r="C22" s="192">
        <v>7</v>
      </c>
    </row>
    <row r="23" spans="1:3" ht="15.5" x14ac:dyDescent="0.35">
      <c r="A23" s="191" t="s">
        <v>724</v>
      </c>
      <c r="B23" s="191" t="s">
        <v>725</v>
      </c>
      <c r="C23" s="192">
        <v>7</v>
      </c>
    </row>
    <row r="24" spans="1:3" ht="15.5" x14ac:dyDescent="0.35">
      <c r="A24" s="191" t="s">
        <v>726</v>
      </c>
      <c r="B24" s="191" t="s">
        <v>727</v>
      </c>
      <c r="C24" s="192">
        <v>7</v>
      </c>
    </row>
    <row r="25" spans="1:3" ht="15.5" x14ac:dyDescent="0.35">
      <c r="A25" s="191" t="s">
        <v>728</v>
      </c>
      <c r="B25" s="191" t="s">
        <v>729</v>
      </c>
      <c r="C25" s="192">
        <v>5</v>
      </c>
    </row>
    <row r="26" spans="1:3" ht="15.5" x14ac:dyDescent="0.35">
      <c r="A26" s="191" t="s">
        <v>730</v>
      </c>
      <c r="B26" s="191" t="s">
        <v>731</v>
      </c>
      <c r="C26" s="192">
        <v>5</v>
      </c>
    </row>
    <row r="27" spans="1:3" ht="15.5" x14ac:dyDescent="0.35">
      <c r="A27" s="191" t="s">
        <v>732</v>
      </c>
      <c r="B27" s="191" t="s">
        <v>733</v>
      </c>
      <c r="C27" s="192">
        <v>5</v>
      </c>
    </row>
    <row r="28" spans="1:3" ht="15.5" x14ac:dyDescent="0.35">
      <c r="A28" s="191" t="s">
        <v>734</v>
      </c>
      <c r="B28" s="191" t="s">
        <v>735</v>
      </c>
      <c r="C28" s="192">
        <v>6</v>
      </c>
    </row>
    <row r="29" spans="1:3" ht="15.5" x14ac:dyDescent="0.35">
      <c r="A29" s="191" t="s">
        <v>736</v>
      </c>
      <c r="B29" s="191" t="s">
        <v>737</v>
      </c>
      <c r="C29" s="192">
        <v>6</v>
      </c>
    </row>
    <row r="30" spans="1:3" ht="15.5" x14ac:dyDescent="0.35">
      <c r="A30" s="191" t="s">
        <v>738</v>
      </c>
      <c r="B30" s="191" t="s">
        <v>739</v>
      </c>
      <c r="C30" s="192">
        <v>4</v>
      </c>
    </row>
    <row r="31" spans="1:3" ht="15.5" x14ac:dyDescent="0.35">
      <c r="A31" s="191" t="s">
        <v>232</v>
      </c>
      <c r="B31" s="191" t="s">
        <v>740</v>
      </c>
      <c r="C31" s="192">
        <v>7</v>
      </c>
    </row>
    <row r="32" spans="1:3" ht="15.5" x14ac:dyDescent="0.35">
      <c r="A32" s="191" t="s">
        <v>741</v>
      </c>
      <c r="B32" s="191" t="s">
        <v>742</v>
      </c>
      <c r="C32" s="192">
        <v>5</v>
      </c>
    </row>
    <row r="33" spans="1:3" ht="15.5" x14ac:dyDescent="0.35">
      <c r="A33" s="191" t="s">
        <v>743</v>
      </c>
      <c r="B33" s="191" t="s">
        <v>744</v>
      </c>
      <c r="C33" s="192">
        <v>5</v>
      </c>
    </row>
    <row r="34" spans="1:3" ht="15.5" x14ac:dyDescent="0.35">
      <c r="A34" s="191" t="s">
        <v>745</v>
      </c>
      <c r="B34" s="191" t="s">
        <v>746</v>
      </c>
      <c r="C34" s="192">
        <v>8</v>
      </c>
    </row>
    <row r="35" spans="1:3" ht="15.5" x14ac:dyDescent="0.35">
      <c r="A35" s="191" t="s">
        <v>747</v>
      </c>
      <c r="B35" s="191" t="s">
        <v>748</v>
      </c>
      <c r="C35" s="192">
        <v>1</v>
      </c>
    </row>
    <row r="36" spans="1:3" ht="15.5" x14ac:dyDescent="0.35">
      <c r="A36" s="191" t="s">
        <v>749</v>
      </c>
      <c r="B36" s="191" t="s">
        <v>750</v>
      </c>
      <c r="C36" s="192">
        <v>5</v>
      </c>
    </row>
    <row r="37" spans="1:3" ht="15.5" x14ac:dyDescent="0.35">
      <c r="A37" s="191" t="s">
        <v>751</v>
      </c>
      <c r="B37" s="191" t="s">
        <v>752</v>
      </c>
      <c r="C37" s="192">
        <v>8</v>
      </c>
    </row>
    <row r="38" spans="1:3" ht="15.5" x14ac:dyDescent="0.35">
      <c r="A38" s="191" t="s">
        <v>753</v>
      </c>
      <c r="B38" s="191" t="s">
        <v>754</v>
      </c>
      <c r="C38" s="192">
        <v>5</v>
      </c>
    </row>
    <row r="39" spans="1:3" ht="15.5" x14ac:dyDescent="0.35">
      <c r="A39" s="191" t="s">
        <v>755</v>
      </c>
      <c r="B39" s="191" t="s">
        <v>756</v>
      </c>
      <c r="C39" s="192">
        <v>5</v>
      </c>
    </row>
    <row r="40" spans="1:3" ht="15.5" x14ac:dyDescent="0.35">
      <c r="A40" s="191" t="s">
        <v>757</v>
      </c>
      <c r="B40" s="191" t="s">
        <v>758</v>
      </c>
      <c r="C40" s="192">
        <v>2</v>
      </c>
    </row>
    <row r="41" spans="1:3" ht="15.5" x14ac:dyDescent="0.35">
      <c r="A41" s="191" t="s">
        <v>759</v>
      </c>
      <c r="B41" s="191" t="s">
        <v>760</v>
      </c>
      <c r="C41" s="192">
        <v>4</v>
      </c>
    </row>
    <row r="42" spans="1:3" ht="15.5" x14ac:dyDescent="0.35">
      <c r="A42" s="191" t="s">
        <v>761</v>
      </c>
      <c r="B42" s="191" t="s">
        <v>762</v>
      </c>
      <c r="C42" s="192">
        <v>5</v>
      </c>
    </row>
    <row r="43" spans="1:3" ht="15.5" x14ac:dyDescent="0.35">
      <c r="A43" s="191" t="s">
        <v>763</v>
      </c>
      <c r="B43" s="191" t="s">
        <v>764</v>
      </c>
      <c r="C43" s="192">
        <v>5</v>
      </c>
    </row>
    <row r="44" spans="1:3" ht="15.5" x14ac:dyDescent="0.35">
      <c r="A44" s="191" t="s">
        <v>765</v>
      </c>
      <c r="B44" s="191" t="s">
        <v>766</v>
      </c>
      <c r="C44" s="192">
        <v>6</v>
      </c>
    </row>
    <row r="45" spans="1:3" ht="15.5" x14ac:dyDescent="0.35">
      <c r="A45" s="191" t="s">
        <v>767</v>
      </c>
      <c r="B45" s="191" t="s">
        <v>768</v>
      </c>
      <c r="C45" s="192">
        <v>5</v>
      </c>
    </row>
    <row r="46" spans="1:3" ht="15.5" x14ac:dyDescent="0.35">
      <c r="A46" s="191" t="s">
        <v>769</v>
      </c>
      <c r="B46" s="191" t="s">
        <v>770</v>
      </c>
      <c r="C46" s="192">
        <v>4</v>
      </c>
    </row>
    <row r="47" spans="1:3" ht="15.5" x14ac:dyDescent="0.35">
      <c r="A47" s="191" t="s">
        <v>771</v>
      </c>
      <c r="B47" s="191" t="s">
        <v>772</v>
      </c>
      <c r="C47" s="192">
        <v>5</v>
      </c>
    </row>
    <row r="48" spans="1:3" ht="15.5" x14ac:dyDescent="0.35">
      <c r="A48" s="191" t="s">
        <v>773</v>
      </c>
      <c r="B48" s="191" t="s">
        <v>774</v>
      </c>
      <c r="C48" s="192">
        <v>6</v>
      </c>
    </row>
    <row r="49" spans="1:3" ht="15.5" x14ac:dyDescent="0.35">
      <c r="A49" s="191" t="s">
        <v>775</v>
      </c>
      <c r="B49" s="191" t="s">
        <v>776</v>
      </c>
      <c r="C49" s="192">
        <v>7</v>
      </c>
    </row>
    <row r="50" spans="1:3" ht="15.5" x14ac:dyDescent="0.35">
      <c r="A50" s="191" t="s">
        <v>777</v>
      </c>
      <c r="B50" s="191" t="s">
        <v>778</v>
      </c>
      <c r="C50" s="192">
        <v>3</v>
      </c>
    </row>
    <row r="51" spans="1:3" ht="15.5" x14ac:dyDescent="0.35">
      <c r="A51" s="191" t="s">
        <v>779</v>
      </c>
      <c r="B51" s="191" t="s">
        <v>780</v>
      </c>
      <c r="C51" s="192">
        <v>6</v>
      </c>
    </row>
    <row r="52" spans="1:3" ht="15.5" x14ac:dyDescent="0.35">
      <c r="A52" s="191" t="s">
        <v>781</v>
      </c>
      <c r="B52" s="191" t="s">
        <v>782</v>
      </c>
      <c r="C52" s="192">
        <v>4</v>
      </c>
    </row>
    <row r="53" spans="1:3" ht="15.5" x14ac:dyDescent="0.35">
      <c r="A53" s="191" t="s">
        <v>783</v>
      </c>
      <c r="B53" s="191" t="s">
        <v>784</v>
      </c>
      <c r="C53" s="192">
        <v>5</v>
      </c>
    </row>
    <row r="54" spans="1:3" ht="15.5" x14ac:dyDescent="0.35">
      <c r="A54" s="191" t="s">
        <v>785</v>
      </c>
      <c r="B54" s="191" t="s">
        <v>786</v>
      </c>
      <c r="C54" s="192">
        <v>2</v>
      </c>
    </row>
    <row r="55" spans="1:3" ht="15.5" x14ac:dyDescent="0.35">
      <c r="A55" s="191" t="s">
        <v>787</v>
      </c>
      <c r="B55" s="191" t="s">
        <v>788</v>
      </c>
      <c r="C55" s="192">
        <v>2</v>
      </c>
    </row>
    <row r="56" spans="1:3" ht="15.5" x14ac:dyDescent="0.35">
      <c r="A56" s="191" t="s">
        <v>789</v>
      </c>
      <c r="B56" s="191" t="s">
        <v>790</v>
      </c>
      <c r="C56" s="192">
        <v>5</v>
      </c>
    </row>
    <row r="57" spans="1:3" ht="15.5" x14ac:dyDescent="0.35">
      <c r="A57" s="191" t="s">
        <v>791</v>
      </c>
      <c r="B57" s="191" t="s">
        <v>792</v>
      </c>
      <c r="C57" s="192">
        <v>5</v>
      </c>
    </row>
    <row r="58" spans="1:3" ht="31" x14ac:dyDescent="0.35">
      <c r="A58" s="191" t="s">
        <v>793</v>
      </c>
      <c r="B58" s="191" t="s">
        <v>794</v>
      </c>
      <c r="C58" s="192">
        <v>5</v>
      </c>
    </row>
    <row r="59" spans="1:3" ht="15.5" x14ac:dyDescent="0.35">
      <c r="A59" s="191" t="s">
        <v>795</v>
      </c>
      <c r="B59" s="191" t="s">
        <v>796</v>
      </c>
      <c r="C59" s="192">
        <v>5</v>
      </c>
    </row>
    <row r="60" spans="1:3" ht="15.5" x14ac:dyDescent="0.35">
      <c r="A60" s="191" t="s">
        <v>797</v>
      </c>
      <c r="B60" s="191" t="s">
        <v>798</v>
      </c>
      <c r="C60" s="192">
        <v>3</v>
      </c>
    </row>
    <row r="61" spans="1:3" ht="15.5" x14ac:dyDescent="0.35">
      <c r="A61" s="191" t="s">
        <v>799</v>
      </c>
      <c r="B61" s="191" t="s">
        <v>800</v>
      </c>
      <c r="C61" s="192">
        <v>6</v>
      </c>
    </row>
    <row r="62" spans="1:3" ht="15.5" x14ac:dyDescent="0.35">
      <c r="A62" s="191" t="s">
        <v>801</v>
      </c>
      <c r="B62" s="191" t="s">
        <v>802</v>
      </c>
      <c r="C62" s="192">
        <v>3</v>
      </c>
    </row>
    <row r="63" spans="1:3" ht="15.5" x14ac:dyDescent="0.35">
      <c r="A63" s="191" t="s">
        <v>803</v>
      </c>
      <c r="B63" s="191" t="s">
        <v>804</v>
      </c>
      <c r="C63" s="192">
        <v>4</v>
      </c>
    </row>
    <row r="64" spans="1:3" ht="31" x14ac:dyDescent="0.35">
      <c r="A64" s="191" t="s">
        <v>805</v>
      </c>
      <c r="B64" s="191" t="s">
        <v>806</v>
      </c>
      <c r="C64" s="192">
        <v>3</v>
      </c>
    </row>
    <row r="65" spans="1:3" ht="15.5" x14ac:dyDescent="0.35">
      <c r="A65" s="191" t="s">
        <v>807</v>
      </c>
      <c r="B65" s="191" t="s">
        <v>808</v>
      </c>
      <c r="C65" s="192">
        <v>3</v>
      </c>
    </row>
    <row r="66" spans="1:3" ht="31" x14ac:dyDescent="0.35">
      <c r="A66" s="191" t="s">
        <v>809</v>
      </c>
      <c r="B66" s="191" t="s">
        <v>810</v>
      </c>
      <c r="C66" s="192">
        <v>6</v>
      </c>
    </row>
    <row r="67" spans="1:3" ht="15.5" x14ac:dyDescent="0.35">
      <c r="A67" s="191" t="s">
        <v>811</v>
      </c>
      <c r="B67" s="191" t="s">
        <v>812</v>
      </c>
      <c r="C67" s="192">
        <v>6</v>
      </c>
    </row>
    <row r="68" spans="1:3" ht="15.5" x14ac:dyDescent="0.35">
      <c r="A68" s="191" t="s">
        <v>813</v>
      </c>
      <c r="B68" s="191" t="s">
        <v>814</v>
      </c>
      <c r="C68" s="192">
        <v>5</v>
      </c>
    </row>
    <row r="69" spans="1:3" ht="15.5" x14ac:dyDescent="0.35">
      <c r="A69" s="191" t="s">
        <v>815</v>
      </c>
      <c r="B69" s="191" t="s">
        <v>816</v>
      </c>
      <c r="C69" s="192">
        <v>3</v>
      </c>
    </row>
    <row r="70" spans="1:3" ht="15.5" x14ac:dyDescent="0.35">
      <c r="A70" s="191" t="s">
        <v>817</v>
      </c>
      <c r="B70" s="191" t="s">
        <v>707</v>
      </c>
      <c r="C70" s="192">
        <v>2</v>
      </c>
    </row>
    <row r="71" spans="1:3" ht="15.5" x14ac:dyDescent="0.35">
      <c r="A71" s="191" t="s">
        <v>818</v>
      </c>
      <c r="B71" s="191" t="s">
        <v>819</v>
      </c>
      <c r="C71" s="192">
        <v>3</v>
      </c>
    </row>
    <row r="72" spans="1:3" ht="15.5" x14ac:dyDescent="0.35">
      <c r="A72" s="191" t="s">
        <v>820</v>
      </c>
      <c r="B72" s="191" t="s">
        <v>821</v>
      </c>
      <c r="C72" s="192">
        <v>3</v>
      </c>
    </row>
    <row r="73" spans="1:3" ht="15.5" x14ac:dyDescent="0.35">
      <c r="A73" s="191" t="s">
        <v>822</v>
      </c>
      <c r="B73" s="191" t="s">
        <v>823</v>
      </c>
      <c r="C73" s="192">
        <v>3</v>
      </c>
    </row>
    <row r="74" spans="1:3" ht="15.5" x14ac:dyDescent="0.35">
      <c r="A74" s="191" t="s">
        <v>824</v>
      </c>
      <c r="B74" s="191" t="s">
        <v>825</v>
      </c>
      <c r="C74" s="192">
        <v>5</v>
      </c>
    </row>
    <row r="75" spans="1:3" ht="15.5" x14ac:dyDescent="0.35">
      <c r="A75" s="191" t="s">
        <v>826</v>
      </c>
      <c r="B75" s="191" t="s">
        <v>827</v>
      </c>
      <c r="C75" s="192">
        <v>3</v>
      </c>
    </row>
    <row r="76" spans="1:3" ht="15.5" x14ac:dyDescent="0.35">
      <c r="A76" s="191" t="s">
        <v>828</v>
      </c>
      <c r="B76" s="191" t="s">
        <v>829</v>
      </c>
      <c r="C76" s="192">
        <v>6</v>
      </c>
    </row>
    <row r="77" spans="1:3" ht="15.5" x14ac:dyDescent="0.35">
      <c r="A77" s="191" t="s">
        <v>830</v>
      </c>
      <c r="B77" s="191" t="s">
        <v>831</v>
      </c>
      <c r="C77" s="192">
        <v>5</v>
      </c>
    </row>
    <row r="78" spans="1:3" ht="15.5" x14ac:dyDescent="0.35">
      <c r="A78" s="191" t="s">
        <v>332</v>
      </c>
      <c r="B78" s="191" t="s">
        <v>832</v>
      </c>
      <c r="C78" s="192">
        <v>4</v>
      </c>
    </row>
    <row r="79" spans="1:3" ht="15.5" x14ac:dyDescent="0.35">
      <c r="A79" s="191" t="s">
        <v>833</v>
      </c>
      <c r="B79" s="191" t="s">
        <v>834</v>
      </c>
      <c r="C79" s="192">
        <v>4</v>
      </c>
    </row>
    <row r="80" spans="1:3" ht="15.5" x14ac:dyDescent="0.35">
      <c r="A80" s="191" t="s">
        <v>835</v>
      </c>
      <c r="B80" s="191" t="s">
        <v>836</v>
      </c>
      <c r="C80" s="192">
        <v>4</v>
      </c>
    </row>
    <row r="81" spans="1:3" ht="15.5" x14ac:dyDescent="0.35">
      <c r="A81" s="191" t="s">
        <v>837</v>
      </c>
      <c r="B81" s="191" t="s">
        <v>838</v>
      </c>
      <c r="C81" s="192">
        <v>7</v>
      </c>
    </row>
    <row r="82" spans="1:3" ht="15.5" x14ac:dyDescent="0.35">
      <c r="A82" s="191" t="s">
        <v>254</v>
      </c>
      <c r="B82" s="191" t="s">
        <v>839</v>
      </c>
      <c r="C82" s="192">
        <v>6</v>
      </c>
    </row>
    <row r="83" spans="1:3" ht="15.5" x14ac:dyDescent="0.35">
      <c r="A83" s="191" t="s">
        <v>840</v>
      </c>
      <c r="B83" s="191" t="s">
        <v>841</v>
      </c>
      <c r="C83" s="192">
        <v>5</v>
      </c>
    </row>
    <row r="84" spans="1:3" ht="15.5" x14ac:dyDescent="0.35">
      <c r="A84" s="191" t="s">
        <v>842</v>
      </c>
      <c r="B84" s="191" t="s">
        <v>843</v>
      </c>
      <c r="C84" s="192">
        <v>3</v>
      </c>
    </row>
    <row r="85" spans="1:3" ht="15.5" x14ac:dyDescent="0.35">
      <c r="A85" s="191" t="s">
        <v>276</v>
      </c>
      <c r="B85" s="191" t="s">
        <v>844</v>
      </c>
      <c r="C85" s="192">
        <v>5</v>
      </c>
    </row>
    <row r="86" spans="1:3" ht="15.5" x14ac:dyDescent="0.35">
      <c r="A86" s="191" t="s">
        <v>845</v>
      </c>
      <c r="B86" s="191" t="s">
        <v>846</v>
      </c>
      <c r="C86" s="192">
        <v>4</v>
      </c>
    </row>
    <row r="87" spans="1:3" ht="15.5" x14ac:dyDescent="0.35">
      <c r="A87" s="191" t="s">
        <v>324</v>
      </c>
      <c r="B87" s="191" t="s">
        <v>847</v>
      </c>
      <c r="C87" s="192">
        <v>2</v>
      </c>
    </row>
    <row r="88" spans="1:3" ht="15.5" x14ac:dyDescent="0.35">
      <c r="A88" s="191" t="s">
        <v>848</v>
      </c>
      <c r="B88" s="191" t="s">
        <v>849</v>
      </c>
      <c r="C88" s="192">
        <v>4</v>
      </c>
    </row>
    <row r="89" spans="1:3" ht="15.5" x14ac:dyDescent="0.35">
      <c r="A89" s="191" t="s">
        <v>850</v>
      </c>
      <c r="B89" s="191" t="s">
        <v>851</v>
      </c>
      <c r="C89" s="192">
        <v>4</v>
      </c>
    </row>
    <row r="90" spans="1:3" ht="15.5" x14ac:dyDescent="0.35">
      <c r="A90" s="191" t="s">
        <v>315</v>
      </c>
      <c r="B90" s="191" t="s">
        <v>852</v>
      </c>
      <c r="C90" s="192">
        <v>4</v>
      </c>
    </row>
    <row r="91" spans="1:3" ht="15.5" x14ac:dyDescent="0.35">
      <c r="A91" s="191" t="s">
        <v>283</v>
      </c>
      <c r="B91" s="191" t="s">
        <v>707</v>
      </c>
      <c r="C91" s="192">
        <v>2</v>
      </c>
    </row>
    <row r="92" spans="1:3" ht="15.5" x14ac:dyDescent="0.35">
      <c r="A92" s="191" t="s">
        <v>853</v>
      </c>
      <c r="B92" s="191" t="s">
        <v>854</v>
      </c>
      <c r="C92" s="192">
        <v>3</v>
      </c>
    </row>
    <row r="93" spans="1:3" ht="15.5" x14ac:dyDescent="0.35">
      <c r="A93" s="191" t="s">
        <v>855</v>
      </c>
      <c r="B93" s="191" t="s">
        <v>856</v>
      </c>
      <c r="C93" s="192">
        <v>6</v>
      </c>
    </row>
    <row r="94" spans="1:3" ht="15.5" x14ac:dyDescent="0.35">
      <c r="A94" s="191" t="s">
        <v>857</v>
      </c>
      <c r="B94" s="191" t="s">
        <v>858</v>
      </c>
      <c r="C94" s="192">
        <v>3</v>
      </c>
    </row>
    <row r="95" spans="1:3" ht="15.5" x14ac:dyDescent="0.35">
      <c r="A95" s="191" t="s">
        <v>859</v>
      </c>
      <c r="B95" s="191" t="s">
        <v>860</v>
      </c>
      <c r="C95" s="192">
        <v>6</v>
      </c>
    </row>
    <row r="96" spans="1:3" ht="15.5" x14ac:dyDescent="0.35">
      <c r="A96" s="191" t="s">
        <v>861</v>
      </c>
      <c r="B96" s="191" t="s">
        <v>862</v>
      </c>
      <c r="C96" s="192">
        <v>5</v>
      </c>
    </row>
    <row r="97" spans="1:3" ht="15.5" x14ac:dyDescent="0.35">
      <c r="A97" s="191" t="s">
        <v>863</v>
      </c>
      <c r="B97" s="191" t="s">
        <v>864</v>
      </c>
      <c r="C97" s="192">
        <v>5</v>
      </c>
    </row>
    <row r="98" spans="1:3" ht="15.5" x14ac:dyDescent="0.35">
      <c r="A98" s="191" t="s">
        <v>291</v>
      </c>
      <c r="B98" s="191" t="s">
        <v>865</v>
      </c>
      <c r="C98" s="192">
        <v>5</v>
      </c>
    </row>
    <row r="99" spans="1:3" ht="15.5" x14ac:dyDescent="0.35">
      <c r="A99" s="191" t="s">
        <v>866</v>
      </c>
      <c r="B99" s="191" t="s">
        <v>867</v>
      </c>
      <c r="C99" s="192">
        <v>3</v>
      </c>
    </row>
    <row r="100" spans="1:3" ht="15.5" x14ac:dyDescent="0.35">
      <c r="A100" s="191" t="s">
        <v>868</v>
      </c>
      <c r="B100" s="191" t="s">
        <v>869</v>
      </c>
      <c r="C100" s="192">
        <v>5</v>
      </c>
    </row>
    <row r="101" spans="1:3" ht="15.5" x14ac:dyDescent="0.35">
      <c r="A101" s="191" t="s">
        <v>870</v>
      </c>
      <c r="B101" s="191" t="s">
        <v>871</v>
      </c>
      <c r="C101" s="192">
        <v>2</v>
      </c>
    </row>
    <row r="102" spans="1:3" ht="15.5" x14ac:dyDescent="0.35">
      <c r="A102" s="191" t="s">
        <v>262</v>
      </c>
      <c r="B102" s="191" t="s">
        <v>872</v>
      </c>
      <c r="C102" s="192">
        <v>5</v>
      </c>
    </row>
    <row r="103" spans="1:3" ht="15.5" x14ac:dyDescent="0.35">
      <c r="A103" s="191" t="s">
        <v>607</v>
      </c>
      <c r="B103" s="191" t="s">
        <v>873</v>
      </c>
      <c r="C103" s="192">
        <v>4</v>
      </c>
    </row>
    <row r="104" spans="1:3" ht="15.5" x14ac:dyDescent="0.35">
      <c r="A104" s="191" t="s">
        <v>874</v>
      </c>
      <c r="B104" s="191" t="s">
        <v>875</v>
      </c>
      <c r="C104" s="192">
        <v>2</v>
      </c>
    </row>
    <row r="105" spans="1:3" ht="15.5" x14ac:dyDescent="0.35">
      <c r="A105" s="191" t="s">
        <v>876</v>
      </c>
      <c r="B105" s="191" t="s">
        <v>877</v>
      </c>
      <c r="C105" s="192">
        <v>2</v>
      </c>
    </row>
    <row r="106" spans="1:3" ht="15.5" x14ac:dyDescent="0.35">
      <c r="A106" s="191" t="s">
        <v>878</v>
      </c>
      <c r="B106" s="191" t="s">
        <v>879</v>
      </c>
      <c r="C106" s="192">
        <v>4</v>
      </c>
    </row>
    <row r="107" spans="1:3" ht="31" x14ac:dyDescent="0.35">
      <c r="A107" s="191" t="s">
        <v>880</v>
      </c>
      <c r="B107" s="191" t="s">
        <v>881</v>
      </c>
      <c r="C107" s="192">
        <v>5</v>
      </c>
    </row>
    <row r="108" spans="1:3" ht="15.5" x14ac:dyDescent="0.35">
      <c r="A108" s="191" t="s">
        <v>133</v>
      </c>
      <c r="B108" s="191" t="s">
        <v>882</v>
      </c>
      <c r="C108" s="192">
        <v>4</v>
      </c>
    </row>
    <row r="109" spans="1:3" ht="15.5" x14ac:dyDescent="0.35">
      <c r="A109" s="191" t="s">
        <v>883</v>
      </c>
      <c r="B109" s="191" t="s">
        <v>884</v>
      </c>
      <c r="C109" s="192">
        <v>4</v>
      </c>
    </row>
    <row r="110" spans="1:3" ht="15.5" x14ac:dyDescent="0.35">
      <c r="A110" s="191" t="s">
        <v>885</v>
      </c>
      <c r="B110" s="191" t="s">
        <v>707</v>
      </c>
      <c r="C110" s="192">
        <v>2</v>
      </c>
    </row>
    <row r="111" spans="1:3" ht="15.5" x14ac:dyDescent="0.35">
      <c r="A111" s="191" t="s">
        <v>886</v>
      </c>
      <c r="B111" s="191" t="s">
        <v>887</v>
      </c>
      <c r="C111" s="192">
        <v>4</v>
      </c>
    </row>
    <row r="112" spans="1:3" ht="15.5" x14ac:dyDescent="0.35">
      <c r="A112" s="191" t="s">
        <v>888</v>
      </c>
      <c r="B112" s="191" t="s">
        <v>889</v>
      </c>
      <c r="C112" s="192">
        <v>5</v>
      </c>
    </row>
    <row r="113" spans="1:3" ht="15.5" x14ac:dyDescent="0.35">
      <c r="A113" s="191" t="s">
        <v>890</v>
      </c>
      <c r="B113" s="191" t="s">
        <v>891</v>
      </c>
      <c r="C113" s="192">
        <v>2</v>
      </c>
    </row>
    <row r="114" spans="1:3" ht="15.5" x14ac:dyDescent="0.35">
      <c r="A114" s="191" t="s">
        <v>892</v>
      </c>
      <c r="B114" s="191" t="s">
        <v>893</v>
      </c>
      <c r="C114" s="192">
        <v>5</v>
      </c>
    </row>
    <row r="115" spans="1:3" ht="15.5" x14ac:dyDescent="0.35">
      <c r="A115" s="191" t="s">
        <v>894</v>
      </c>
      <c r="B115" s="191" t="s">
        <v>895</v>
      </c>
      <c r="C115" s="192">
        <v>6</v>
      </c>
    </row>
    <row r="116" spans="1:3" ht="15.5" x14ac:dyDescent="0.35">
      <c r="A116" s="191" t="s">
        <v>896</v>
      </c>
      <c r="B116" s="191" t="s">
        <v>897</v>
      </c>
      <c r="C116" s="192">
        <v>4</v>
      </c>
    </row>
    <row r="117" spans="1:3" ht="15.5" x14ac:dyDescent="0.35">
      <c r="A117" s="191" t="s">
        <v>898</v>
      </c>
      <c r="B117" s="191" t="s">
        <v>899</v>
      </c>
      <c r="C117" s="192">
        <v>5</v>
      </c>
    </row>
    <row r="118" spans="1:3" ht="15.5" x14ac:dyDescent="0.35">
      <c r="A118" s="191" t="s">
        <v>900</v>
      </c>
      <c r="B118" s="191" t="s">
        <v>901</v>
      </c>
      <c r="C118" s="192">
        <v>4</v>
      </c>
    </row>
    <row r="119" spans="1:3" ht="15.5" x14ac:dyDescent="0.35">
      <c r="A119" s="191" t="s">
        <v>902</v>
      </c>
      <c r="B119" s="191" t="s">
        <v>903</v>
      </c>
      <c r="C119" s="192">
        <v>2</v>
      </c>
    </row>
    <row r="120" spans="1:3" ht="15.5" x14ac:dyDescent="0.35">
      <c r="A120" s="191" t="s">
        <v>904</v>
      </c>
      <c r="B120" s="191" t="s">
        <v>905</v>
      </c>
      <c r="C120" s="192">
        <v>2</v>
      </c>
    </row>
    <row r="121" spans="1:3" ht="15.5" x14ac:dyDescent="0.35">
      <c r="A121" s="191" t="s">
        <v>906</v>
      </c>
      <c r="B121" s="191" t="s">
        <v>907</v>
      </c>
      <c r="C121" s="192">
        <v>3</v>
      </c>
    </row>
    <row r="122" spans="1:3" ht="15.5" x14ac:dyDescent="0.35">
      <c r="A122" s="191" t="s">
        <v>908</v>
      </c>
      <c r="B122" s="191" t="s">
        <v>909</v>
      </c>
      <c r="C122" s="192">
        <v>3</v>
      </c>
    </row>
    <row r="123" spans="1:3" ht="15.5" x14ac:dyDescent="0.35">
      <c r="A123" s="191" t="s">
        <v>910</v>
      </c>
      <c r="B123" s="191" t="s">
        <v>911</v>
      </c>
      <c r="C123" s="192">
        <v>5</v>
      </c>
    </row>
    <row r="124" spans="1:3" ht="15.5" x14ac:dyDescent="0.35">
      <c r="A124" s="191" t="s">
        <v>912</v>
      </c>
      <c r="B124" s="191" t="s">
        <v>913</v>
      </c>
      <c r="C124" s="192">
        <v>4</v>
      </c>
    </row>
    <row r="125" spans="1:3" ht="15.5" x14ac:dyDescent="0.35">
      <c r="A125" s="191" t="s">
        <v>914</v>
      </c>
      <c r="B125" s="191" t="s">
        <v>915</v>
      </c>
      <c r="C125" s="192">
        <v>6</v>
      </c>
    </row>
    <row r="126" spans="1:3" ht="15.5" x14ac:dyDescent="0.35">
      <c r="A126" s="191" t="s">
        <v>916</v>
      </c>
      <c r="B126" s="191" t="s">
        <v>917</v>
      </c>
      <c r="C126" s="192">
        <v>6</v>
      </c>
    </row>
    <row r="127" spans="1:3" ht="15.5" x14ac:dyDescent="0.35">
      <c r="A127" s="191" t="s">
        <v>918</v>
      </c>
      <c r="B127" s="191" t="s">
        <v>919</v>
      </c>
      <c r="C127" s="192">
        <v>6</v>
      </c>
    </row>
    <row r="128" spans="1:3" ht="31" x14ac:dyDescent="0.35">
      <c r="A128" s="191" t="s">
        <v>920</v>
      </c>
      <c r="B128" s="191" t="s">
        <v>921</v>
      </c>
      <c r="C128" s="192">
        <v>5</v>
      </c>
    </row>
    <row r="129" spans="1:3" ht="15.5" x14ac:dyDescent="0.35">
      <c r="A129" s="191" t="s">
        <v>922</v>
      </c>
      <c r="B129" s="191" t="s">
        <v>923</v>
      </c>
      <c r="C129" s="192">
        <v>5</v>
      </c>
    </row>
    <row r="130" spans="1:3" ht="15.5" x14ac:dyDescent="0.35">
      <c r="A130" s="191" t="s">
        <v>924</v>
      </c>
      <c r="B130" s="191" t="s">
        <v>925</v>
      </c>
      <c r="C130" s="192">
        <v>3</v>
      </c>
    </row>
    <row r="131" spans="1:3" ht="15.5" x14ac:dyDescent="0.35">
      <c r="A131" s="191" t="s">
        <v>534</v>
      </c>
      <c r="B131" s="191" t="s">
        <v>926</v>
      </c>
      <c r="C131" s="192">
        <v>5</v>
      </c>
    </row>
    <row r="132" spans="1:3" ht="15.5" x14ac:dyDescent="0.35">
      <c r="A132" s="191" t="s">
        <v>927</v>
      </c>
      <c r="B132" s="191" t="s">
        <v>707</v>
      </c>
      <c r="C132" s="192">
        <v>2</v>
      </c>
    </row>
    <row r="133" spans="1:3" ht="15.5" x14ac:dyDescent="0.35">
      <c r="A133" s="191" t="s">
        <v>928</v>
      </c>
      <c r="B133" s="191" t="s">
        <v>929</v>
      </c>
      <c r="C133" s="192">
        <v>4</v>
      </c>
    </row>
    <row r="134" spans="1:3" ht="15.5" x14ac:dyDescent="0.35">
      <c r="A134" s="191" t="s">
        <v>930</v>
      </c>
      <c r="B134" s="191" t="s">
        <v>931</v>
      </c>
      <c r="C134" s="192">
        <v>1</v>
      </c>
    </row>
    <row r="135" spans="1:3" ht="15.5" x14ac:dyDescent="0.35">
      <c r="A135" s="191" t="s">
        <v>932</v>
      </c>
      <c r="B135" s="191" t="s">
        <v>933</v>
      </c>
      <c r="C135" s="192">
        <v>6</v>
      </c>
    </row>
    <row r="136" spans="1:3" ht="15.5" x14ac:dyDescent="0.35">
      <c r="A136" s="191" t="s">
        <v>934</v>
      </c>
      <c r="B136" s="191" t="s">
        <v>935</v>
      </c>
      <c r="C136" s="192">
        <v>5</v>
      </c>
    </row>
    <row r="137" spans="1:3" ht="15.5" x14ac:dyDescent="0.35">
      <c r="A137" s="191" t="s">
        <v>936</v>
      </c>
      <c r="B137" s="191" t="s">
        <v>937</v>
      </c>
      <c r="C137" s="192">
        <v>3</v>
      </c>
    </row>
    <row r="138" spans="1:3" ht="15.5" x14ac:dyDescent="0.35">
      <c r="A138" s="191" t="s">
        <v>938</v>
      </c>
      <c r="B138" s="191" t="s">
        <v>939</v>
      </c>
      <c r="C138" s="192">
        <v>3</v>
      </c>
    </row>
    <row r="139" spans="1:3" ht="15.5" x14ac:dyDescent="0.35">
      <c r="A139" s="191" t="s">
        <v>940</v>
      </c>
      <c r="B139" s="191" t="s">
        <v>941</v>
      </c>
      <c r="C139" s="192">
        <v>4</v>
      </c>
    </row>
    <row r="140" spans="1:3" ht="15.5" x14ac:dyDescent="0.35">
      <c r="A140" s="191" t="s">
        <v>942</v>
      </c>
      <c r="B140" s="191" t="s">
        <v>943</v>
      </c>
      <c r="C140" s="192">
        <v>4</v>
      </c>
    </row>
    <row r="141" spans="1:3" ht="15.5" x14ac:dyDescent="0.35">
      <c r="A141" s="191" t="s">
        <v>944</v>
      </c>
      <c r="B141" s="191" t="s">
        <v>945</v>
      </c>
      <c r="C141" s="192">
        <v>6</v>
      </c>
    </row>
    <row r="142" spans="1:3" ht="15.5" x14ac:dyDescent="0.35">
      <c r="A142" s="191" t="s">
        <v>177</v>
      </c>
      <c r="B142" s="191" t="s">
        <v>946</v>
      </c>
      <c r="C142" s="192">
        <v>3</v>
      </c>
    </row>
    <row r="143" spans="1:3" ht="15.5" x14ac:dyDescent="0.35">
      <c r="A143" s="191" t="s">
        <v>947</v>
      </c>
      <c r="B143" s="191" t="s">
        <v>948</v>
      </c>
      <c r="C143" s="192">
        <v>5</v>
      </c>
    </row>
    <row r="144" spans="1:3" ht="15.5" x14ac:dyDescent="0.35">
      <c r="A144" s="191" t="s">
        <v>949</v>
      </c>
      <c r="B144" s="191" t="s">
        <v>950</v>
      </c>
      <c r="C144" s="192">
        <v>6</v>
      </c>
    </row>
    <row r="145" spans="1:3" ht="15.5" x14ac:dyDescent="0.35">
      <c r="A145" s="191" t="s">
        <v>402</v>
      </c>
      <c r="B145" s="191" t="s">
        <v>951</v>
      </c>
      <c r="C145" s="192">
        <v>4</v>
      </c>
    </row>
    <row r="146" spans="1:3" ht="15.5" x14ac:dyDescent="0.35">
      <c r="A146" s="191" t="s">
        <v>952</v>
      </c>
      <c r="B146" s="191" t="s">
        <v>953</v>
      </c>
      <c r="C146" s="192">
        <v>5</v>
      </c>
    </row>
    <row r="147" spans="1:3" ht="15.5" x14ac:dyDescent="0.35">
      <c r="A147" s="191" t="s">
        <v>954</v>
      </c>
      <c r="B147" s="191" t="s">
        <v>955</v>
      </c>
      <c r="C147" s="192">
        <v>4</v>
      </c>
    </row>
    <row r="148" spans="1:3" ht="15.5" x14ac:dyDescent="0.35">
      <c r="A148" s="191" t="s">
        <v>956</v>
      </c>
      <c r="B148" s="191" t="s">
        <v>957</v>
      </c>
      <c r="C148" s="192">
        <v>4</v>
      </c>
    </row>
    <row r="149" spans="1:3" ht="15.5" x14ac:dyDescent="0.35">
      <c r="A149" s="191" t="s">
        <v>958</v>
      </c>
      <c r="B149" s="191" t="s">
        <v>959</v>
      </c>
      <c r="C149" s="192">
        <v>4</v>
      </c>
    </row>
    <row r="150" spans="1:3" ht="15.5" x14ac:dyDescent="0.35">
      <c r="A150" s="191" t="s">
        <v>960</v>
      </c>
      <c r="B150" s="191" t="s">
        <v>961</v>
      </c>
      <c r="C150" s="192">
        <v>5</v>
      </c>
    </row>
    <row r="151" spans="1:3" ht="15.5" x14ac:dyDescent="0.35">
      <c r="A151" s="191" t="s">
        <v>962</v>
      </c>
      <c r="B151" s="191" t="s">
        <v>963</v>
      </c>
      <c r="C151" s="192">
        <v>6</v>
      </c>
    </row>
    <row r="152" spans="1:3" ht="31" x14ac:dyDescent="0.35">
      <c r="A152" s="191" t="s">
        <v>964</v>
      </c>
      <c r="B152" s="191" t="s">
        <v>965</v>
      </c>
      <c r="C152" s="192">
        <v>5</v>
      </c>
    </row>
    <row r="153" spans="1:3" ht="15.5" x14ac:dyDescent="0.35">
      <c r="A153" s="191" t="s">
        <v>966</v>
      </c>
      <c r="B153" s="191" t="s">
        <v>967</v>
      </c>
      <c r="C153" s="192">
        <v>7</v>
      </c>
    </row>
    <row r="154" spans="1:3" ht="15.5" x14ac:dyDescent="0.35">
      <c r="A154" s="191" t="s">
        <v>968</v>
      </c>
      <c r="B154" s="191" t="s">
        <v>969</v>
      </c>
      <c r="C154" s="192">
        <v>6</v>
      </c>
    </row>
    <row r="155" spans="1:3" ht="15.5" x14ac:dyDescent="0.35">
      <c r="A155" s="191" t="s">
        <v>970</v>
      </c>
      <c r="B155" s="191" t="s">
        <v>971</v>
      </c>
      <c r="C155" s="192">
        <v>1</v>
      </c>
    </row>
    <row r="156" spans="1:3" ht="15.5" x14ac:dyDescent="0.35">
      <c r="A156" s="191" t="s">
        <v>972</v>
      </c>
      <c r="B156" s="191" t="s">
        <v>973</v>
      </c>
      <c r="C156" s="192">
        <v>6</v>
      </c>
    </row>
    <row r="157" spans="1:3" ht="31" x14ac:dyDescent="0.35">
      <c r="A157" s="191" t="s">
        <v>974</v>
      </c>
      <c r="B157" s="191" t="s">
        <v>975</v>
      </c>
      <c r="C157" s="192">
        <v>6</v>
      </c>
    </row>
    <row r="158" spans="1:3" ht="31" x14ac:dyDescent="0.35">
      <c r="A158" s="191" t="s">
        <v>976</v>
      </c>
      <c r="B158" s="191" t="s">
        <v>977</v>
      </c>
      <c r="C158" s="192">
        <v>6</v>
      </c>
    </row>
    <row r="159" spans="1:3" ht="15.5" x14ac:dyDescent="0.35">
      <c r="A159" s="191" t="s">
        <v>978</v>
      </c>
      <c r="B159" s="191" t="s">
        <v>979</v>
      </c>
      <c r="C159" s="192">
        <v>4</v>
      </c>
    </row>
    <row r="160" spans="1:3" ht="15.5" x14ac:dyDescent="0.35">
      <c r="A160" s="191" t="s">
        <v>980</v>
      </c>
      <c r="B160" s="191" t="s">
        <v>981</v>
      </c>
      <c r="C160" s="192">
        <v>6</v>
      </c>
    </row>
    <row r="161" spans="1:3" ht="15.5" x14ac:dyDescent="0.35">
      <c r="A161" s="191" t="s">
        <v>982</v>
      </c>
      <c r="B161" s="191" t="s">
        <v>983</v>
      </c>
      <c r="C161" s="192">
        <v>3</v>
      </c>
    </row>
    <row r="162" spans="1:3" ht="15.5" x14ac:dyDescent="0.35">
      <c r="A162" s="191" t="s">
        <v>984</v>
      </c>
      <c r="B162" s="191" t="s">
        <v>985</v>
      </c>
      <c r="C162" s="192">
        <v>4</v>
      </c>
    </row>
    <row r="163" spans="1:3" ht="15.5" x14ac:dyDescent="0.35">
      <c r="A163" s="191" t="s">
        <v>986</v>
      </c>
      <c r="B163" s="191" t="s">
        <v>987</v>
      </c>
      <c r="C163" s="192">
        <v>5</v>
      </c>
    </row>
    <row r="164" spans="1:3" ht="31" x14ac:dyDescent="0.35">
      <c r="A164" s="191" t="s">
        <v>988</v>
      </c>
      <c r="B164" s="191" t="s">
        <v>989</v>
      </c>
      <c r="C164" s="192">
        <v>3</v>
      </c>
    </row>
    <row r="165" spans="1:3" ht="15.5" x14ac:dyDescent="0.35">
      <c r="A165" s="191" t="s">
        <v>990</v>
      </c>
      <c r="B165" s="191" t="s">
        <v>991</v>
      </c>
      <c r="C165" s="192">
        <v>5</v>
      </c>
    </row>
    <row r="166" spans="1:3" ht="15.5" x14ac:dyDescent="0.35">
      <c r="A166" s="191" t="s">
        <v>992</v>
      </c>
      <c r="B166" s="191" t="s">
        <v>993</v>
      </c>
      <c r="C166" s="192">
        <v>5</v>
      </c>
    </row>
    <row r="167" spans="1:3" ht="15.5" x14ac:dyDescent="0.35">
      <c r="A167" s="191" t="s">
        <v>994</v>
      </c>
      <c r="B167" s="191" t="s">
        <v>995</v>
      </c>
      <c r="C167" s="192">
        <v>5</v>
      </c>
    </row>
    <row r="168" spans="1:3" ht="15.5" x14ac:dyDescent="0.35">
      <c r="A168" s="191" t="s">
        <v>996</v>
      </c>
      <c r="B168" s="191" t="s">
        <v>997</v>
      </c>
      <c r="C168" s="192">
        <v>5</v>
      </c>
    </row>
    <row r="169" spans="1:3" ht="15.5" x14ac:dyDescent="0.35">
      <c r="A169" s="191" t="s">
        <v>998</v>
      </c>
      <c r="B169" s="191" t="s">
        <v>999</v>
      </c>
      <c r="C169" s="192">
        <v>5</v>
      </c>
    </row>
    <row r="170" spans="1:3" ht="15.5" x14ac:dyDescent="0.35">
      <c r="A170" s="191" t="s">
        <v>1000</v>
      </c>
      <c r="B170" s="191" t="s">
        <v>1001</v>
      </c>
      <c r="C170" s="192">
        <v>5</v>
      </c>
    </row>
    <row r="171" spans="1:3" ht="15.5" x14ac:dyDescent="0.35">
      <c r="A171" s="191" t="s">
        <v>1002</v>
      </c>
      <c r="B171" s="191" t="s">
        <v>1003</v>
      </c>
      <c r="C171" s="192">
        <v>6</v>
      </c>
    </row>
    <row r="172" spans="1:3" ht="15.5" x14ac:dyDescent="0.35">
      <c r="A172" s="191" t="s">
        <v>1004</v>
      </c>
      <c r="B172" s="191" t="s">
        <v>1005</v>
      </c>
      <c r="C172" s="192">
        <v>4</v>
      </c>
    </row>
    <row r="173" spans="1:3" ht="15.5" x14ac:dyDescent="0.35">
      <c r="A173" s="191" t="s">
        <v>1006</v>
      </c>
      <c r="B173" s="191" t="s">
        <v>1007</v>
      </c>
      <c r="C173" s="192">
        <v>3</v>
      </c>
    </row>
    <row r="174" spans="1:3" ht="15.5" x14ac:dyDescent="0.35">
      <c r="A174" s="191" t="s">
        <v>1008</v>
      </c>
      <c r="B174" s="191" t="s">
        <v>1009</v>
      </c>
      <c r="C174" s="192">
        <v>4</v>
      </c>
    </row>
    <row r="175" spans="1:3" ht="15.5" x14ac:dyDescent="0.35">
      <c r="A175" s="191" t="s">
        <v>1010</v>
      </c>
      <c r="B175" s="191" t="s">
        <v>1011</v>
      </c>
      <c r="C175" s="192">
        <v>6</v>
      </c>
    </row>
    <row r="176" spans="1:3" ht="31" x14ac:dyDescent="0.35">
      <c r="A176" s="191" t="s">
        <v>1012</v>
      </c>
      <c r="B176" s="191" t="s">
        <v>1013</v>
      </c>
      <c r="C176" s="192">
        <v>5</v>
      </c>
    </row>
    <row r="177" spans="1:3" ht="15.5" x14ac:dyDescent="0.35">
      <c r="A177" s="191" t="s">
        <v>1014</v>
      </c>
      <c r="B177" s="191" t="s">
        <v>1015</v>
      </c>
      <c r="C177" s="192">
        <v>3</v>
      </c>
    </row>
    <row r="178" spans="1:3" ht="15.5" x14ac:dyDescent="0.35">
      <c r="A178" s="191" t="s">
        <v>1016</v>
      </c>
      <c r="B178" s="191" t="s">
        <v>1017</v>
      </c>
      <c r="C178" s="192">
        <v>5</v>
      </c>
    </row>
    <row r="179" spans="1:3" ht="15.5" x14ac:dyDescent="0.35">
      <c r="A179" s="191" t="s">
        <v>1018</v>
      </c>
      <c r="B179" s="191" t="s">
        <v>1019</v>
      </c>
      <c r="C179" s="192">
        <v>5</v>
      </c>
    </row>
    <row r="180" spans="1:3" ht="15.5" x14ac:dyDescent="0.35">
      <c r="A180" s="191" t="s">
        <v>1020</v>
      </c>
      <c r="B180" s="191" t="s">
        <v>1021</v>
      </c>
      <c r="C180" s="192">
        <v>4</v>
      </c>
    </row>
    <row r="181" spans="1:3" ht="15.5" x14ac:dyDescent="0.35">
      <c r="A181" s="191" t="s">
        <v>1022</v>
      </c>
      <c r="B181" s="191" t="s">
        <v>707</v>
      </c>
      <c r="C181" s="192">
        <v>2</v>
      </c>
    </row>
    <row r="182" spans="1:3" ht="15.5" x14ac:dyDescent="0.35">
      <c r="A182" s="191" t="s">
        <v>1023</v>
      </c>
      <c r="B182" s="191" t="s">
        <v>1024</v>
      </c>
      <c r="C182" s="192">
        <v>3</v>
      </c>
    </row>
    <row r="183" spans="1:3" ht="15.5" x14ac:dyDescent="0.35">
      <c r="A183" s="191" t="s">
        <v>1025</v>
      </c>
      <c r="B183" s="191" t="s">
        <v>1026</v>
      </c>
      <c r="C183" s="192">
        <v>3</v>
      </c>
    </row>
    <row r="184" spans="1:3" ht="15.5" x14ac:dyDescent="0.35">
      <c r="A184" s="191" t="s">
        <v>1027</v>
      </c>
      <c r="B184" s="191" t="s">
        <v>1028</v>
      </c>
      <c r="C184" s="192">
        <v>5</v>
      </c>
    </row>
    <row r="185" spans="1:3" ht="15.5" x14ac:dyDescent="0.35">
      <c r="A185" s="191" t="s">
        <v>1029</v>
      </c>
      <c r="B185" s="191" t="s">
        <v>1030</v>
      </c>
      <c r="C185" s="192">
        <v>5</v>
      </c>
    </row>
    <row r="186" spans="1:3" ht="15.5" x14ac:dyDescent="0.35">
      <c r="A186" s="191" t="s">
        <v>1031</v>
      </c>
      <c r="B186" s="191" t="s">
        <v>1032</v>
      </c>
      <c r="C186" s="192">
        <v>2</v>
      </c>
    </row>
    <row r="187" spans="1:3" ht="15.5" x14ac:dyDescent="0.35">
      <c r="A187" s="191" t="s">
        <v>1033</v>
      </c>
      <c r="B187" s="191" t="s">
        <v>1034</v>
      </c>
      <c r="C187" s="192">
        <v>3</v>
      </c>
    </row>
    <row r="188" spans="1:3" ht="15.5" x14ac:dyDescent="0.35">
      <c r="A188" s="191" t="s">
        <v>1035</v>
      </c>
      <c r="B188" s="191" t="s">
        <v>1036</v>
      </c>
      <c r="C188" s="192">
        <v>4</v>
      </c>
    </row>
    <row r="189" spans="1:3" ht="15.5" x14ac:dyDescent="0.35">
      <c r="A189" s="191" t="s">
        <v>1037</v>
      </c>
      <c r="B189" s="191" t="s">
        <v>1038</v>
      </c>
      <c r="C189" s="192">
        <v>2</v>
      </c>
    </row>
    <row r="190" spans="1:3" ht="15.5" x14ac:dyDescent="0.35">
      <c r="A190" s="191" t="s">
        <v>1039</v>
      </c>
      <c r="B190" s="191" t="s">
        <v>1040</v>
      </c>
      <c r="C190" s="192">
        <v>2</v>
      </c>
    </row>
    <row r="191" spans="1:3" ht="15.5" x14ac:dyDescent="0.35">
      <c r="A191" s="191" t="s">
        <v>1041</v>
      </c>
      <c r="B191" s="191" t="s">
        <v>1042</v>
      </c>
      <c r="C191" s="192">
        <v>5</v>
      </c>
    </row>
    <row r="192" spans="1:3" ht="15.5" x14ac:dyDescent="0.35">
      <c r="A192" s="191" t="s">
        <v>1043</v>
      </c>
      <c r="B192" s="191" t="s">
        <v>707</v>
      </c>
      <c r="C192" s="192">
        <v>2</v>
      </c>
    </row>
    <row r="193" spans="1:3" ht="15.5" x14ac:dyDescent="0.35">
      <c r="A193" s="191" t="s">
        <v>1044</v>
      </c>
      <c r="B193" s="191" t="s">
        <v>1045</v>
      </c>
      <c r="C193" s="192">
        <v>3</v>
      </c>
    </row>
    <row r="194" spans="1:3" ht="31" x14ac:dyDescent="0.35">
      <c r="A194" s="191" t="s">
        <v>1046</v>
      </c>
      <c r="B194" s="191" t="s">
        <v>1047</v>
      </c>
      <c r="C194" s="192">
        <v>3</v>
      </c>
    </row>
    <row r="195" spans="1:3" ht="31" x14ac:dyDescent="0.35">
      <c r="A195" s="191" t="s">
        <v>1048</v>
      </c>
      <c r="B195" s="191" t="s">
        <v>1049</v>
      </c>
      <c r="C195" s="192">
        <v>3</v>
      </c>
    </row>
    <row r="196" spans="1:3" ht="15.5" x14ac:dyDescent="0.35">
      <c r="A196" s="191" t="s">
        <v>1050</v>
      </c>
      <c r="B196" s="191" t="s">
        <v>1051</v>
      </c>
      <c r="C196" s="192">
        <v>5</v>
      </c>
    </row>
    <row r="197" spans="1:3" ht="15.5" x14ac:dyDescent="0.35">
      <c r="A197" s="191" t="s">
        <v>1052</v>
      </c>
      <c r="B197" s="191" t="s">
        <v>1053</v>
      </c>
      <c r="C197" s="192">
        <v>4</v>
      </c>
    </row>
    <row r="198" spans="1:3" ht="15.5" x14ac:dyDescent="0.35">
      <c r="A198" s="191" t="s">
        <v>1054</v>
      </c>
      <c r="B198" s="191" t="s">
        <v>707</v>
      </c>
      <c r="C198" s="192">
        <v>2</v>
      </c>
    </row>
    <row r="199" spans="1:3" ht="15.5" x14ac:dyDescent="0.35">
      <c r="A199" s="191" t="s">
        <v>1055</v>
      </c>
      <c r="B199" s="191" t="s">
        <v>1056</v>
      </c>
      <c r="C199" s="192">
        <v>1</v>
      </c>
    </row>
    <row r="200" spans="1:3" ht="15.5" x14ac:dyDescent="0.35">
      <c r="A200" s="191" t="s">
        <v>1057</v>
      </c>
      <c r="B200" s="191" t="s">
        <v>1058</v>
      </c>
      <c r="C200" s="192">
        <v>4</v>
      </c>
    </row>
    <row r="201" spans="1:3" ht="15.5" x14ac:dyDescent="0.35">
      <c r="A201" s="191" t="s">
        <v>1059</v>
      </c>
      <c r="B201" s="191" t="s">
        <v>1060</v>
      </c>
      <c r="C201" s="192">
        <v>3</v>
      </c>
    </row>
    <row r="202" spans="1:3" ht="15.5" x14ac:dyDescent="0.35">
      <c r="A202" s="191" t="s">
        <v>1061</v>
      </c>
      <c r="B202" s="191" t="s">
        <v>1062</v>
      </c>
      <c r="C202" s="192">
        <v>4</v>
      </c>
    </row>
    <row r="203" spans="1:3" ht="15.5" x14ac:dyDescent="0.35">
      <c r="A203" s="191" t="s">
        <v>1063</v>
      </c>
      <c r="B203" s="191" t="s">
        <v>1064</v>
      </c>
      <c r="C203" s="192">
        <v>4</v>
      </c>
    </row>
    <row r="204" spans="1:3" ht="15.5" x14ac:dyDescent="0.35">
      <c r="A204" s="191" t="s">
        <v>1065</v>
      </c>
      <c r="B204" s="191" t="s">
        <v>1066</v>
      </c>
      <c r="C204" s="192">
        <v>4</v>
      </c>
    </row>
    <row r="205" spans="1:3" ht="15.5" x14ac:dyDescent="0.35">
      <c r="A205" s="191" t="s">
        <v>1067</v>
      </c>
      <c r="B205" s="191" t="s">
        <v>1068</v>
      </c>
      <c r="C205" s="192">
        <v>2</v>
      </c>
    </row>
    <row r="206" spans="1:3" ht="15.5" x14ac:dyDescent="0.35">
      <c r="A206" s="191" t="s">
        <v>1069</v>
      </c>
      <c r="B206" s="191" t="s">
        <v>1070</v>
      </c>
      <c r="C206" s="192">
        <v>3</v>
      </c>
    </row>
    <row r="207" spans="1:3" ht="15.5" x14ac:dyDescent="0.35">
      <c r="A207" s="191" t="s">
        <v>1071</v>
      </c>
      <c r="B207" s="191" t="s">
        <v>1072</v>
      </c>
      <c r="C207" s="192">
        <v>4</v>
      </c>
    </row>
    <row r="208" spans="1:3" ht="15.5" x14ac:dyDescent="0.35">
      <c r="A208" s="191" t="s">
        <v>1073</v>
      </c>
      <c r="B208" s="191" t="s">
        <v>1074</v>
      </c>
      <c r="C208" s="192">
        <v>2</v>
      </c>
    </row>
    <row r="209" spans="1:3" ht="15.5" x14ac:dyDescent="0.35">
      <c r="A209" s="191" t="s">
        <v>1075</v>
      </c>
      <c r="B209" s="191" t="s">
        <v>1076</v>
      </c>
      <c r="C209" s="192">
        <v>4</v>
      </c>
    </row>
    <row r="210" spans="1:3" ht="15.5" x14ac:dyDescent="0.35">
      <c r="A210" s="191" t="s">
        <v>1077</v>
      </c>
      <c r="B210" s="191" t="s">
        <v>1078</v>
      </c>
      <c r="C210" s="192">
        <v>4</v>
      </c>
    </row>
    <row r="211" spans="1:3" ht="15.5" x14ac:dyDescent="0.35">
      <c r="A211" s="191" t="s">
        <v>1079</v>
      </c>
      <c r="B211" s="191" t="s">
        <v>1080</v>
      </c>
      <c r="C211" s="192">
        <v>4</v>
      </c>
    </row>
    <row r="212" spans="1:3" ht="15.5" x14ac:dyDescent="0.35">
      <c r="A212" s="191" t="s">
        <v>1081</v>
      </c>
      <c r="B212" s="191" t="s">
        <v>1082</v>
      </c>
      <c r="C212" s="192">
        <v>3</v>
      </c>
    </row>
    <row r="213" spans="1:3" ht="15.5" x14ac:dyDescent="0.35">
      <c r="A213" s="191" t="s">
        <v>1083</v>
      </c>
      <c r="B213" s="191" t="s">
        <v>707</v>
      </c>
      <c r="C213" s="192">
        <v>2</v>
      </c>
    </row>
    <row r="214" spans="1:3" ht="15.5" x14ac:dyDescent="0.35">
      <c r="A214" s="191" t="s">
        <v>1084</v>
      </c>
      <c r="B214" s="191" t="s">
        <v>1085</v>
      </c>
      <c r="C214" s="192">
        <v>1</v>
      </c>
    </row>
    <row r="215" spans="1:3" ht="15.5" x14ac:dyDescent="0.35">
      <c r="A215" s="191" t="s">
        <v>1086</v>
      </c>
      <c r="B215" s="191" t="s">
        <v>1087</v>
      </c>
      <c r="C215" s="192">
        <v>4</v>
      </c>
    </row>
    <row r="216" spans="1:3" ht="15.5" x14ac:dyDescent="0.35">
      <c r="A216" s="191" t="s">
        <v>1088</v>
      </c>
      <c r="B216" s="191" t="s">
        <v>1089</v>
      </c>
      <c r="C216" s="192">
        <v>4</v>
      </c>
    </row>
    <row r="217" spans="1:3" ht="15.5" x14ac:dyDescent="0.35">
      <c r="A217" s="191" t="s">
        <v>1090</v>
      </c>
      <c r="B217" s="191" t="s">
        <v>1091</v>
      </c>
      <c r="C217" s="192">
        <v>4</v>
      </c>
    </row>
    <row r="218" spans="1:3" ht="31" x14ac:dyDescent="0.35">
      <c r="A218" s="191" t="s">
        <v>1092</v>
      </c>
      <c r="B218" s="191" t="s">
        <v>1093</v>
      </c>
      <c r="C218" s="192">
        <v>4</v>
      </c>
    </row>
    <row r="219" spans="1:3" ht="15.5" x14ac:dyDescent="0.35">
      <c r="A219" s="191" t="s">
        <v>1094</v>
      </c>
      <c r="B219" s="191" t="s">
        <v>1095</v>
      </c>
      <c r="C219" s="192">
        <v>2</v>
      </c>
    </row>
    <row r="220" spans="1:3" ht="15.5" x14ac:dyDescent="0.35">
      <c r="A220" s="191" t="s">
        <v>1096</v>
      </c>
      <c r="B220" s="191" t="s">
        <v>1097</v>
      </c>
      <c r="C220" s="192">
        <v>1</v>
      </c>
    </row>
    <row r="221" spans="1:3" ht="15.5" x14ac:dyDescent="0.35">
      <c r="A221" s="191" t="s">
        <v>1098</v>
      </c>
      <c r="B221" s="191" t="s">
        <v>1099</v>
      </c>
      <c r="C221" s="192">
        <v>1</v>
      </c>
    </row>
    <row r="222" spans="1:3" ht="31" x14ac:dyDescent="0.35">
      <c r="A222" s="191" t="s">
        <v>1100</v>
      </c>
      <c r="B222" s="191" t="s">
        <v>1101</v>
      </c>
      <c r="C222" s="192">
        <v>4</v>
      </c>
    </row>
    <row r="223" spans="1:3" ht="15.5" x14ac:dyDescent="0.35">
      <c r="A223" s="191" t="s">
        <v>1102</v>
      </c>
      <c r="B223" s="191" t="s">
        <v>1103</v>
      </c>
      <c r="C223" s="192">
        <v>7</v>
      </c>
    </row>
    <row r="224" spans="1:3" ht="15.5" x14ac:dyDescent="0.35">
      <c r="A224" s="191" t="s">
        <v>352</v>
      </c>
      <c r="B224" s="191" t="s">
        <v>1104</v>
      </c>
      <c r="C224" s="192">
        <v>5</v>
      </c>
    </row>
    <row r="225" spans="1:3" ht="15.5" x14ac:dyDescent="0.35">
      <c r="A225" s="191" t="s">
        <v>460</v>
      </c>
      <c r="B225" s="191" t="s">
        <v>1105</v>
      </c>
      <c r="C225" s="192">
        <v>6</v>
      </c>
    </row>
    <row r="226" spans="1:3" ht="15.5" x14ac:dyDescent="0.35">
      <c r="A226" s="191" t="s">
        <v>359</v>
      </c>
      <c r="B226" s="191" t="s">
        <v>1106</v>
      </c>
      <c r="C226" s="192">
        <v>5</v>
      </c>
    </row>
    <row r="227" spans="1:3" ht="15.5" x14ac:dyDescent="0.35">
      <c r="A227" s="191" t="s">
        <v>1107</v>
      </c>
      <c r="B227" s="191" t="s">
        <v>1108</v>
      </c>
      <c r="C227" s="192">
        <v>2</v>
      </c>
    </row>
    <row r="228" spans="1:3" ht="15.5" x14ac:dyDescent="0.35">
      <c r="A228" s="191" t="s">
        <v>346</v>
      </c>
      <c r="B228" s="191" t="s">
        <v>1109</v>
      </c>
      <c r="C228" s="192">
        <v>3</v>
      </c>
    </row>
    <row r="229" spans="1:3" ht="15.5" x14ac:dyDescent="0.35">
      <c r="A229" s="191" t="s">
        <v>1110</v>
      </c>
      <c r="B229" s="191" t="s">
        <v>1111</v>
      </c>
      <c r="C229" s="192">
        <v>1</v>
      </c>
    </row>
    <row r="230" spans="1:3" ht="15.5" x14ac:dyDescent="0.35">
      <c r="A230" s="191" t="s">
        <v>384</v>
      </c>
      <c r="B230" s="191" t="s">
        <v>1112</v>
      </c>
      <c r="C230" s="192">
        <v>7</v>
      </c>
    </row>
    <row r="231" spans="1:3" ht="15.5" x14ac:dyDescent="0.35">
      <c r="A231" s="191" t="s">
        <v>1113</v>
      </c>
      <c r="B231" s="191" t="s">
        <v>1114</v>
      </c>
      <c r="C231" s="192">
        <v>2</v>
      </c>
    </row>
    <row r="232" spans="1:3" ht="15.5" x14ac:dyDescent="0.35">
      <c r="A232" s="191" t="s">
        <v>1115</v>
      </c>
      <c r="B232" s="191" t="s">
        <v>1116</v>
      </c>
      <c r="C232" s="192">
        <v>5</v>
      </c>
    </row>
    <row r="233" spans="1:3" ht="15.5" x14ac:dyDescent="0.35">
      <c r="A233" s="191" t="s">
        <v>1117</v>
      </c>
      <c r="B233" s="191" t="s">
        <v>707</v>
      </c>
      <c r="C233" s="192">
        <v>2</v>
      </c>
    </row>
    <row r="234" spans="1:3" ht="15.5" x14ac:dyDescent="0.35">
      <c r="A234" s="191" t="s">
        <v>393</v>
      </c>
      <c r="B234" s="191" t="s">
        <v>1118</v>
      </c>
      <c r="C234" s="192">
        <v>6</v>
      </c>
    </row>
    <row r="235" spans="1:3" ht="15.5" x14ac:dyDescent="0.35">
      <c r="A235" s="191" t="s">
        <v>466</v>
      </c>
      <c r="B235" s="191" t="s">
        <v>1119</v>
      </c>
      <c r="C235" s="192">
        <v>4</v>
      </c>
    </row>
    <row r="236" spans="1:3" ht="15.5" x14ac:dyDescent="0.35">
      <c r="A236" s="191" t="s">
        <v>1120</v>
      </c>
      <c r="B236" s="191" t="s">
        <v>1121</v>
      </c>
      <c r="C236" s="192">
        <v>6</v>
      </c>
    </row>
    <row r="237" spans="1:3" ht="15.5" x14ac:dyDescent="0.35">
      <c r="A237" s="191" t="s">
        <v>1122</v>
      </c>
      <c r="B237" s="191" t="s">
        <v>1123</v>
      </c>
      <c r="C237" s="192">
        <v>4</v>
      </c>
    </row>
    <row r="238" spans="1:3" ht="15.5" x14ac:dyDescent="0.35">
      <c r="A238" s="191" t="s">
        <v>1124</v>
      </c>
      <c r="B238" s="191" t="s">
        <v>1125</v>
      </c>
      <c r="C238" s="192">
        <v>6</v>
      </c>
    </row>
    <row r="239" spans="1:3" ht="15.5" x14ac:dyDescent="0.35">
      <c r="A239" s="191" t="s">
        <v>1126</v>
      </c>
      <c r="B239" s="191" t="s">
        <v>1127</v>
      </c>
      <c r="C239" s="192">
        <v>4</v>
      </c>
    </row>
    <row r="240" spans="1:3" ht="15.5" x14ac:dyDescent="0.35">
      <c r="A240" s="191" t="s">
        <v>1128</v>
      </c>
      <c r="B240" s="191" t="s">
        <v>1129</v>
      </c>
      <c r="C240" s="192">
        <v>7</v>
      </c>
    </row>
    <row r="241" spans="1:3" ht="15.5" x14ac:dyDescent="0.35">
      <c r="A241" s="191" t="s">
        <v>1130</v>
      </c>
      <c r="B241" s="191" t="s">
        <v>1131</v>
      </c>
      <c r="C241" s="192">
        <v>8</v>
      </c>
    </row>
    <row r="242" spans="1:3" ht="15.5" x14ac:dyDescent="0.35">
      <c r="A242" s="191" t="s">
        <v>1132</v>
      </c>
      <c r="B242" s="191" t="s">
        <v>1133</v>
      </c>
      <c r="C242" s="192">
        <v>6</v>
      </c>
    </row>
    <row r="243" spans="1:3" ht="15.5" x14ac:dyDescent="0.35">
      <c r="A243" s="191" t="s">
        <v>375</v>
      </c>
      <c r="B243" s="191" t="s">
        <v>1134</v>
      </c>
      <c r="C243" s="192">
        <v>5</v>
      </c>
    </row>
    <row r="244" spans="1:3" ht="15.5" x14ac:dyDescent="0.35">
      <c r="A244" s="191" t="s">
        <v>1135</v>
      </c>
      <c r="B244" s="191" t="s">
        <v>1136</v>
      </c>
      <c r="C244" s="192">
        <v>6</v>
      </c>
    </row>
    <row r="245" spans="1:3" ht="31" x14ac:dyDescent="0.35">
      <c r="A245" s="191" t="s">
        <v>1137</v>
      </c>
      <c r="B245" s="191" t="s">
        <v>1138</v>
      </c>
      <c r="C245" s="192">
        <v>1</v>
      </c>
    </row>
    <row r="246" spans="1:3" ht="15.5" x14ac:dyDescent="0.35">
      <c r="A246" s="191" t="s">
        <v>1139</v>
      </c>
      <c r="B246" s="191" t="s">
        <v>1140</v>
      </c>
      <c r="C246" s="192">
        <v>4</v>
      </c>
    </row>
    <row r="247" spans="1:3" ht="15.5" x14ac:dyDescent="0.35">
      <c r="A247" s="191" t="s">
        <v>1141</v>
      </c>
      <c r="B247" s="191" t="s">
        <v>1142</v>
      </c>
      <c r="C247" s="192">
        <v>5</v>
      </c>
    </row>
    <row r="248" spans="1:3" ht="15.5" x14ac:dyDescent="0.35">
      <c r="A248" s="191" t="s">
        <v>1143</v>
      </c>
      <c r="B248" s="191" t="s">
        <v>707</v>
      </c>
      <c r="C248" s="192">
        <v>2</v>
      </c>
    </row>
    <row r="249" spans="1:3" ht="15.5" x14ac:dyDescent="0.35">
      <c r="A249" s="191" t="s">
        <v>1144</v>
      </c>
      <c r="B249" s="191" t="s">
        <v>1145</v>
      </c>
      <c r="C249" s="192">
        <v>8</v>
      </c>
    </row>
    <row r="250" spans="1:3" ht="15.5" x14ac:dyDescent="0.35">
      <c r="A250" s="191" t="s">
        <v>1146</v>
      </c>
      <c r="B250" s="191" t="s">
        <v>1147</v>
      </c>
      <c r="C250" s="192">
        <v>8</v>
      </c>
    </row>
    <row r="251" spans="1:3" ht="31" x14ac:dyDescent="0.35">
      <c r="A251" s="191" t="s">
        <v>1148</v>
      </c>
      <c r="B251" s="191" t="s">
        <v>1149</v>
      </c>
      <c r="C251" s="192">
        <v>7</v>
      </c>
    </row>
    <row r="252" spans="1:3" ht="15.5" x14ac:dyDescent="0.35">
      <c r="A252" s="191" t="s">
        <v>1150</v>
      </c>
      <c r="B252" s="191" t="s">
        <v>1151</v>
      </c>
      <c r="C252" s="192">
        <v>5</v>
      </c>
    </row>
    <row r="253" spans="1:3" ht="15.5" x14ac:dyDescent="0.35">
      <c r="A253" s="191" t="s">
        <v>1152</v>
      </c>
      <c r="B253" s="191" t="s">
        <v>1153</v>
      </c>
      <c r="C253" s="192">
        <v>7</v>
      </c>
    </row>
    <row r="254" spans="1:3" ht="31" x14ac:dyDescent="0.35">
      <c r="A254" s="191" t="s">
        <v>1154</v>
      </c>
      <c r="B254" s="191" t="s">
        <v>1155</v>
      </c>
      <c r="C254" s="192">
        <v>4</v>
      </c>
    </row>
    <row r="255" spans="1:3" ht="15.5" x14ac:dyDescent="0.35">
      <c r="A255" s="191" t="s">
        <v>1156</v>
      </c>
      <c r="B255" s="191" t="s">
        <v>1157</v>
      </c>
      <c r="C255" s="192">
        <v>4</v>
      </c>
    </row>
    <row r="256" spans="1:3" ht="15.5" x14ac:dyDescent="0.35">
      <c r="A256" s="191" t="s">
        <v>1158</v>
      </c>
      <c r="B256" s="191" t="s">
        <v>1159</v>
      </c>
      <c r="C256" s="192">
        <v>5</v>
      </c>
    </row>
    <row r="257" spans="1:3" ht="15.5" x14ac:dyDescent="0.35">
      <c r="A257" s="191" t="s">
        <v>586</v>
      </c>
      <c r="B257" s="191" t="s">
        <v>1160</v>
      </c>
      <c r="C257" s="192">
        <v>8</v>
      </c>
    </row>
    <row r="258" spans="1:3" ht="15.5" x14ac:dyDescent="0.35">
      <c r="A258" s="191" t="s">
        <v>408</v>
      </c>
      <c r="B258" s="191" t="s">
        <v>1161</v>
      </c>
      <c r="C258" s="192">
        <v>4</v>
      </c>
    </row>
    <row r="259" spans="1:3" ht="15.5" x14ac:dyDescent="0.35">
      <c r="A259" s="191" t="s">
        <v>1162</v>
      </c>
      <c r="B259" s="191" t="s">
        <v>707</v>
      </c>
      <c r="C259" s="192">
        <v>3</v>
      </c>
    </row>
    <row r="260" spans="1:3" ht="15.5" x14ac:dyDescent="0.35">
      <c r="A260" s="191" t="s">
        <v>1163</v>
      </c>
      <c r="B260" s="191" t="s">
        <v>1164</v>
      </c>
      <c r="C260" s="192">
        <v>5</v>
      </c>
    </row>
    <row r="261" spans="1:3" ht="15.5" x14ac:dyDescent="0.35">
      <c r="A261" s="191" t="s">
        <v>1165</v>
      </c>
      <c r="B261" s="191" t="s">
        <v>1166</v>
      </c>
      <c r="C261" s="192">
        <v>8</v>
      </c>
    </row>
    <row r="262" spans="1:3" ht="15.5" x14ac:dyDescent="0.35">
      <c r="A262" s="191" t="s">
        <v>1167</v>
      </c>
      <c r="B262" s="191" t="s">
        <v>1168</v>
      </c>
      <c r="C262" s="192">
        <v>5</v>
      </c>
    </row>
    <row r="263" spans="1:3" ht="15.5" x14ac:dyDescent="0.35">
      <c r="A263" s="191" t="s">
        <v>1169</v>
      </c>
      <c r="B263" s="191" t="s">
        <v>1170</v>
      </c>
      <c r="C263" s="192">
        <v>4</v>
      </c>
    </row>
    <row r="264" spans="1:3" ht="15.5" x14ac:dyDescent="0.35">
      <c r="A264" s="191" t="s">
        <v>1171</v>
      </c>
      <c r="B264" s="191" t="s">
        <v>1172</v>
      </c>
      <c r="C264" s="192">
        <v>4</v>
      </c>
    </row>
    <row r="265" spans="1:3" ht="15.5" x14ac:dyDescent="0.35">
      <c r="A265" s="191" t="s">
        <v>1173</v>
      </c>
      <c r="B265" s="191" t="s">
        <v>1174</v>
      </c>
      <c r="C265" s="192">
        <v>5</v>
      </c>
    </row>
    <row r="266" spans="1:3" ht="15.5" x14ac:dyDescent="0.35">
      <c r="A266" s="191" t="s">
        <v>1175</v>
      </c>
      <c r="B266" s="191" t="s">
        <v>1176</v>
      </c>
      <c r="C266" s="192">
        <v>6</v>
      </c>
    </row>
    <row r="267" spans="1:3" ht="15.5" x14ac:dyDescent="0.35">
      <c r="A267" s="191" t="s">
        <v>1177</v>
      </c>
      <c r="B267" s="191" t="s">
        <v>1178</v>
      </c>
      <c r="C267" s="192">
        <v>5</v>
      </c>
    </row>
    <row r="268" spans="1:3" ht="15.5" x14ac:dyDescent="0.35">
      <c r="A268" s="191" t="s">
        <v>1179</v>
      </c>
      <c r="B268" s="191" t="s">
        <v>1180</v>
      </c>
      <c r="C268" s="192">
        <v>6</v>
      </c>
    </row>
    <row r="269" spans="1:3" ht="15.5" x14ac:dyDescent="0.35">
      <c r="A269" s="191" t="s">
        <v>1181</v>
      </c>
      <c r="B269" s="191" t="s">
        <v>1182</v>
      </c>
      <c r="C269" s="192">
        <v>8</v>
      </c>
    </row>
    <row r="270" spans="1:3" ht="31" x14ac:dyDescent="0.35">
      <c r="A270" s="191" t="s">
        <v>1183</v>
      </c>
      <c r="B270" s="191" t="s">
        <v>1184</v>
      </c>
      <c r="C270" s="192">
        <v>7</v>
      </c>
    </row>
    <row r="271" spans="1:3" ht="15.5" x14ac:dyDescent="0.35">
      <c r="A271" s="191" t="s">
        <v>1185</v>
      </c>
      <c r="B271" s="191" t="s">
        <v>1186</v>
      </c>
      <c r="C271" s="192">
        <v>6</v>
      </c>
    </row>
    <row r="272" spans="1:3" ht="15.5" x14ac:dyDescent="0.35">
      <c r="A272" s="191" t="s">
        <v>224</v>
      </c>
      <c r="B272" s="191" t="s">
        <v>1187</v>
      </c>
      <c r="C272" s="192">
        <v>8</v>
      </c>
    </row>
    <row r="273" spans="1:3" ht="15.5" x14ac:dyDescent="0.35">
      <c r="A273" s="191" t="s">
        <v>506</v>
      </c>
      <c r="B273" s="191" t="s">
        <v>1188</v>
      </c>
      <c r="C273" s="192">
        <v>4</v>
      </c>
    </row>
    <row r="274" spans="1:3" ht="15.5" x14ac:dyDescent="0.35">
      <c r="A274" s="191" t="s">
        <v>1189</v>
      </c>
      <c r="B274" s="191" t="s">
        <v>1190</v>
      </c>
      <c r="C274" s="192">
        <v>8</v>
      </c>
    </row>
    <row r="275" spans="1:3" ht="15.5" x14ac:dyDescent="0.35">
      <c r="A275" s="191" t="s">
        <v>241</v>
      </c>
      <c r="B275" s="191" t="s">
        <v>1191</v>
      </c>
      <c r="C275" s="192">
        <v>6</v>
      </c>
    </row>
    <row r="276" spans="1:3" ht="15.5" x14ac:dyDescent="0.35">
      <c r="A276" s="191" t="s">
        <v>1192</v>
      </c>
      <c r="B276" s="191" t="s">
        <v>1193</v>
      </c>
      <c r="C276" s="192">
        <v>6</v>
      </c>
    </row>
    <row r="277" spans="1:3" ht="15.5" x14ac:dyDescent="0.35">
      <c r="A277" s="191" t="s">
        <v>1194</v>
      </c>
      <c r="B277" s="191" t="s">
        <v>1195</v>
      </c>
      <c r="C277" s="192">
        <v>6</v>
      </c>
    </row>
    <row r="278" spans="1:3" ht="15.5" x14ac:dyDescent="0.35">
      <c r="A278" s="191" t="s">
        <v>1196</v>
      </c>
      <c r="B278" s="191" t="s">
        <v>1197</v>
      </c>
      <c r="C278" s="192">
        <v>4</v>
      </c>
    </row>
    <row r="279" spans="1:3" ht="15.5" x14ac:dyDescent="0.35">
      <c r="A279" s="191" t="s">
        <v>1198</v>
      </c>
      <c r="B279" s="191" t="s">
        <v>707</v>
      </c>
      <c r="C279" s="192">
        <v>2</v>
      </c>
    </row>
    <row r="280" spans="1:3" ht="15.5" x14ac:dyDescent="0.35">
      <c r="A280" s="191" t="s">
        <v>1199</v>
      </c>
      <c r="B280" s="191" t="s">
        <v>1200</v>
      </c>
      <c r="C280" s="192">
        <v>2</v>
      </c>
    </row>
    <row r="281" spans="1:3" ht="15.5" x14ac:dyDescent="0.35">
      <c r="A281" s="191" t="s">
        <v>1201</v>
      </c>
      <c r="B281" s="191" t="s">
        <v>1202</v>
      </c>
      <c r="C281" s="192">
        <v>5</v>
      </c>
    </row>
    <row r="282" spans="1:3" ht="15.5" x14ac:dyDescent="0.35">
      <c r="A282" s="191" t="s">
        <v>1203</v>
      </c>
      <c r="B282" s="191" t="s">
        <v>1204</v>
      </c>
      <c r="C282" s="192">
        <v>5</v>
      </c>
    </row>
    <row r="283" spans="1:3" ht="15.5" x14ac:dyDescent="0.35">
      <c r="A283" s="191" t="s">
        <v>1205</v>
      </c>
      <c r="B283" s="191" t="s">
        <v>1206</v>
      </c>
      <c r="C283" s="192">
        <v>4</v>
      </c>
    </row>
    <row r="284" spans="1:3" ht="15.5" x14ac:dyDescent="0.35">
      <c r="A284" s="191" t="s">
        <v>1207</v>
      </c>
      <c r="B284" s="191" t="s">
        <v>1208</v>
      </c>
      <c r="C284" s="192">
        <v>4</v>
      </c>
    </row>
    <row r="285" spans="1:3" ht="15.5" x14ac:dyDescent="0.35">
      <c r="A285" s="191" t="s">
        <v>1209</v>
      </c>
      <c r="B285" s="191" t="s">
        <v>1210</v>
      </c>
      <c r="C285" s="192">
        <v>8</v>
      </c>
    </row>
    <row r="286" spans="1:3" ht="31" x14ac:dyDescent="0.35">
      <c r="A286" s="191" t="s">
        <v>1211</v>
      </c>
      <c r="B286" s="191" t="s">
        <v>1212</v>
      </c>
      <c r="C286" s="192">
        <v>7</v>
      </c>
    </row>
    <row r="287" spans="1:3" ht="31" x14ac:dyDescent="0.35">
      <c r="A287" s="191" t="s">
        <v>1213</v>
      </c>
      <c r="B287" s="191" t="s">
        <v>1214</v>
      </c>
      <c r="C287" s="192">
        <v>6</v>
      </c>
    </row>
    <row r="288" spans="1:3" ht="31" x14ac:dyDescent="0.35">
      <c r="A288" s="191" t="s">
        <v>1215</v>
      </c>
      <c r="B288" s="191" t="s">
        <v>1216</v>
      </c>
      <c r="C288" s="192">
        <v>8</v>
      </c>
    </row>
    <row r="289" spans="1:3" ht="31" x14ac:dyDescent="0.35">
      <c r="A289" s="191" t="s">
        <v>1217</v>
      </c>
      <c r="B289" s="191" t="s">
        <v>1218</v>
      </c>
      <c r="C289" s="192">
        <v>7</v>
      </c>
    </row>
    <row r="290" spans="1:3" ht="15.5" x14ac:dyDescent="0.35">
      <c r="A290" s="191" t="s">
        <v>1219</v>
      </c>
      <c r="B290" s="191" t="s">
        <v>1220</v>
      </c>
      <c r="C290" s="192">
        <v>6</v>
      </c>
    </row>
    <row r="291" spans="1:3" ht="15.5" x14ac:dyDescent="0.35">
      <c r="A291" s="191" t="s">
        <v>1221</v>
      </c>
      <c r="B291" s="191" t="s">
        <v>1222</v>
      </c>
      <c r="C291" s="192">
        <v>4</v>
      </c>
    </row>
    <row r="292" spans="1:3" ht="15.5" x14ac:dyDescent="0.35">
      <c r="A292" s="191" t="s">
        <v>1223</v>
      </c>
      <c r="B292" s="191" t="s">
        <v>1224</v>
      </c>
      <c r="C292" s="192">
        <v>4</v>
      </c>
    </row>
    <row r="293" spans="1:3" ht="15.5" x14ac:dyDescent="0.35">
      <c r="A293" s="191" t="s">
        <v>1225</v>
      </c>
      <c r="B293" s="191" t="s">
        <v>1226</v>
      </c>
      <c r="C293" s="192">
        <v>5</v>
      </c>
    </row>
    <row r="294" spans="1:3" ht="15.5" x14ac:dyDescent="0.35">
      <c r="A294" s="191" t="s">
        <v>1227</v>
      </c>
      <c r="B294" s="191" t="s">
        <v>1228</v>
      </c>
      <c r="C294" s="192">
        <v>1</v>
      </c>
    </row>
    <row r="295" spans="1:3" ht="15.5" x14ac:dyDescent="0.35">
      <c r="A295" s="191" t="s">
        <v>1229</v>
      </c>
      <c r="B295" s="191" t="s">
        <v>1230</v>
      </c>
      <c r="C295" s="192">
        <v>4</v>
      </c>
    </row>
    <row r="296" spans="1:3" ht="15.5" x14ac:dyDescent="0.35">
      <c r="A296" s="191" t="s">
        <v>1231</v>
      </c>
      <c r="B296" s="191" t="s">
        <v>1232</v>
      </c>
      <c r="C296" s="192">
        <v>7</v>
      </c>
    </row>
    <row r="297" spans="1:3" ht="15.5" x14ac:dyDescent="0.35">
      <c r="A297" s="191" t="s">
        <v>636</v>
      </c>
      <c r="B297" s="191" t="s">
        <v>1233</v>
      </c>
      <c r="C297" s="192">
        <v>6</v>
      </c>
    </row>
    <row r="298" spans="1:3" ht="15.5" x14ac:dyDescent="0.35">
      <c r="A298" s="191" t="s">
        <v>1234</v>
      </c>
      <c r="B298" s="191" t="s">
        <v>1235</v>
      </c>
      <c r="C298" s="192">
        <v>5</v>
      </c>
    </row>
    <row r="299" spans="1:3" ht="15.5" x14ac:dyDescent="0.35">
      <c r="A299" s="191" t="s">
        <v>1236</v>
      </c>
      <c r="B299" s="191" t="s">
        <v>1237</v>
      </c>
      <c r="C299" s="192">
        <v>5</v>
      </c>
    </row>
    <row r="300" spans="1:3" ht="15.5" x14ac:dyDescent="0.35">
      <c r="A300" s="191" t="s">
        <v>1238</v>
      </c>
      <c r="B300" s="191" t="s">
        <v>1239</v>
      </c>
      <c r="C300" s="192">
        <v>3</v>
      </c>
    </row>
    <row r="301" spans="1:3" ht="15.5" x14ac:dyDescent="0.35">
      <c r="A301" s="191" t="s">
        <v>1240</v>
      </c>
      <c r="B301" s="191" t="s">
        <v>1241</v>
      </c>
      <c r="C301" s="192">
        <v>6</v>
      </c>
    </row>
    <row r="302" spans="1:3" ht="15.5" x14ac:dyDescent="0.35">
      <c r="A302" s="191" t="s">
        <v>1242</v>
      </c>
      <c r="B302" s="191" t="s">
        <v>1243</v>
      </c>
      <c r="C302" s="192">
        <v>5</v>
      </c>
    </row>
    <row r="303" spans="1:3" ht="15.5" x14ac:dyDescent="0.35">
      <c r="A303" s="191" t="s">
        <v>1244</v>
      </c>
      <c r="B303" s="191" t="s">
        <v>1245</v>
      </c>
      <c r="C303" s="192">
        <v>5</v>
      </c>
    </row>
    <row r="304" spans="1:3" ht="15.5" x14ac:dyDescent="0.35">
      <c r="A304" s="191" t="s">
        <v>1246</v>
      </c>
      <c r="B304" s="191" t="s">
        <v>1247</v>
      </c>
      <c r="C304" s="192">
        <v>6</v>
      </c>
    </row>
    <row r="305" spans="1:3" ht="15.5" x14ac:dyDescent="0.35">
      <c r="A305" s="191" t="s">
        <v>1248</v>
      </c>
      <c r="B305" s="191" t="s">
        <v>1249</v>
      </c>
      <c r="C305" s="192">
        <v>5</v>
      </c>
    </row>
    <row r="306" spans="1:3" ht="15.5" x14ac:dyDescent="0.35">
      <c r="A306" s="191" t="s">
        <v>1250</v>
      </c>
      <c r="B306" s="191" t="s">
        <v>1251</v>
      </c>
      <c r="C306" s="192">
        <v>5</v>
      </c>
    </row>
    <row r="307" spans="1:3" ht="15.5" x14ac:dyDescent="0.35">
      <c r="A307" s="191" t="s">
        <v>1252</v>
      </c>
      <c r="B307" s="191" t="s">
        <v>707</v>
      </c>
      <c r="C307" s="192">
        <v>2</v>
      </c>
    </row>
    <row r="308" spans="1:3" ht="15.5" x14ac:dyDescent="0.35">
      <c r="A308" s="191" t="s">
        <v>1253</v>
      </c>
      <c r="B308" s="191" t="s">
        <v>1254</v>
      </c>
      <c r="C308" s="192">
        <v>1</v>
      </c>
    </row>
    <row r="309" spans="1:3" ht="15.5" x14ac:dyDescent="0.35">
      <c r="A309" s="191" t="s">
        <v>1255</v>
      </c>
      <c r="B309" s="191" t="s">
        <v>1256</v>
      </c>
      <c r="C309" s="192">
        <v>4</v>
      </c>
    </row>
    <row r="310" spans="1:3" ht="15.5" x14ac:dyDescent="0.35">
      <c r="A310" s="191" t="s">
        <v>1257</v>
      </c>
      <c r="B310" s="191" t="s">
        <v>1258</v>
      </c>
      <c r="C310" s="192">
        <v>5</v>
      </c>
    </row>
    <row r="311" spans="1:3" ht="15.5" x14ac:dyDescent="0.35">
      <c r="A311" s="191" t="s">
        <v>1259</v>
      </c>
      <c r="B311" s="191" t="s">
        <v>1260</v>
      </c>
      <c r="C311" s="192">
        <v>3</v>
      </c>
    </row>
    <row r="312" spans="1:3" ht="15.5" x14ac:dyDescent="0.35">
      <c r="A312" s="191" t="s">
        <v>416</v>
      </c>
      <c r="B312" s="191" t="s">
        <v>1261</v>
      </c>
      <c r="C312" s="192">
        <v>6</v>
      </c>
    </row>
    <row r="313" spans="1:3" ht="15.5" x14ac:dyDescent="0.35">
      <c r="A313" s="191" t="s">
        <v>1262</v>
      </c>
      <c r="B313" s="191" t="s">
        <v>1263</v>
      </c>
      <c r="C313" s="192">
        <v>4</v>
      </c>
    </row>
    <row r="314" spans="1:3" ht="15.5" x14ac:dyDescent="0.35">
      <c r="A314" s="191" t="s">
        <v>1264</v>
      </c>
      <c r="B314" s="191" t="s">
        <v>1265</v>
      </c>
      <c r="C314" s="192">
        <v>5</v>
      </c>
    </row>
    <row r="315" spans="1:3" ht="15.5" x14ac:dyDescent="0.35">
      <c r="A315" s="191" t="s">
        <v>1266</v>
      </c>
      <c r="B315" s="191" t="s">
        <v>1267</v>
      </c>
      <c r="C315" s="192">
        <v>4</v>
      </c>
    </row>
    <row r="316" spans="1:3" ht="15.5" x14ac:dyDescent="0.35">
      <c r="A316" s="191" t="s">
        <v>1268</v>
      </c>
      <c r="B316" s="191" t="s">
        <v>1269</v>
      </c>
      <c r="C316" s="192">
        <v>6</v>
      </c>
    </row>
    <row r="317" spans="1:3" ht="15.5" x14ac:dyDescent="0.35">
      <c r="A317" s="191" t="s">
        <v>1270</v>
      </c>
      <c r="B317" s="191" t="s">
        <v>1271</v>
      </c>
      <c r="C317" s="192">
        <v>6</v>
      </c>
    </row>
    <row r="318" spans="1:3" ht="15.5" x14ac:dyDescent="0.35">
      <c r="A318" s="191" t="s">
        <v>1272</v>
      </c>
      <c r="B318" s="191" t="s">
        <v>1273</v>
      </c>
      <c r="C318" s="192">
        <v>4</v>
      </c>
    </row>
    <row r="319" spans="1:3" ht="15.5" x14ac:dyDescent="0.35">
      <c r="A319" s="191" t="s">
        <v>1274</v>
      </c>
      <c r="B319" s="191" t="s">
        <v>1275</v>
      </c>
      <c r="C319" s="192">
        <v>6</v>
      </c>
    </row>
    <row r="320" spans="1:3" ht="15.5" x14ac:dyDescent="0.35">
      <c r="A320" s="191" t="s">
        <v>1276</v>
      </c>
      <c r="B320" s="191" t="s">
        <v>1277</v>
      </c>
      <c r="C320" s="192">
        <v>3</v>
      </c>
    </row>
    <row r="321" spans="1:3" ht="15.5" x14ac:dyDescent="0.35">
      <c r="A321" s="191" t="s">
        <v>1278</v>
      </c>
      <c r="B321" s="191" t="s">
        <v>1279</v>
      </c>
      <c r="C321" s="192">
        <v>5</v>
      </c>
    </row>
    <row r="322" spans="1:3" ht="15.5" x14ac:dyDescent="0.35">
      <c r="A322" s="191" t="s">
        <v>1280</v>
      </c>
      <c r="B322" s="191" t="s">
        <v>1281</v>
      </c>
      <c r="C322" s="192">
        <v>4</v>
      </c>
    </row>
    <row r="323" spans="1:3" ht="15.5" x14ac:dyDescent="0.35">
      <c r="A323" s="191" t="s">
        <v>1282</v>
      </c>
      <c r="B323" s="191" t="s">
        <v>1283</v>
      </c>
      <c r="C323" s="192">
        <v>3</v>
      </c>
    </row>
    <row r="324" spans="1:3" ht="15.5" x14ac:dyDescent="0.35">
      <c r="A324" s="191" t="s">
        <v>1284</v>
      </c>
      <c r="B324" s="191" t="s">
        <v>1285</v>
      </c>
      <c r="C324" s="192">
        <v>4</v>
      </c>
    </row>
    <row r="325" spans="1:3" ht="15.5" x14ac:dyDescent="0.35">
      <c r="A325" s="191" t="s">
        <v>1286</v>
      </c>
      <c r="B325" s="191" t="s">
        <v>1287</v>
      </c>
      <c r="C325" s="192">
        <v>5</v>
      </c>
    </row>
    <row r="326" spans="1:3" ht="15.5" x14ac:dyDescent="0.35">
      <c r="A326" s="191" t="s">
        <v>1288</v>
      </c>
      <c r="B326" s="191" t="s">
        <v>1289</v>
      </c>
      <c r="C326" s="192">
        <v>4</v>
      </c>
    </row>
    <row r="327" spans="1:3" ht="15.5" x14ac:dyDescent="0.35">
      <c r="A327" s="191" t="s">
        <v>1290</v>
      </c>
      <c r="B327" s="191" t="s">
        <v>1291</v>
      </c>
      <c r="C327" s="192">
        <v>5</v>
      </c>
    </row>
    <row r="328" spans="1:3" ht="15.5" x14ac:dyDescent="0.35">
      <c r="A328" s="191" t="s">
        <v>1292</v>
      </c>
      <c r="B328" s="191" t="s">
        <v>1293</v>
      </c>
      <c r="C328" s="192">
        <v>4</v>
      </c>
    </row>
    <row r="329" spans="1:3" ht="15.5" x14ac:dyDescent="0.35">
      <c r="A329" s="191" t="s">
        <v>1294</v>
      </c>
      <c r="B329" s="191" t="s">
        <v>1295</v>
      </c>
      <c r="C329" s="192">
        <v>4</v>
      </c>
    </row>
    <row r="330" spans="1:3" ht="15.5" x14ac:dyDescent="0.35">
      <c r="A330" s="191" t="s">
        <v>1296</v>
      </c>
      <c r="B330" s="191" t="s">
        <v>1297</v>
      </c>
      <c r="C330" s="192">
        <v>5</v>
      </c>
    </row>
    <row r="331" spans="1:3" ht="15.5" x14ac:dyDescent="0.35">
      <c r="A331" s="191" t="s">
        <v>1298</v>
      </c>
      <c r="B331" s="191" t="s">
        <v>1299</v>
      </c>
      <c r="C331" s="192">
        <v>6</v>
      </c>
    </row>
    <row r="332" spans="1:3" ht="15.5" x14ac:dyDescent="0.35">
      <c r="A332" s="191" t="s">
        <v>1300</v>
      </c>
      <c r="B332" s="191" t="s">
        <v>1301</v>
      </c>
      <c r="C332" s="192">
        <v>5</v>
      </c>
    </row>
    <row r="333" spans="1:3" ht="15.5" x14ac:dyDescent="0.35">
      <c r="A333" s="191" t="s">
        <v>1302</v>
      </c>
      <c r="B333" s="191" t="s">
        <v>1303</v>
      </c>
      <c r="C333" s="192">
        <v>5</v>
      </c>
    </row>
    <row r="334" spans="1:3" ht="15.5" x14ac:dyDescent="0.35">
      <c r="A334" s="191" t="s">
        <v>1304</v>
      </c>
      <c r="B334" s="191" t="s">
        <v>1305</v>
      </c>
      <c r="C334" s="192">
        <v>6</v>
      </c>
    </row>
    <row r="335" spans="1:3" ht="15.5" x14ac:dyDescent="0.35">
      <c r="A335" s="191" t="s">
        <v>1306</v>
      </c>
      <c r="B335" s="191" t="s">
        <v>1307</v>
      </c>
      <c r="C335" s="192">
        <v>5</v>
      </c>
    </row>
    <row r="336" spans="1:3" ht="15.5" x14ac:dyDescent="0.35">
      <c r="A336" s="191" t="s">
        <v>1308</v>
      </c>
      <c r="B336" s="191" t="s">
        <v>1309</v>
      </c>
      <c r="C336" s="192">
        <v>5</v>
      </c>
    </row>
    <row r="337" spans="1:3" ht="15.5" x14ac:dyDescent="0.35">
      <c r="A337" s="191" t="s">
        <v>1310</v>
      </c>
      <c r="B337" s="191" t="s">
        <v>1311</v>
      </c>
      <c r="C337" s="192">
        <v>6</v>
      </c>
    </row>
    <row r="338" spans="1:3" ht="15.5" x14ac:dyDescent="0.35">
      <c r="A338" s="191" t="s">
        <v>1312</v>
      </c>
      <c r="B338" s="191" t="s">
        <v>1313</v>
      </c>
      <c r="C338" s="192">
        <v>6</v>
      </c>
    </row>
    <row r="339" spans="1:3" ht="15.5" x14ac:dyDescent="0.35">
      <c r="A339" s="191" t="s">
        <v>1314</v>
      </c>
      <c r="B339" s="191" t="s">
        <v>1315</v>
      </c>
      <c r="C339" s="192">
        <v>6</v>
      </c>
    </row>
    <row r="340" spans="1:3" ht="15.5" x14ac:dyDescent="0.35">
      <c r="A340" s="191" t="s">
        <v>1316</v>
      </c>
      <c r="B340" s="191" t="s">
        <v>1317</v>
      </c>
      <c r="C340" s="192">
        <v>6</v>
      </c>
    </row>
    <row r="341" spans="1:3" ht="15.5" x14ac:dyDescent="0.35">
      <c r="A341" s="191" t="s">
        <v>1318</v>
      </c>
      <c r="B341" s="191" t="s">
        <v>1319</v>
      </c>
      <c r="C341" s="192">
        <v>6</v>
      </c>
    </row>
    <row r="342" spans="1:3" ht="15.5" x14ac:dyDescent="0.35">
      <c r="A342" s="191" t="s">
        <v>1320</v>
      </c>
      <c r="B342" s="191" t="s">
        <v>1321</v>
      </c>
      <c r="C342" s="192">
        <v>5</v>
      </c>
    </row>
    <row r="343" spans="1:3" ht="15.5" x14ac:dyDescent="0.35">
      <c r="A343" s="191" t="s">
        <v>1322</v>
      </c>
      <c r="B343" s="191" t="s">
        <v>1323</v>
      </c>
      <c r="C343" s="192">
        <v>6</v>
      </c>
    </row>
    <row r="344" spans="1:3" ht="15.5" x14ac:dyDescent="0.35">
      <c r="A344" s="191" t="s">
        <v>1324</v>
      </c>
      <c r="B344" s="191" t="s">
        <v>1325</v>
      </c>
      <c r="C344" s="192">
        <v>5</v>
      </c>
    </row>
    <row r="345" spans="1:3" ht="15.5" x14ac:dyDescent="0.35">
      <c r="A345" s="191" t="s">
        <v>1326</v>
      </c>
      <c r="B345" s="191" t="s">
        <v>1327</v>
      </c>
      <c r="C345" s="192">
        <v>6</v>
      </c>
    </row>
    <row r="346" spans="1:3" ht="15.5" x14ac:dyDescent="0.35">
      <c r="A346" s="191" t="s">
        <v>1328</v>
      </c>
      <c r="B346" s="191" t="s">
        <v>1329</v>
      </c>
      <c r="C346" s="192">
        <v>6</v>
      </c>
    </row>
    <row r="347" spans="1:3" ht="15.5" x14ac:dyDescent="0.35">
      <c r="A347" s="191" t="s">
        <v>1330</v>
      </c>
      <c r="B347" s="191" t="s">
        <v>1331</v>
      </c>
      <c r="C347" s="192">
        <v>4</v>
      </c>
    </row>
    <row r="348" spans="1:3" ht="15.5" x14ac:dyDescent="0.35">
      <c r="A348" s="191" t="s">
        <v>1332</v>
      </c>
      <c r="B348" s="191" t="s">
        <v>1333</v>
      </c>
      <c r="C348" s="192">
        <v>5</v>
      </c>
    </row>
    <row r="349" spans="1:3" ht="15.5" x14ac:dyDescent="0.35">
      <c r="A349" s="191" t="s">
        <v>1334</v>
      </c>
      <c r="B349" s="191" t="s">
        <v>1335</v>
      </c>
      <c r="C349" s="192">
        <v>4</v>
      </c>
    </row>
    <row r="350" spans="1:3" ht="15.5" x14ac:dyDescent="0.35">
      <c r="A350" s="191" t="s">
        <v>1336</v>
      </c>
      <c r="B350" s="191" t="s">
        <v>1337</v>
      </c>
      <c r="C350" s="192">
        <v>3</v>
      </c>
    </row>
    <row r="351" spans="1:3" ht="15.5" x14ac:dyDescent="0.35">
      <c r="A351" s="191" t="s">
        <v>1338</v>
      </c>
      <c r="B351" s="191" t="s">
        <v>1339</v>
      </c>
      <c r="C351" s="192">
        <v>2</v>
      </c>
    </row>
    <row r="352" spans="1:3" ht="15.5" x14ac:dyDescent="0.35">
      <c r="A352" s="191" t="s">
        <v>1340</v>
      </c>
      <c r="B352" s="191" t="s">
        <v>1341</v>
      </c>
      <c r="C352" s="192">
        <v>3</v>
      </c>
    </row>
    <row r="353" spans="1:3" ht="15.5" x14ac:dyDescent="0.35">
      <c r="A353" s="191" t="s">
        <v>1342</v>
      </c>
      <c r="B353" s="191" t="s">
        <v>707</v>
      </c>
      <c r="C353" s="192">
        <v>2</v>
      </c>
    </row>
    <row r="354" spans="1:3" ht="15.5" x14ac:dyDescent="0.35">
      <c r="A354" s="191" t="s">
        <v>1343</v>
      </c>
      <c r="B354" s="191" t="s">
        <v>1344</v>
      </c>
      <c r="C354" s="192">
        <v>7</v>
      </c>
    </row>
    <row r="355" spans="1:3" ht="15.5" x14ac:dyDescent="0.35">
      <c r="A355" s="191" t="s">
        <v>488</v>
      </c>
      <c r="B355" s="191" t="s">
        <v>1345</v>
      </c>
      <c r="C355" s="192">
        <v>6</v>
      </c>
    </row>
    <row r="356" spans="1:3" ht="15.5" x14ac:dyDescent="0.35">
      <c r="A356" s="191" t="s">
        <v>1346</v>
      </c>
      <c r="B356" s="191" t="s">
        <v>1347</v>
      </c>
      <c r="C356" s="192">
        <v>7</v>
      </c>
    </row>
    <row r="357" spans="1:3" ht="15.5" x14ac:dyDescent="0.35">
      <c r="A357" s="191" t="s">
        <v>1348</v>
      </c>
      <c r="B357" s="191" t="s">
        <v>1349</v>
      </c>
      <c r="C357" s="192">
        <v>5</v>
      </c>
    </row>
    <row r="358" spans="1:3" ht="15.5" x14ac:dyDescent="0.35">
      <c r="A358" s="191" t="s">
        <v>1350</v>
      </c>
      <c r="B358" s="191" t="s">
        <v>1351</v>
      </c>
      <c r="C358" s="192">
        <v>5</v>
      </c>
    </row>
    <row r="359" spans="1:3" ht="15.5" x14ac:dyDescent="0.35">
      <c r="A359" s="191" t="s">
        <v>1352</v>
      </c>
      <c r="B359" s="191" t="s">
        <v>1353</v>
      </c>
      <c r="C359" s="192">
        <v>6</v>
      </c>
    </row>
    <row r="360" spans="1:3" ht="15.5" x14ac:dyDescent="0.35">
      <c r="A360" s="191" t="s">
        <v>1354</v>
      </c>
      <c r="B360" s="191" t="s">
        <v>1355</v>
      </c>
      <c r="C360" s="192">
        <v>5</v>
      </c>
    </row>
    <row r="361" spans="1:3" ht="15.5" x14ac:dyDescent="0.35">
      <c r="A361" s="191" t="s">
        <v>1356</v>
      </c>
      <c r="B361" s="191" t="s">
        <v>1357</v>
      </c>
      <c r="C361" s="192">
        <v>4</v>
      </c>
    </row>
    <row r="362" spans="1:3" ht="15.5" x14ac:dyDescent="0.35">
      <c r="A362" s="191" t="s">
        <v>1358</v>
      </c>
      <c r="B362" s="191" t="s">
        <v>1359</v>
      </c>
      <c r="C362" s="192">
        <v>2</v>
      </c>
    </row>
    <row r="363" spans="1:3" ht="15.5" x14ac:dyDescent="0.35">
      <c r="A363" s="191" t="s">
        <v>1360</v>
      </c>
      <c r="B363" s="191" t="s">
        <v>1361</v>
      </c>
      <c r="C363" s="192">
        <v>4</v>
      </c>
    </row>
    <row r="364" spans="1:3" ht="15.5" x14ac:dyDescent="0.35">
      <c r="A364" s="191" t="s">
        <v>1362</v>
      </c>
      <c r="B364" s="191" t="s">
        <v>1363</v>
      </c>
      <c r="C364" s="192">
        <v>4</v>
      </c>
    </row>
    <row r="365" spans="1:3" ht="15.5" x14ac:dyDescent="0.35">
      <c r="A365" s="191" t="s">
        <v>1364</v>
      </c>
      <c r="B365" s="191" t="s">
        <v>1365</v>
      </c>
      <c r="C365" s="192">
        <v>5</v>
      </c>
    </row>
    <row r="366" spans="1:3" ht="15.5" x14ac:dyDescent="0.35">
      <c r="A366" s="191" t="s">
        <v>1366</v>
      </c>
      <c r="B366" s="191" t="s">
        <v>1367</v>
      </c>
      <c r="C366" s="192">
        <v>2</v>
      </c>
    </row>
    <row r="367" spans="1:3" ht="15.5" x14ac:dyDescent="0.35">
      <c r="A367" s="191" t="s">
        <v>1368</v>
      </c>
      <c r="B367" s="191" t="s">
        <v>1369</v>
      </c>
      <c r="C367" s="192">
        <v>4</v>
      </c>
    </row>
    <row r="368" spans="1:3" ht="15.5" x14ac:dyDescent="0.35">
      <c r="A368" s="191" t="s">
        <v>1370</v>
      </c>
      <c r="B368" s="191" t="s">
        <v>1371</v>
      </c>
      <c r="C368" s="192">
        <v>4</v>
      </c>
    </row>
    <row r="369" spans="1:3" ht="15.5" x14ac:dyDescent="0.35">
      <c r="A369" s="191" t="s">
        <v>1372</v>
      </c>
      <c r="B369" s="191" t="s">
        <v>1373</v>
      </c>
      <c r="C369" s="192">
        <v>5</v>
      </c>
    </row>
    <row r="370" spans="1:3" ht="15.5" x14ac:dyDescent="0.35">
      <c r="A370" s="191" t="s">
        <v>1374</v>
      </c>
      <c r="B370" s="191" t="s">
        <v>1375</v>
      </c>
      <c r="C370" s="192">
        <v>8</v>
      </c>
    </row>
    <row r="371" spans="1:3" ht="15.5" x14ac:dyDescent="0.35">
      <c r="A371" s="191" t="s">
        <v>1376</v>
      </c>
      <c r="B371" s="191" t="s">
        <v>1377</v>
      </c>
      <c r="C371" s="192">
        <v>3</v>
      </c>
    </row>
    <row r="372" spans="1:3" ht="15.5" x14ac:dyDescent="0.35">
      <c r="A372" s="191" t="s">
        <v>1378</v>
      </c>
      <c r="B372" s="191" t="s">
        <v>1379</v>
      </c>
      <c r="C372" s="192">
        <v>4</v>
      </c>
    </row>
    <row r="373" spans="1:3" ht="15.5" x14ac:dyDescent="0.35">
      <c r="A373" s="191" t="s">
        <v>1380</v>
      </c>
      <c r="B373" s="191" t="s">
        <v>1381</v>
      </c>
      <c r="C373" s="192">
        <v>4</v>
      </c>
    </row>
    <row r="374" spans="1:3" ht="31" x14ac:dyDescent="0.35">
      <c r="A374" s="191" t="s">
        <v>1382</v>
      </c>
      <c r="B374" s="191" t="s">
        <v>1383</v>
      </c>
      <c r="C374" s="192">
        <v>4</v>
      </c>
    </row>
    <row r="375" spans="1:3" ht="15.5" x14ac:dyDescent="0.35">
      <c r="A375" s="191" t="s">
        <v>1384</v>
      </c>
      <c r="B375" s="191" t="s">
        <v>1385</v>
      </c>
      <c r="C375" s="192">
        <v>5</v>
      </c>
    </row>
    <row r="376" spans="1:3" ht="15.5" x14ac:dyDescent="0.35">
      <c r="A376" s="191" t="s">
        <v>1386</v>
      </c>
      <c r="B376" s="191" t="s">
        <v>1387</v>
      </c>
      <c r="C376" s="192">
        <v>5</v>
      </c>
    </row>
    <row r="377" spans="1:3" ht="15.5" x14ac:dyDescent="0.35">
      <c r="A377" s="191" t="s">
        <v>1388</v>
      </c>
      <c r="B377" s="191" t="s">
        <v>1389</v>
      </c>
      <c r="C377" s="192">
        <v>5</v>
      </c>
    </row>
    <row r="378" spans="1:3" ht="15.5" x14ac:dyDescent="0.35">
      <c r="A378" s="191" t="s">
        <v>1390</v>
      </c>
      <c r="B378" s="191" t="s">
        <v>1391</v>
      </c>
      <c r="C378" s="192">
        <v>4</v>
      </c>
    </row>
    <row r="379" spans="1:3" ht="15.5" x14ac:dyDescent="0.35">
      <c r="A379" s="191" t="s">
        <v>1392</v>
      </c>
      <c r="B379" s="191" t="s">
        <v>1393</v>
      </c>
      <c r="C379" s="192">
        <v>6</v>
      </c>
    </row>
    <row r="380" spans="1:3" ht="15.5" x14ac:dyDescent="0.35">
      <c r="A380" s="191" t="s">
        <v>1394</v>
      </c>
      <c r="B380" s="191" t="s">
        <v>1395</v>
      </c>
      <c r="C380" s="192">
        <v>4</v>
      </c>
    </row>
    <row r="381" spans="1:3" ht="15.5" x14ac:dyDescent="0.35">
      <c r="A381" s="191" t="s">
        <v>1396</v>
      </c>
      <c r="B381" s="191" t="s">
        <v>707</v>
      </c>
      <c r="C381" s="192">
        <v>2</v>
      </c>
    </row>
    <row r="382" spans="1:3" ht="15.5" x14ac:dyDescent="0.35">
      <c r="A382" s="191" t="s">
        <v>1397</v>
      </c>
      <c r="B382" s="191" t="s">
        <v>1398</v>
      </c>
      <c r="C382" s="192">
        <v>4</v>
      </c>
    </row>
    <row r="383" spans="1:3" ht="15.5" x14ac:dyDescent="0.35">
      <c r="A383" s="191" t="s">
        <v>1399</v>
      </c>
      <c r="B383" s="191" t="s">
        <v>1400</v>
      </c>
      <c r="C383" s="192">
        <v>1</v>
      </c>
    </row>
    <row r="384" spans="1:3" ht="15.5" x14ac:dyDescent="0.35">
      <c r="A384" s="191" t="s">
        <v>1401</v>
      </c>
      <c r="B384" s="191" t="s">
        <v>1402</v>
      </c>
      <c r="C384" s="192">
        <v>4</v>
      </c>
    </row>
    <row r="385" spans="1:3" ht="15.5" x14ac:dyDescent="0.35">
      <c r="A385" s="191" t="s">
        <v>1403</v>
      </c>
      <c r="B385" s="191" t="s">
        <v>1404</v>
      </c>
      <c r="C385" s="192">
        <v>3</v>
      </c>
    </row>
    <row r="386" spans="1:3" ht="15.5" x14ac:dyDescent="0.35">
      <c r="A386" s="191" t="s">
        <v>1405</v>
      </c>
      <c r="B386" s="191" t="s">
        <v>1406</v>
      </c>
      <c r="C386" s="192">
        <v>5</v>
      </c>
    </row>
    <row r="387" spans="1:3" ht="15.5" x14ac:dyDescent="0.35">
      <c r="A387" s="191" t="s">
        <v>1407</v>
      </c>
      <c r="B387" s="191" t="s">
        <v>1408</v>
      </c>
      <c r="C387" s="192">
        <v>4</v>
      </c>
    </row>
    <row r="388" spans="1:3" ht="15.5" x14ac:dyDescent="0.35">
      <c r="A388" s="191" t="s">
        <v>1409</v>
      </c>
      <c r="B388" s="191" t="s">
        <v>1410</v>
      </c>
      <c r="C388" s="192">
        <v>4</v>
      </c>
    </row>
    <row r="389" spans="1:3" ht="15.5" x14ac:dyDescent="0.35">
      <c r="A389" s="191" t="s">
        <v>1411</v>
      </c>
      <c r="B389" s="191" t="s">
        <v>1412</v>
      </c>
      <c r="C389" s="192">
        <v>5</v>
      </c>
    </row>
    <row r="390" spans="1:3" ht="15.5" x14ac:dyDescent="0.35">
      <c r="A390" s="191" t="s">
        <v>1413</v>
      </c>
      <c r="B390" s="191" t="s">
        <v>1414</v>
      </c>
      <c r="C390" s="192">
        <v>1</v>
      </c>
    </row>
    <row r="391" spans="1:3" ht="15.5" x14ac:dyDescent="0.35">
      <c r="A391" s="191" t="s">
        <v>1415</v>
      </c>
      <c r="B391" s="191" t="s">
        <v>1416</v>
      </c>
      <c r="C391" s="192">
        <v>1</v>
      </c>
    </row>
    <row r="392" spans="1:3" ht="15.5" x14ac:dyDescent="0.35">
      <c r="A392" s="191" t="s">
        <v>1417</v>
      </c>
      <c r="B392" s="191" t="s">
        <v>707</v>
      </c>
      <c r="C392" s="192">
        <v>2</v>
      </c>
    </row>
    <row r="393" spans="1:3" ht="15.5" x14ac:dyDescent="0.35">
      <c r="A393" s="191" t="s">
        <v>1418</v>
      </c>
      <c r="B393" s="191" t="s">
        <v>1419</v>
      </c>
      <c r="C393" s="192">
        <v>1</v>
      </c>
    </row>
    <row r="394" spans="1:3" ht="15.5" x14ac:dyDescent="0.35">
      <c r="A394" s="191" t="s">
        <v>1420</v>
      </c>
      <c r="B394" s="191" t="s">
        <v>1421</v>
      </c>
      <c r="C394" s="192">
        <v>1</v>
      </c>
    </row>
    <row r="395" spans="1:3" ht="15.5" x14ac:dyDescent="0.35">
      <c r="A395" s="191" t="s">
        <v>1422</v>
      </c>
      <c r="B395" s="191" t="s">
        <v>1423</v>
      </c>
      <c r="C395" s="192">
        <v>1</v>
      </c>
    </row>
    <row r="396" spans="1:3" ht="15.5" x14ac:dyDescent="0.35">
      <c r="A396" s="191" t="s">
        <v>1424</v>
      </c>
      <c r="B396" s="191" t="s">
        <v>1425</v>
      </c>
      <c r="C396" s="192">
        <v>1</v>
      </c>
    </row>
    <row r="397" spans="1:3" ht="15.5" x14ac:dyDescent="0.35">
      <c r="A397" s="191" t="s">
        <v>1426</v>
      </c>
      <c r="B397" s="191" t="s">
        <v>1427</v>
      </c>
      <c r="C397" s="192">
        <v>1</v>
      </c>
    </row>
    <row r="398" spans="1:3" ht="15.5" x14ac:dyDescent="0.35">
      <c r="A398" s="191" t="s">
        <v>1428</v>
      </c>
      <c r="B398" s="191" t="s">
        <v>1429</v>
      </c>
      <c r="C398" s="192">
        <v>1</v>
      </c>
    </row>
    <row r="399" spans="1:3" ht="15.5" x14ac:dyDescent="0.35">
      <c r="A399" s="191" t="s">
        <v>1430</v>
      </c>
      <c r="B399" s="191" t="s">
        <v>1431</v>
      </c>
      <c r="C399" s="192">
        <v>1</v>
      </c>
    </row>
    <row r="400" spans="1:3" ht="15.5" x14ac:dyDescent="0.35">
      <c r="A400" s="191" t="s">
        <v>1432</v>
      </c>
      <c r="B400" s="191" t="s">
        <v>1433</v>
      </c>
      <c r="C400" s="192">
        <v>1</v>
      </c>
    </row>
    <row r="401" spans="1:3" ht="15.5" x14ac:dyDescent="0.35">
      <c r="A401" s="191" t="s">
        <v>1434</v>
      </c>
      <c r="B401" s="191" t="s">
        <v>1435</v>
      </c>
      <c r="C401" s="192">
        <v>1</v>
      </c>
    </row>
    <row r="402" spans="1:3" ht="15.5" x14ac:dyDescent="0.35">
      <c r="A402" s="191" t="s">
        <v>1436</v>
      </c>
      <c r="B402" s="191" t="s">
        <v>1437</v>
      </c>
      <c r="C402" s="192">
        <v>1</v>
      </c>
    </row>
    <row r="403" spans="1:3" ht="15.5" x14ac:dyDescent="0.35">
      <c r="A403" s="191" t="s">
        <v>1438</v>
      </c>
      <c r="B403" s="191" t="s">
        <v>1439</v>
      </c>
      <c r="C403" s="192">
        <v>1</v>
      </c>
    </row>
    <row r="404" spans="1:3" ht="15.5" x14ac:dyDescent="0.35">
      <c r="A404" s="191" t="s">
        <v>1440</v>
      </c>
      <c r="B404" s="191" t="s">
        <v>1441</v>
      </c>
      <c r="C404" s="192">
        <v>1</v>
      </c>
    </row>
    <row r="405" spans="1:3" ht="15.5" x14ac:dyDescent="0.35">
      <c r="A405" s="191" t="s">
        <v>1442</v>
      </c>
      <c r="B405" s="191" t="s">
        <v>1443</v>
      </c>
      <c r="C405" s="192">
        <v>1</v>
      </c>
    </row>
    <row r="406" spans="1:3" ht="15.5" x14ac:dyDescent="0.35">
      <c r="A406" s="191" t="s">
        <v>1444</v>
      </c>
      <c r="B406" s="191" t="s">
        <v>1445</v>
      </c>
      <c r="C406" s="192">
        <v>1</v>
      </c>
    </row>
    <row r="407" spans="1:3" ht="15.5" x14ac:dyDescent="0.35">
      <c r="A407" s="191" t="s">
        <v>1446</v>
      </c>
      <c r="B407" s="191" t="s">
        <v>1447</v>
      </c>
      <c r="C407" s="192">
        <v>1</v>
      </c>
    </row>
    <row r="408" spans="1:3" ht="15.5" x14ac:dyDescent="0.35">
      <c r="A408" s="191" t="s">
        <v>1448</v>
      </c>
      <c r="B408" s="191" t="s">
        <v>1449</v>
      </c>
      <c r="C408" s="192">
        <v>1</v>
      </c>
    </row>
    <row r="409" spans="1:3" ht="15.5" x14ac:dyDescent="0.35">
      <c r="A409" s="191" t="s">
        <v>1450</v>
      </c>
      <c r="B409" s="191" t="s">
        <v>1451</v>
      </c>
      <c r="C409" s="192">
        <v>1</v>
      </c>
    </row>
    <row r="410" spans="1:3" ht="15.5" x14ac:dyDescent="0.35">
      <c r="A410" s="191" t="s">
        <v>1452</v>
      </c>
      <c r="B410" s="191" t="s">
        <v>1453</v>
      </c>
      <c r="C410" s="192">
        <v>1</v>
      </c>
    </row>
    <row r="411" spans="1:3" ht="15.5" x14ac:dyDescent="0.35">
      <c r="A411" s="191" t="s">
        <v>1454</v>
      </c>
      <c r="B411" s="191" t="s">
        <v>1455</v>
      </c>
      <c r="C411" s="192">
        <v>1</v>
      </c>
    </row>
    <row r="412" spans="1:3" ht="15.5" x14ac:dyDescent="0.35">
      <c r="A412" s="191" t="s">
        <v>1456</v>
      </c>
      <c r="B412" s="191" t="s">
        <v>1457</v>
      </c>
      <c r="C412" s="192">
        <v>1</v>
      </c>
    </row>
    <row r="413" spans="1:3" ht="15.5" x14ac:dyDescent="0.35">
      <c r="A413" s="191" t="s">
        <v>1458</v>
      </c>
      <c r="B413" s="191" t="s">
        <v>1459</v>
      </c>
      <c r="C413" s="192">
        <v>1</v>
      </c>
    </row>
    <row r="414" spans="1:3" ht="15.5" x14ac:dyDescent="0.35">
      <c r="A414" s="191" t="s">
        <v>1460</v>
      </c>
      <c r="B414" s="191" t="s">
        <v>1461</v>
      </c>
      <c r="C414" s="192">
        <v>1</v>
      </c>
    </row>
    <row r="415" spans="1:3" ht="15.5" x14ac:dyDescent="0.35">
      <c r="A415" s="191" t="s">
        <v>1462</v>
      </c>
      <c r="B415" s="191" t="s">
        <v>1463</v>
      </c>
      <c r="C415" s="192">
        <v>1</v>
      </c>
    </row>
    <row r="416" spans="1:3" ht="15.5" x14ac:dyDescent="0.35">
      <c r="A416" s="191" t="s">
        <v>1464</v>
      </c>
      <c r="B416" s="191" t="s">
        <v>1465</v>
      </c>
      <c r="C416" s="192">
        <v>1</v>
      </c>
    </row>
    <row r="417" spans="1:3" ht="15.5" x14ac:dyDescent="0.35">
      <c r="A417" s="191" t="s">
        <v>1466</v>
      </c>
      <c r="B417" s="191" t="s">
        <v>1467</v>
      </c>
      <c r="C417" s="192">
        <v>1</v>
      </c>
    </row>
    <row r="418" spans="1:3" ht="15.5" x14ac:dyDescent="0.35">
      <c r="A418" s="191" t="s">
        <v>1468</v>
      </c>
      <c r="B418" s="191" t="s">
        <v>1469</v>
      </c>
      <c r="C418" s="192">
        <v>1</v>
      </c>
    </row>
    <row r="419" spans="1:3" ht="15.5" x14ac:dyDescent="0.35">
      <c r="A419" s="191" t="s">
        <v>1470</v>
      </c>
      <c r="B419" s="191" t="s">
        <v>1471</v>
      </c>
      <c r="C419" s="192">
        <v>1</v>
      </c>
    </row>
    <row r="420" spans="1:3" ht="15.5" x14ac:dyDescent="0.35">
      <c r="A420" s="191" t="s">
        <v>1472</v>
      </c>
      <c r="B420" s="191" t="s">
        <v>1473</v>
      </c>
      <c r="C420" s="192">
        <v>1</v>
      </c>
    </row>
    <row r="421" spans="1:3" ht="15.5" x14ac:dyDescent="0.35">
      <c r="A421" s="191" t="s">
        <v>1474</v>
      </c>
      <c r="B421" s="191" t="s">
        <v>1475</v>
      </c>
      <c r="C421" s="192">
        <v>1</v>
      </c>
    </row>
    <row r="422" spans="1:3" ht="15.5" x14ac:dyDescent="0.35">
      <c r="A422" s="191" t="s">
        <v>1476</v>
      </c>
      <c r="B422" s="191" t="s">
        <v>1477</v>
      </c>
      <c r="C422" s="192">
        <v>1</v>
      </c>
    </row>
    <row r="423" spans="1:3" ht="15.5" x14ac:dyDescent="0.35">
      <c r="A423" s="191" t="s">
        <v>1478</v>
      </c>
      <c r="B423" s="191" t="s">
        <v>1479</v>
      </c>
      <c r="C423" s="192">
        <v>1</v>
      </c>
    </row>
    <row r="424" spans="1:3" ht="15.5" x14ac:dyDescent="0.35">
      <c r="A424" s="191" t="s">
        <v>1480</v>
      </c>
      <c r="B424" s="191" t="s">
        <v>1481</v>
      </c>
      <c r="C424" s="192">
        <v>1</v>
      </c>
    </row>
    <row r="425" spans="1:3" ht="15.5" x14ac:dyDescent="0.35">
      <c r="A425" s="191" t="s">
        <v>1482</v>
      </c>
      <c r="B425" s="191" t="s">
        <v>1483</v>
      </c>
      <c r="C425" s="192">
        <v>1</v>
      </c>
    </row>
    <row r="426" spans="1:3" ht="15.5" x14ac:dyDescent="0.35">
      <c r="A426" s="191" t="s">
        <v>1484</v>
      </c>
      <c r="B426" s="191" t="s">
        <v>1485</v>
      </c>
      <c r="C426" s="192">
        <v>1</v>
      </c>
    </row>
    <row r="427" spans="1:3" ht="15.5" x14ac:dyDescent="0.35">
      <c r="A427" s="191" t="s">
        <v>1486</v>
      </c>
      <c r="B427" s="191" t="s">
        <v>1487</v>
      </c>
      <c r="C427" s="192">
        <v>1</v>
      </c>
    </row>
    <row r="428" spans="1:3" ht="15.5" x14ac:dyDescent="0.35">
      <c r="A428" s="191" t="s">
        <v>1488</v>
      </c>
      <c r="B428" s="191" t="s">
        <v>1489</v>
      </c>
      <c r="C428" s="192">
        <v>1</v>
      </c>
    </row>
    <row r="429" spans="1:3" ht="15.5" x14ac:dyDescent="0.35">
      <c r="A429" s="191" t="s">
        <v>1490</v>
      </c>
      <c r="B429" s="191" t="s">
        <v>1477</v>
      </c>
      <c r="C429" s="192">
        <v>1</v>
      </c>
    </row>
    <row r="430" spans="1:3" ht="15.5" x14ac:dyDescent="0.35">
      <c r="A430" s="191" t="s">
        <v>1491</v>
      </c>
      <c r="B430" s="191" t="s">
        <v>1492</v>
      </c>
      <c r="C430" s="192">
        <v>1</v>
      </c>
    </row>
    <row r="431" spans="1:3" ht="15.5" x14ac:dyDescent="0.35">
      <c r="A431" s="191" t="s">
        <v>1493</v>
      </c>
      <c r="B431" s="191" t="s">
        <v>1494</v>
      </c>
      <c r="C431" s="192">
        <v>1</v>
      </c>
    </row>
    <row r="432" spans="1:3" ht="15.5" x14ac:dyDescent="0.35">
      <c r="A432" s="191" t="s">
        <v>1495</v>
      </c>
      <c r="B432" s="191" t="s">
        <v>1496</v>
      </c>
      <c r="C432" s="192">
        <v>1</v>
      </c>
    </row>
    <row r="433" spans="1:3" ht="15.5" x14ac:dyDescent="0.35">
      <c r="A433" s="191" t="s">
        <v>1497</v>
      </c>
      <c r="B433" s="191" t="s">
        <v>1498</v>
      </c>
      <c r="C433" s="192">
        <v>1</v>
      </c>
    </row>
    <row r="434" spans="1:3" ht="15.5" x14ac:dyDescent="0.35">
      <c r="A434" s="191" t="s">
        <v>1499</v>
      </c>
      <c r="B434" s="191" t="s">
        <v>1500</v>
      </c>
      <c r="C434" s="192">
        <v>1</v>
      </c>
    </row>
    <row r="435" spans="1:3" ht="15.5" x14ac:dyDescent="0.35">
      <c r="A435" s="191" t="s">
        <v>1501</v>
      </c>
      <c r="B435" s="191" t="s">
        <v>1502</v>
      </c>
      <c r="C435" s="192">
        <v>1</v>
      </c>
    </row>
    <row r="436" spans="1:3" ht="15.5" x14ac:dyDescent="0.35">
      <c r="A436" s="191" t="s">
        <v>1503</v>
      </c>
      <c r="B436" s="191" t="s">
        <v>1504</v>
      </c>
      <c r="C436" s="192">
        <v>1</v>
      </c>
    </row>
    <row r="437" spans="1:3" ht="15.5" x14ac:dyDescent="0.35">
      <c r="A437" s="191" t="s">
        <v>1505</v>
      </c>
      <c r="B437" s="191" t="s">
        <v>1506</v>
      </c>
      <c r="C437" s="192">
        <v>1</v>
      </c>
    </row>
    <row r="438" spans="1:3" ht="15.5" x14ac:dyDescent="0.35">
      <c r="A438" s="191" t="s">
        <v>1507</v>
      </c>
      <c r="B438" s="191" t="s">
        <v>1508</v>
      </c>
      <c r="C438" s="192">
        <v>1</v>
      </c>
    </row>
    <row r="439" spans="1:3" ht="15.5" x14ac:dyDescent="0.35">
      <c r="A439" s="191" t="s">
        <v>1509</v>
      </c>
      <c r="B439" s="191" t="s">
        <v>1510</v>
      </c>
      <c r="C439" s="192">
        <v>1</v>
      </c>
    </row>
    <row r="440" spans="1:3" ht="15.5" x14ac:dyDescent="0.35">
      <c r="A440" s="191" t="s">
        <v>1511</v>
      </c>
      <c r="B440" s="191" t="s">
        <v>1512</v>
      </c>
      <c r="C440" s="192">
        <v>1</v>
      </c>
    </row>
    <row r="441" spans="1:3" ht="15.5" x14ac:dyDescent="0.35">
      <c r="A441" s="191" t="s">
        <v>1513</v>
      </c>
      <c r="B441" s="191" t="s">
        <v>1514</v>
      </c>
      <c r="C441" s="192">
        <v>1</v>
      </c>
    </row>
    <row r="442" spans="1:3" ht="15.5" x14ac:dyDescent="0.35">
      <c r="A442" s="191" t="s">
        <v>1515</v>
      </c>
      <c r="B442" s="191" t="s">
        <v>1516</v>
      </c>
      <c r="C442" s="192">
        <v>1</v>
      </c>
    </row>
    <row r="443" spans="1:3" ht="15.5" x14ac:dyDescent="0.35">
      <c r="A443" s="191" t="s">
        <v>1517</v>
      </c>
      <c r="B443" s="191" t="s">
        <v>1518</v>
      </c>
      <c r="C443" s="192">
        <v>1</v>
      </c>
    </row>
    <row r="444" spans="1:3" ht="15.5" x14ac:dyDescent="0.35">
      <c r="A444" s="191" t="s">
        <v>1519</v>
      </c>
      <c r="B444" s="191" t="s">
        <v>1520</v>
      </c>
      <c r="C444" s="192">
        <v>1</v>
      </c>
    </row>
    <row r="445" spans="1:3" ht="15.5" x14ac:dyDescent="0.35">
      <c r="A445" s="191" t="s">
        <v>552</v>
      </c>
      <c r="B445" s="191" t="s">
        <v>1521</v>
      </c>
      <c r="C445" s="192">
        <v>1</v>
      </c>
    </row>
    <row r="446" spans="1:3" ht="15.5" x14ac:dyDescent="0.35">
      <c r="A446" s="191" t="s">
        <v>1522</v>
      </c>
      <c r="B446" s="191" t="s">
        <v>1523</v>
      </c>
      <c r="C446" s="192">
        <v>1</v>
      </c>
    </row>
    <row r="447" spans="1:3" ht="15.5" x14ac:dyDescent="0.35">
      <c r="A447" s="191" t="s">
        <v>1524</v>
      </c>
      <c r="B447" s="191" t="s">
        <v>1525</v>
      </c>
      <c r="C447" s="192">
        <v>1</v>
      </c>
    </row>
    <row r="448" spans="1:3" ht="15.5" x14ac:dyDescent="0.35">
      <c r="A448" s="191" t="s">
        <v>1526</v>
      </c>
      <c r="B448" s="191" t="s">
        <v>1527</v>
      </c>
      <c r="C448" s="192">
        <v>1</v>
      </c>
    </row>
    <row r="449" spans="1:3" ht="15.5" x14ac:dyDescent="0.35">
      <c r="A449" s="191" t="s">
        <v>1528</v>
      </c>
      <c r="B449" s="191" t="s">
        <v>1529</v>
      </c>
      <c r="C449" s="192">
        <v>1</v>
      </c>
    </row>
    <row r="450" spans="1:3" ht="15.5" x14ac:dyDescent="0.35">
      <c r="A450" s="191" t="s">
        <v>1530</v>
      </c>
      <c r="B450" s="191" t="s">
        <v>1531</v>
      </c>
      <c r="C450" s="192">
        <v>1</v>
      </c>
    </row>
    <row r="451" spans="1:3" ht="15.5" x14ac:dyDescent="0.35">
      <c r="A451" s="191" t="s">
        <v>1532</v>
      </c>
      <c r="B451" s="191" t="s">
        <v>1533</v>
      </c>
      <c r="C451" s="192">
        <v>1</v>
      </c>
    </row>
    <row r="452" spans="1:3" ht="15.5" x14ac:dyDescent="0.35">
      <c r="A452" s="191" t="s">
        <v>1534</v>
      </c>
      <c r="B452" s="191" t="s">
        <v>1535</v>
      </c>
      <c r="C452" s="192">
        <v>1</v>
      </c>
    </row>
    <row r="453" spans="1:3" ht="15.5" x14ac:dyDescent="0.35">
      <c r="A453" s="191" t="s">
        <v>1536</v>
      </c>
      <c r="B453" s="191" t="s">
        <v>1537</v>
      </c>
      <c r="C453" s="192">
        <v>1</v>
      </c>
    </row>
    <row r="454" spans="1:3" ht="15.5" x14ac:dyDescent="0.35">
      <c r="A454" s="191" t="s">
        <v>1538</v>
      </c>
      <c r="B454" s="191" t="s">
        <v>1539</v>
      </c>
      <c r="C454" s="192">
        <v>1</v>
      </c>
    </row>
    <row r="455" spans="1:3" ht="15.5" x14ac:dyDescent="0.35">
      <c r="A455" s="191" t="s">
        <v>1540</v>
      </c>
      <c r="B455" s="191" t="s">
        <v>1541</v>
      </c>
      <c r="C455" s="192">
        <v>1</v>
      </c>
    </row>
    <row r="456" spans="1:3" ht="15.5" x14ac:dyDescent="0.35">
      <c r="A456" s="191" t="s">
        <v>1542</v>
      </c>
      <c r="B456" s="191" t="s">
        <v>1543</v>
      </c>
      <c r="C456" s="192">
        <v>1</v>
      </c>
    </row>
    <row r="457" spans="1:3" ht="15.5" x14ac:dyDescent="0.35">
      <c r="A457" s="191" t="s">
        <v>1544</v>
      </c>
      <c r="B457" s="191" t="s">
        <v>1545</v>
      </c>
      <c r="C457" s="192">
        <v>1</v>
      </c>
    </row>
    <row r="458" spans="1:3" ht="15.5" x14ac:dyDescent="0.35">
      <c r="A458" s="191" t="s">
        <v>1546</v>
      </c>
      <c r="B458" s="191" t="s">
        <v>1547</v>
      </c>
      <c r="C458" s="192">
        <v>1</v>
      </c>
    </row>
    <row r="459" spans="1:3" ht="15.5" x14ac:dyDescent="0.35">
      <c r="A459" s="191" t="s">
        <v>1548</v>
      </c>
      <c r="B459" s="191" t="s">
        <v>1549</v>
      </c>
      <c r="C459" s="192">
        <v>1</v>
      </c>
    </row>
    <row r="460" spans="1:3" ht="15.5" x14ac:dyDescent="0.35">
      <c r="A460" s="191" t="s">
        <v>1550</v>
      </c>
      <c r="B460" s="191" t="s">
        <v>1551</v>
      </c>
      <c r="C460" s="192">
        <v>1</v>
      </c>
    </row>
    <row r="461" spans="1:3" ht="15.5" x14ac:dyDescent="0.35">
      <c r="A461" s="191" t="s">
        <v>1552</v>
      </c>
      <c r="B461" s="191" t="s">
        <v>1553</v>
      </c>
      <c r="C461" s="192">
        <v>1</v>
      </c>
    </row>
    <row r="462" spans="1:3" ht="15.5" x14ac:dyDescent="0.35">
      <c r="A462" s="191" t="s">
        <v>1554</v>
      </c>
      <c r="B462" s="191" t="s">
        <v>1555</v>
      </c>
      <c r="C462" s="192">
        <v>1</v>
      </c>
    </row>
    <row r="463" spans="1:3" ht="15.5" x14ac:dyDescent="0.35">
      <c r="A463" s="191" t="s">
        <v>1556</v>
      </c>
      <c r="B463" s="191" t="s">
        <v>1557</v>
      </c>
      <c r="C463" s="192">
        <v>1</v>
      </c>
    </row>
    <row r="464" spans="1:3" ht="15.5" x14ac:dyDescent="0.35">
      <c r="A464" s="191" t="s">
        <v>1558</v>
      </c>
      <c r="B464" s="191" t="s">
        <v>1559</v>
      </c>
      <c r="C464" s="192">
        <v>1</v>
      </c>
    </row>
    <row r="465" spans="1:3" ht="15.5" x14ac:dyDescent="0.35">
      <c r="A465" s="191" t="s">
        <v>1560</v>
      </c>
      <c r="B465" s="191" t="s">
        <v>1561</v>
      </c>
      <c r="C465" s="192">
        <v>1</v>
      </c>
    </row>
    <row r="466" spans="1:3" ht="15.5" x14ac:dyDescent="0.35">
      <c r="A466" s="191" t="s">
        <v>1562</v>
      </c>
      <c r="B466" s="191" t="s">
        <v>1563</v>
      </c>
      <c r="C466" s="192">
        <v>1</v>
      </c>
    </row>
    <row r="467" spans="1:3" ht="15.5" x14ac:dyDescent="0.35">
      <c r="A467" s="191" t="s">
        <v>1564</v>
      </c>
      <c r="B467" s="191" t="s">
        <v>1565</v>
      </c>
      <c r="C467" s="192">
        <v>1</v>
      </c>
    </row>
    <row r="468" spans="1:3" ht="15.5" x14ac:dyDescent="0.35">
      <c r="A468" s="191" t="s">
        <v>1566</v>
      </c>
      <c r="B468" s="191" t="s">
        <v>1567</v>
      </c>
      <c r="C468" s="192">
        <v>1</v>
      </c>
    </row>
    <row r="469" spans="1:3" ht="15.5" x14ac:dyDescent="0.35">
      <c r="A469" s="191" t="s">
        <v>1568</v>
      </c>
      <c r="B469" s="191" t="s">
        <v>1569</v>
      </c>
      <c r="C469" s="192">
        <v>1</v>
      </c>
    </row>
    <row r="470" spans="1:3" ht="15.5" x14ac:dyDescent="0.35">
      <c r="A470" s="191" t="s">
        <v>1570</v>
      </c>
      <c r="B470" s="191" t="s">
        <v>1571</v>
      </c>
      <c r="C470" s="192">
        <v>1</v>
      </c>
    </row>
    <row r="471" spans="1:3" ht="15.5" x14ac:dyDescent="0.35">
      <c r="A471" s="191" t="s">
        <v>1572</v>
      </c>
      <c r="B471" s="191" t="s">
        <v>1573</v>
      </c>
      <c r="C471" s="192">
        <v>1</v>
      </c>
    </row>
    <row r="472" spans="1:3" ht="15.5" x14ac:dyDescent="0.35">
      <c r="A472" s="191" t="s">
        <v>1574</v>
      </c>
      <c r="B472" s="191" t="s">
        <v>1575</v>
      </c>
      <c r="C472" s="192">
        <v>1</v>
      </c>
    </row>
    <row r="473" spans="1:3" ht="15.5" x14ac:dyDescent="0.35">
      <c r="A473" s="191" t="s">
        <v>1576</v>
      </c>
      <c r="B473" s="191" t="s">
        <v>1577</v>
      </c>
      <c r="C473" s="192">
        <v>1</v>
      </c>
    </row>
    <row r="474" spans="1:3" ht="15.5" x14ac:dyDescent="0.35">
      <c r="A474" s="191" t="s">
        <v>1578</v>
      </c>
      <c r="B474" s="191" t="s">
        <v>1579</v>
      </c>
      <c r="C474" s="192">
        <v>1</v>
      </c>
    </row>
    <row r="475" spans="1:3" ht="15.5" x14ac:dyDescent="0.35">
      <c r="A475" s="191" t="s">
        <v>1580</v>
      </c>
      <c r="B475" s="191" t="s">
        <v>1581</v>
      </c>
      <c r="C475" s="192">
        <v>5</v>
      </c>
    </row>
    <row r="476" spans="1:3" ht="15.5" x14ac:dyDescent="0.35">
      <c r="A476" s="191" t="s">
        <v>1582</v>
      </c>
      <c r="B476" s="191" t="s">
        <v>1583</v>
      </c>
      <c r="C476" s="192">
        <v>4</v>
      </c>
    </row>
    <row r="477" spans="1:3" ht="15.5" x14ac:dyDescent="0.35">
      <c r="A477" s="191" t="s">
        <v>1584</v>
      </c>
      <c r="B477" s="191" t="s">
        <v>1585</v>
      </c>
      <c r="C477" s="192">
        <v>1</v>
      </c>
    </row>
    <row r="478" spans="1:3" ht="15.5" x14ac:dyDescent="0.35">
      <c r="A478" s="191" t="s">
        <v>1586</v>
      </c>
      <c r="B478" s="191" t="s">
        <v>1587</v>
      </c>
      <c r="C478" s="192">
        <v>1</v>
      </c>
    </row>
    <row r="479" spans="1:3" ht="15.5" x14ac:dyDescent="0.35">
      <c r="A479" s="191" t="s">
        <v>1588</v>
      </c>
      <c r="B479" s="191" t="s">
        <v>1589</v>
      </c>
      <c r="C479" s="192">
        <v>1</v>
      </c>
    </row>
    <row r="480" spans="1:3" ht="15.5" x14ac:dyDescent="0.35">
      <c r="A480" s="191" t="s">
        <v>1590</v>
      </c>
      <c r="B480" s="191" t="s">
        <v>1591</v>
      </c>
      <c r="C480" s="192">
        <v>1</v>
      </c>
    </row>
    <row r="481" spans="1:3" ht="15.5" x14ac:dyDescent="0.35">
      <c r="A481" s="191" t="s">
        <v>1592</v>
      </c>
      <c r="B481" s="191" t="s">
        <v>1593</v>
      </c>
      <c r="C481" s="192">
        <v>1</v>
      </c>
    </row>
    <row r="482" spans="1:3" ht="15.5" x14ac:dyDescent="0.35">
      <c r="A482" s="191" t="s">
        <v>1594</v>
      </c>
      <c r="B482" s="191" t="s">
        <v>1595</v>
      </c>
      <c r="C482" s="192">
        <v>1</v>
      </c>
    </row>
    <row r="483" spans="1:3" ht="15.5" x14ac:dyDescent="0.35">
      <c r="A483" s="191" t="s">
        <v>1596</v>
      </c>
      <c r="B483" s="191" t="s">
        <v>1597</v>
      </c>
      <c r="C483" s="192">
        <v>1</v>
      </c>
    </row>
    <row r="484" spans="1:3" ht="15.5" x14ac:dyDescent="0.35">
      <c r="A484" s="191" t="s">
        <v>1598</v>
      </c>
      <c r="B484" s="191" t="s">
        <v>1599</v>
      </c>
      <c r="C484" s="192">
        <v>1</v>
      </c>
    </row>
    <row r="485" spans="1:3" ht="15.5" x14ac:dyDescent="0.35">
      <c r="A485" s="191" t="s">
        <v>1600</v>
      </c>
      <c r="B485" s="191" t="s">
        <v>1601</v>
      </c>
      <c r="C485" s="192">
        <v>1</v>
      </c>
    </row>
    <row r="486" spans="1:3" ht="15.5" x14ac:dyDescent="0.35">
      <c r="A486" s="191" t="s">
        <v>1602</v>
      </c>
      <c r="B486" s="191" t="s">
        <v>1603</v>
      </c>
      <c r="C486" s="192">
        <v>1</v>
      </c>
    </row>
    <row r="487" spans="1:3" ht="15.5" x14ac:dyDescent="0.35">
      <c r="A487" s="191" t="s">
        <v>1604</v>
      </c>
      <c r="B487" s="191" t="s">
        <v>1605</v>
      </c>
      <c r="C487" s="192">
        <v>1</v>
      </c>
    </row>
    <row r="488" spans="1:3" ht="15.5" x14ac:dyDescent="0.35">
      <c r="A488" s="191" t="s">
        <v>1606</v>
      </c>
      <c r="B488" s="191" t="s">
        <v>1607</v>
      </c>
      <c r="C488" s="192">
        <v>1</v>
      </c>
    </row>
    <row r="489" spans="1:3" ht="15.5" x14ac:dyDescent="0.35">
      <c r="A489" s="191" t="s">
        <v>1608</v>
      </c>
      <c r="B489" s="191" t="s">
        <v>1609</v>
      </c>
      <c r="C489" s="192">
        <v>1</v>
      </c>
    </row>
    <row r="490" spans="1:3" ht="15.5" x14ac:dyDescent="0.35">
      <c r="A490" s="191" t="s">
        <v>1610</v>
      </c>
      <c r="B490" s="191" t="s">
        <v>1611</v>
      </c>
      <c r="C490" s="192">
        <v>8</v>
      </c>
    </row>
    <row r="491" spans="1:3" ht="15.5" x14ac:dyDescent="0.35">
      <c r="A491" s="191" t="s">
        <v>1612</v>
      </c>
      <c r="B491" s="191" t="s">
        <v>1613</v>
      </c>
      <c r="C491" s="192">
        <v>1</v>
      </c>
    </row>
    <row r="492" spans="1:3" ht="15.5" x14ac:dyDescent="0.35">
      <c r="A492" s="191" t="s">
        <v>1614</v>
      </c>
      <c r="B492" s="191" t="s">
        <v>1615</v>
      </c>
      <c r="C492" s="192">
        <v>1</v>
      </c>
    </row>
    <row r="493" spans="1:3" ht="15.5" x14ac:dyDescent="0.35">
      <c r="A493" s="191" t="s">
        <v>1616</v>
      </c>
      <c r="B493" s="191" t="s">
        <v>1617</v>
      </c>
      <c r="C493" s="192">
        <v>1</v>
      </c>
    </row>
    <row r="494" spans="1:3" ht="15.5" x14ac:dyDescent="0.35">
      <c r="A494" s="191" t="s">
        <v>1618</v>
      </c>
      <c r="B494" s="191" t="s">
        <v>1619</v>
      </c>
      <c r="C494" s="192">
        <v>1</v>
      </c>
    </row>
    <row r="495" spans="1:3" ht="15.5" x14ac:dyDescent="0.35">
      <c r="A495" s="191" t="s">
        <v>1620</v>
      </c>
      <c r="B495" s="191" t="s">
        <v>1621</v>
      </c>
      <c r="C495" s="192">
        <v>1</v>
      </c>
    </row>
    <row r="496" spans="1:3" ht="15.5" x14ac:dyDescent="0.35">
      <c r="A496" s="191" t="s">
        <v>1622</v>
      </c>
      <c r="B496" s="191" t="s">
        <v>1623</v>
      </c>
      <c r="C496" s="192">
        <v>1</v>
      </c>
    </row>
    <row r="497" spans="1:3" ht="15.5" x14ac:dyDescent="0.35">
      <c r="A497" s="191" t="s">
        <v>1624</v>
      </c>
      <c r="B497" s="191" t="s">
        <v>1625</v>
      </c>
      <c r="C497" s="192">
        <v>1</v>
      </c>
    </row>
    <row r="498" spans="1:3" ht="15.5" x14ac:dyDescent="0.35">
      <c r="A498" s="191" t="s">
        <v>1626</v>
      </c>
      <c r="B498" s="191" t="s">
        <v>1627</v>
      </c>
      <c r="C498" s="192">
        <v>1</v>
      </c>
    </row>
    <row r="499" spans="1:3" ht="15.5" x14ac:dyDescent="0.35">
      <c r="A499" s="191" t="s">
        <v>1628</v>
      </c>
      <c r="B499" s="191" t="s">
        <v>1629</v>
      </c>
      <c r="C499" s="192">
        <v>1</v>
      </c>
    </row>
    <row r="500" spans="1:3" ht="15.5" x14ac:dyDescent="0.35">
      <c r="A500" s="191" t="s">
        <v>1630</v>
      </c>
      <c r="B500" s="191" t="s">
        <v>1631</v>
      </c>
      <c r="C500" s="192">
        <v>1</v>
      </c>
    </row>
    <row r="501" spans="1:3" ht="15.5" x14ac:dyDescent="0.35">
      <c r="A501" s="191" t="s">
        <v>1632</v>
      </c>
      <c r="B501" s="191" t="s">
        <v>1633</v>
      </c>
      <c r="C501" s="192">
        <v>1</v>
      </c>
    </row>
    <row r="502" spans="1:3" ht="15.5" x14ac:dyDescent="0.35">
      <c r="A502" s="191" t="s">
        <v>1634</v>
      </c>
      <c r="B502" s="191" t="s">
        <v>1635</v>
      </c>
      <c r="C502" s="192">
        <v>1</v>
      </c>
    </row>
    <row r="503" spans="1:3" ht="15.5" x14ac:dyDescent="0.35">
      <c r="A503" s="191" t="s">
        <v>1636</v>
      </c>
      <c r="B503" s="191" t="s">
        <v>1637</v>
      </c>
      <c r="C503" s="192">
        <v>1</v>
      </c>
    </row>
    <row r="504" spans="1:3" ht="15.5" x14ac:dyDescent="0.35">
      <c r="A504" s="191" t="s">
        <v>1638</v>
      </c>
      <c r="B504" s="191" t="s">
        <v>1639</v>
      </c>
      <c r="C504" s="192">
        <v>1</v>
      </c>
    </row>
    <row r="505" spans="1:3" ht="15.5" x14ac:dyDescent="0.35">
      <c r="A505" s="191" t="s">
        <v>1640</v>
      </c>
      <c r="B505" s="191" t="s">
        <v>1641</v>
      </c>
      <c r="C505" s="192">
        <v>1</v>
      </c>
    </row>
    <row r="506" spans="1:3" ht="15.5" x14ac:dyDescent="0.35">
      <c r="A506" s="191" t="s">
        <v>1642</v>
      </c>
      <c r="B506" s="191" t="s">
        <v>1643</v>
      </c>
      <c r="C506" s="192">
        <v>1</v>
      </c>
    </row>
    <row r="507" spans="1:3" ht="15.5" x14ac:dyDescent="0.35">
      <c r="A507" s="191" t="s">
        <v>1644</v>
      </c>
      <c r="B507" s="191" t="s">
        <v>1645</v>
      </c>
      <c r="C507" s="192">
        <v>1</v>
      </c>
    </row>
    <row r="508" spans="1:3" ht="15.5" x14ac:dyDescent="0.35">
      <c r="A508" s="191" t="s">
        <v>1646</v>
      </c>
      <c r="B508" s="191" t="s">
        <v>1647</v>
      </c>
      <c r="C508" s="192">
        <v>1</v>
      </c>
    </row>
    <row r="509" spans="1:3" ht="15.5" x14ac:dyDescent="0.35">
      <c r="A509" s="191" t="s">
        <v>1648</v>
      </c>
      <c r="B509" s="191" t="s">
        <v>1649</v>
      </c>
      <c r="C509" s="192">
        <v>1</v>
      </c>
    </row>
    <row r="510" spans="1:3" ht="15.5" x14ac:dyDescent="0.35">
      <c r="A510" s="191" t="s">
        <v>1650</v>
      </c>
      <c r="B510" s="191" t="s">
        <v>1651</v>
      </c>
      <c r="C510" s="192">
        <v>1</v>
      </c>
    </row>
    <row r="511" spans="1:3" ht="15.5" x14ac:dyDescent="0.35">
      <c r="A511" s="191" t="s">
        <v>1652</v>
      </c>
      <c r="B511" s="191" t="s">
        <v>1653</v>
      </c>
      <c r="C511" s="192">
        <v>1</v>
      </c>
    </row>
    <row r="512" spans="1:3" ht="15.5" x14ac:dyDescent="0.35">
      <c r="A512" s="191" t="s">
        <v>1654</v>
      </c>
      <c r="B512" s="191" t="s">
        <v>1655</v>
      </c>
      <c r="C512" s="192">
        <v>1</v>
      </c>
    </row>
    <row r="513" spans="1:3" ht="15.5" x14ac:dyDescent="0.35">
      <c r="A513" s="191" t="s">
        <v>1656</v>
      </c>
      <c r="B513" s="191" t="s">
        <v>1657</v>
      </c>
      <c r="C513" s="192">
        <v>1</v>
      </c>
    </row>
    <row r="514" spans="1:3" ht="15.5" x14ac:dyDescent="0.35">
      <c r="A514" s="191" t="s">
        <v>1658</v>
      </c>
      <c r="B514" s="191" t="s">
        <v>1659</v>
      </c>
      <c r="C514" s="192">
        <v>1</v>
      </c>
    </row>
    <row r="515" spans="1:3" ht="15.5" x14ac:dyDescent="0.35">
      <c r="A515" s="191" t="s">
        <v>1660</v>
      </c>
      <c r="B515" s="191" t="s">
        <v>1661</v>
      </c>
      <c r="C515" s="192">
        <v>1</v>
      </c>
    </row>
    <row r="516" spans="1:3" ht="15.5" x14ac:dyDescent="0.35">
      <c r="A516" s="191" t="s">
        <v>1662</v>
      </c>
      <c r="B516" s="191" t="s">
        <v>1663</v>
      </c>
      <c r="C516" s="192">
        <v>1</v>
      </c>
    </row>
    <row r="517" spans="1:3" ht="15.5" x14ac:dyDescent="0.35">
      <c r="A517" s="191" t="s">
        <v>1664</v>
      </c>
      <c r="B517" s="191" t="s">
        <v>1665</v>
      </c>
      <c r="C517" s="192">
        <v>1</v>
      </c>
    </row>
    <row r="518" spans="1:3" ht="15.5" x14ac:dyDescent="0.35">
      <c r="A518" s="191" t="s">
        <v>1666</v>
      </c>
      <c r="B518" s="191" t="s">
        <v>1667</v>
      </c>
      <c r="C518" s="192">
        <v>1</v>
      </c>
    </row>
    <row r="519" spans="1:3" ht="15.5" x14ac:dyDescent="0.35">
      <c r="A519" s="191" t="s">
        <v>1668</v>
      </c>
      <c r="B519" s="191" t="s">
        <v>1669</v>
      </c>
      <c r="C519" s="192">
        <v>1</v>
      </c>
    </row>
    <row r="520" spans="1:3" ht="15.5" x14ac:dyDescent="0.35">
      <c r="A520" s="191" t="s">
        <v>1670</v>
      </c>
      <c r="B520" s="191" t="s">
        <v>1671</v>
      </c>
      <c r="C520" s="192">
        <v>1</v>
      </c>
    </row>
    <row r="521" spans="1:3" ht="15.5" x14ac:dyDescent="0.35">
      <c r="A521" s="191" t="s">
        <v>1672</v>
      </c>
      <c r="B521" s="191" t="s">
        <v>1673</v>
      </c>
      <c r="C521" s="192">
        <v>1</v>
      </c>
    </row>
    <row r="522" spans="1:3" ht="15.5" x14ac:dyDescent="0.35">
      <c r="A522" s="191" t="s">
        <v>1674</v>
      </c>
      <c r="B522" s="191" t="s">
        <v>1675</v>
      </c>
      <c r="C522" s="192">
        <v>1</v>
      </c>
    </row>
    <row r="523" spans="1:3" ht="15.5" x14ac:dyDescent="0.35">
      <c r="A523" s="191" t="s">
        <v>1676</v>
      </c>
      <c r="B523" s="191" t="s">
        <v>1677</v>
      </c>
      <c r="C523" s="192">
        <v>1</v>
      </c>
    </row>
    <row r="524" spans="1:3" ht="15.5" x14ac:dyDescent="0.35">
      <c r="A524" s="191" t="s">
        <v>1678</v>
      </c>
      <c r="B524" s="191" t="s">
        <v>1679</v>
      </c>
      <c r="C524" s="192">
        <v>1</v>
      </c>
    </row>
    <row r="525" spans="1:3" ht="15.5" x14ac:dyDescent="0.35">
      <c r="A525" s="191" t="s">
        <v>1680</v>
      </c>
      <c r="B525" s="191" t="s">
        <v>1681</v>
      </c>
      <c r="C525" s="192">
        <v>1</v>
      </c>
    </row>
    <row r="526" spans="1:3" ht="15.5" x14ac:dyDescent="0.35">
      <c r="A526" s="191" t="s">
        <v>1682</v>
      </c>
      <c r="B526" s="191" t="s">
        <v>1683</v>
      </c>
      <c r="C526" s="192">
        <v>1</v>
      </c>
    </row>
    <row r="527" spans="1:3" ht="15.5" x14ac:dyDescent="0.35">
      <c r="A527" s="191" t="s">
        <v>1684</v>
      </c>
      <c r="B527" s="191" t="s">
        <v>1685</v>
      </c>
      <c r="C527" s="192">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EFFD7-302C-4087-AF6D-245E2960C95B}">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3A02BC09-00C0-4CAE-B461-CCA5859F64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8A95CA-8D0B-4187-9D8B-E0001BE2CB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Dashboard</vt:lpstr>
      <vt:lpstr>Results</vt:lpstr>
      <vt:lpstr>Instructions</vt:lpstr>
      <vt:lpstr>GenTax 8 and 9</vt:lpstr>
      <vt:lpstr>GenTax 10 and 11</vt:lpstr>
      <vt:lpstr>FAST Application 12</vt:lpstr>
      <vt:lpstr>Change Log</vt:lpstr>
      <vt:lpstr>Issue Code Table</vt:lpstr>
      <vt:lpstr>'Change Log'!Print_Area</vt:lpstr>
      <vt:lpstr>Dashboard!Print_Area</vt:lpstr>
      <vt:lpstr>'GenTax 8 and 9'!Print_Area</vt:lpstr>
      <vt:lpstr>Instructions!Print_Area</vt:lpstr>
      <vt:lpstr>Results!Print_Area</vt:lpstr>
      <vt:lpstr>'GenTax 8 and 9'!Print_Titles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2022-09-20T14:29:39Z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