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5XRVB\Documents\"/>
    </mc:Choice>
  </mc:AlternateContent>
  <xr:revisionPtr revIDLastSave="0" documentId="8_{99185DD2-510C-4376-99D6-5676D3A6400F}" xr6:coauthVersionLast="47" xr6:coauthVersionMax="47" xr10:uidLastSave="{00000000-0000-0000-0000-000000000000}"/>
  <bookViews>
    <workbookView xWindow="-110" yWindow="-110" windowWidth="19420" windowHeight="10420" tabRatio="724" xr2:uid="{00000000-000D-0000-FFFF-FFFF00000000}"/>
  </bookViews>
  <sheets>
    <sheet name="Dashboard" sheetId="1" r:id="rId1"/>
    <sheet name="Results" sheetId="8" r:id="rId2"/>
    <sheet name="Instructions" sheetId="9" r:id="rId3"/>
    <sheet name="Gen Test Cases" sheetId="13" r:id="rId4"/>
    <sheet name="MongoDB 3.6" sheetId="15" r:id="rId5"/>
    <sheet name="Change Log" sheetId="11" r:id="rId6"/>
    <sheet name="Issue Code Table" sheetId="12" r:id="rId7"/>
  </sheets>
  <definedNames>
    <definedName name="_xlnm._FilterDatabase" localSheetId="3" hidden="1">'Gen Test Cases'!$A$2:$M$22</definedName>
    <definedName name="_xlnm._FilterDatabase" localSheetId="6" hidden="1">'Issue Code Table'!$A$1:$U$495</definedName>
    <definedName name="_xlnm._FilterDatabase" localSheetId="4" hidden="1">'MongoDB 3.6'!$A$2:$O$18</definedName>
    <definedName name="_xlnm.Print_Area" localSheetId="5">'Change Log'!$A$1:$D$9</definedName>
    <definedName name="_xlnm.Print_Area" localSheetId="0">Dashboard!$A$1:$C$45</definedName>
    <definedName name="_xlnm.Print_Area" localSheetId="2">Instructions!$A$1:$N$35</definedName>
    <definedName name="_xlnm.Print_Area" localSheetId="1">Results!$A$1:$N$7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8" l="1"/>
  <c r="B15" i="8"/>
  <c r="AA4" i="13"/>
  <c r="AA5" i="13"/>
  <c r="AA6" i="13"/>
  <c r="AA7" i="13"/>
  <c r="AA8" i="13"/>
  <c r="AA9" i="13"/>
  <c r="AA10" i="13"/>
  <c r="AA11" i="13"/>
  <c r="AA12" i="13"/>
  <c r="AA13" i="13"/>
  <c r="AA14" i="13"/>
  <c r="AA15" i="13"/>
  <c r="AA16" i="13"/>
  <c r="AA17" i="13"/>
  <c r="AA18" i="13"/>
  <c r="AA19" i="13"/>
  <c r="AA20" i="13"/>
  <c r="AA21" i="13"/>
  <c r="AA22" i="13"/>
  <c r="AA4" i="15"/>
  <c r="AA5" i="15"/>
  <c r="AA6" i="15"/>
  <c r="AA7" i="15"/>
  <c r="AA8" i="15"/>
  <c r="AA9" i="15"/>
  <c r="AA10" i="15"/>
  <c r="AA11" i="15"/>
  <c r="AA12" i="15"/>
  <c r="AA13" i="15"/>
  <c r="AA14" i="15"/>
  <c r="AA15" i="15"/>
  <c r="AA16" i="15"/>
  <c r="AA17" i="15"/>
  <c r="AA18" i="15"/>
  <c r="O15" i="8"/>
  <c r="M15" i="8"/>
  <c r="N15" i="8" s="1"/>
  <c r="D15" i="8"/>
  <c r="C15" i="8"/>
  <c r="K24" i="8"/>
  <c r="K23" i="8"/>
  <c r="K20" i="8"/>
  <c r="K19" i="8"/>
  <c r="AA3" i="15"/>
  <c r="AA3" i="13"/>
  <c r="D21" i="8" l="1"/>
  <c r="D20" i="8"/>
  <c r="F15" i="8"/>
  <c r="D24" i="8"/>
  <c r="E23" i="8"/>
  <c r="D23" i="8"/>
  <c r="E24" i="8"/>
  <c r="E20" i="8"/>
  <c r="F23" i="8"/>
  <c r="F26" i="8"/>
  <c r="F22" i="8"/>
  <c r="E26" i="8"/>
  <c r="E22" i="8"/>
  <c r="F25" i="8"/>
  <c r="F21" i="8"/>
  <c r="D26" i="8"/>
  <c r="D22" i="8"/>
  <c r="D19" i="8"/>
  <c r="E25" i="8"/>
  <c r="E21" i="8"/>
  <c r="F24" i="8"/>
  <c r="F20" i="8"/>
  <c r="D25" i="8"/>
  <c r="I25" i="8" s="1"/>
  <c r="J19" i="8"/>
  <c r="C23" i="8"/>
  <c r="H23" i="8" s="1"/>
  <c r="I23" i="8"/>
  <c r="I21" i="8"/>
  <c r="J23" i="8"/>
  <c r="C25" i="8"/>
  <c r="C26" i="8"/>
  <c r="H26" i="8" s="1"/>
  <c r="C21" i="8"/>
  <c r="E19" i="8"/>
  <c r="I22" i="8"/>
  <c r="C24" i="8"/>
  <c r="I24" i="8"/>
  <c r="F19" i="8"/>
  <c r="C22" i="8"/>
  <c r="I20" i="8"/>
  <c r="C19" i="8"/>
  <c r="D8" i="8"/>
  <c r="I19" i="8"/>
  <c r="C20" i="8"/>
  <c r="I26" i="8"/>
  <c r="H20" i="8" l="1"/>
  <c r="H24" i="8"/>
  <c r="H19" i="8"/>
  <c r="H21" i="8"/>
  <c r="H25" i="8"/>
  <c r="H22" i="8"/>
  <c r="D27" i="8" l="1"/>
  <c r="G15" i="8" s="1"/>
</calcChain>
</file>

<file path=xl/sharedStrings.xml><?xml version="1.0" encoding="utf-8"?>
<sst xmlns="http://schemas.openxmlformats.org/spreadsheetml/2006/main" count="1732" uniqueCount="1520">
  <si>
    <t>Internal Revenue Service</t>
  </si>
  <si>
    <t>Office of Safeguards</t>
  </si>
  <si>
    <t xml:space="preserve"> ▪ SCSEM Subject: MongoDB</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</si>
  <si>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</si>
  <si>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</si>
  <si>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</si>
  <si>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</si>
  <si>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</si>
  <si>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</si>
  <si>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</si>
  <si>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</si>
  <si>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</si>
  <si>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</si>
  <si>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</si>
  <si>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</si>
  <si>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</si>
  <si>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</si>
  <si>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</si>
  <si>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</si>
  <si>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DB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</si>
  <si>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</si>
  <si>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</si>
  <si>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</si>
  <si>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</si>
  <si>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</si>
  <si>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</si>
  <si>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</si>
  <si>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</si>
  <si>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</si>
  <si>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</si>
  <si>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</si>
  <si>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</si>
  <si>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</si>
  <si>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</si>
  <si>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</si>
  <si>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</si>
  <si>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</si>
  <si>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</si>
  <si>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</si>
  <si>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 xml:space="preserve">       </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</si>
  <si>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</si>
  <si>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</si>
  <si>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</si>
  <si>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</si>
  <si>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</si>
  <si>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</si>
  <si>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</si>
  <si>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</si>
  <si>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</si>
  <si>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</si>
  <si>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</si>
  <si>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</si>
  <si>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</si>
  <si>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</si>
  <si>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</si>
  <si>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</si>
  <si>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</si>
  <si>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</si>
  <si>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</si>
  <si>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</si>
  <si>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</si>
  <si>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</si>
  <si>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1. MongoDB 3.6 Results</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</si>
  <si>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</si>
  <si>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</si>
  <si>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</si>
  <si>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</si>
  <si>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</si>
  <si>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</si>
  <si>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</si>
  <si>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</si>
  <si>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</si>
  <si>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</si>
  <si>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</si>
  <si>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</si>
  <si>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</si>
  <si>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</si>
  <si>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Platform</t>
  </si>
  <si>
    <t>If the SCSEM covers multiple platforms, this field will indicate applicability to all platforms or a specific platform.</t>
  </si>
  <si>
    <t>If the test applies only to a specific platform, other platforms should result in a test status of "N/A".</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</si>
  <si>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</si>
  <si>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</si>
  <si>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</si>
  <si>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</si>
  <si>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</si>
  <si>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</si>
  <si>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</si>
  <si>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</si>
  <si>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</si>
  <si>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</si>
  <si>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</si>
  <si>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</si>
  <si>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</si>
  <si>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</si>
  <si>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</si>
  <si>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</si>
  <si>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</si>
  <si>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</si>
  <si>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</si>
  <si>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</si>
  <si>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</si>
  <si>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A baseline risk category has been pre-populated next to each control to assist agencies in establishing priorities for corrective action.  The reviewer has the discretion to change the prioritization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</si>
  <si>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</si>
  <si>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</si>
  <si>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</si>
  <si>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</si>
  <si>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</si>
  <si>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</si>
  <si>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Description</t>
  </si>
  <si>
    <t>Test Procedures</t>
  </si>
  <si>
    <t>Expected Results</t>
  </si>
  <si>
    <t>Actual Results</t>
  </si>
  <si>
    <t>Status</t>
  </si>
  <si>
    <t>Notes/Evidence</t>
  </si>
  <si>
    <t>Criticality Rating</t>
  </si>
  <si>
    <t>Issue Code</t>
  </si>
  <si>
    <t>Issue Code Mapping</t>
  </si>
  <si>
    <t>Criticality Rating (Do Not Edit)</t>
  </si>
  <si>
    <t>MonGen-01</t>
  </si>
  <si>
    <t>SA-22</t>
  </si>
  <si>
    <t>Unsupported System Components</t>
  </si>
  <si>
    <t>Test (Manual)</t>
  </si>
  <si>
    <t xml:space="preserve">Verify that system maintenance is in place and the database is supported by the vendor.
Each organization responsible for the management of a database shall ensure that unsupported DBMS software is removed or upgraded to a supported version prior to a vendor dropping support.
</t>
  </si>
  <si>
    <t xml:space="preserve">Determine if the database version is a supported release.  Refer to the vendors support website to verify that support for it has not expired.  
</t>
  </si>
  <si>
    <t xml:space="preserve">Support for the installed version has not expired.  Security updates or hot fixes are available to address any security flaws discovered.  </t>
  </si>
  <si>
    <r>
      <rPr>
        <b/>
        <sz val="10"/>
        <color indexed="8"/>
        <rFont val="Arial"/>
        <family val="2"/>
      </rPr>
      <t>End of General Support:</t>
    </r>
    <r>
      <rPr>
        <sz val="10"/>
        <color indexed="8"/>
        <rFont val="Arial"/>
        <family val="2"/>
      </rPr>
      <t xml:space="preserve">
MongoDB 3.4 01/2020</t>
    </r>
  </si>
  <si>
    <t>Critical</t>
  </si>
  <si>
    <t>HSA10
HSA11
HSA7</t>
  </si>
  <si>
    <t>HSA10: The internally hosted software's major release is no longer supported by the vendor
HSA11: The internally hosted software's minor release is no longer supported by the vendor
HSA7: The external facing system is no longer supported by the vendor</t>
  </si>
  <si>
    <t>MonGen-02</t>
  </si>
  <si>
    <t>SI-10</t>
  </si>
  <si>
    <t>Information Input Validation</t>
  </si>
  <si>
    <t>Determine mechanisms are in place to check the data input.</t>
  </si>
  <si>
    <t>Determine the mechanism(s) used to check data input to the database environment for completeness, accuracy and validity.</t>
  </si>
  <si>
    <t xml:space="preserve">Rules for checking the valid syntax of information system inputs (e.g., character set, length, numerical range, acceptable values) are in place to verify that inputs match specified definitions for format and content.  
Data that does not match the required format and content are rejected.
</t>
  </si>
  <si>
    <t>Limited</t>
  </si>
  <si>
    <t>HSI19</t>
  </si>
  <si>
    <t xml:space="preserve">HSI19: Data inputs are not being validated
</t>
  </si>
  <si>
    <t>MonGen-03</t>
  </si>
  <si>
    <t>IA-4</t>
  </si>
  <si>
    <t>Identifier Management</t>
  </si>
  <si>
    <t>Verify all usernames are unique and administrators are valid (authentication server or local accounts).</t>
  </si>
  <si>
    <t>Work with the administrator to view a list of all users of the system.</t>
  </si>
  <si>
    <t>All usernames are unique.
All administrative accounts are valid and all users have a need for access.</t>
  </si>
  <si>
    <t>Significant</t>
  </si>
  <si>
    <t>HAC20</t>
  </si>
  <si>
    <t xml:space="preserve">HAC20: Agency duplicates usernames
</t>
  </si>
  <si>
    <t>MonGen-04</t>
  </si>
  <si>
    <t>IA-5</t>
  </si>
  <si>
    <t>Authenticator Management</t>
  </si>
  <si>
    <t>Verify password minimum character length requirements (authentication server or local accounts).</t>
  </si>
  <si>
    <t>Determine if password configurations meet IRS requirements for minimum length of 14 characters.</t>
  </si>
  <si>
    <t>Passwords are required to be a minimum of 14 characters in length.</t>
  </si>
  <si>
    <t>Change password length from 8 to 14 to comply with IRS new pub.</t>
  </si>
  <si>
    <t>HPW3</t>
  </si>
  <si>
    <t>HPW3: Minimum password length is too short</t>
  </si>
  <si>
    <t>MonGen-05</t>
  </si>
  <si>
    <t>Verify password complexity is enforced  (authentication server or local accounts).</t>
  </si>
  <si>
    <t>Determine if password configurations meet IRS requirements for password complexity:
  - At least one numeric and at least one special character
 - A mixture of at least one uppercase and at least one lowercase letter</t>
  </si>
  <si>
    <t xml:space="preserve">Passwords must have a minimum of one (1) alpha, and one (1) numeric or special character.  The password must have at least one uppercase and at least one lowercase letter.  </t>
  </si>
  <si>
    <t>Moderate</t>
  </si>
  <si>
    <t>HPW12</t>
  </si>
  <si>
    <t xml:space="preserve">HPW12: Passwords do not meet complexity requirements
</t>
  </si>
  <si>
    <t>MonGen-06</t>
  </si>
  <si>
    <t>Verify password change requirements (authentication server or local accounts).</t>
  </si>
  <si>
    <t>Determine if password configurations meet IRS requirements for password expiration. Ask the administrator if users and privileged users are forced to change passwords at a maximum of 90 days, and every 366 days for service accounts or when events such as loss, theft or compromise occur.</t>
  </si>
  <si>
    <t>Passwords are required to be changed every 90 days all user accounts and every 366 days for service accounts or when events such as loss, theft or compromise occur.</t>
  </si>
  <si>
    <t>Change password expiration time for admin, and added the service accounts.</t>
  </si>
  <si>
    <t>HPW2</t>
  </si>
  <si>
    <t>HPW2: Password does not expire timely</t>
  </si>
  <si>
    <t>MonGen-07</t>
  </si>
  <si>
    <t>Verify password reuse requirements (authentication server or local accounts).</t>
  </si>
  <si>
    <t xml:space="preserve">Determine if password configurations meet IRS requirements for password history. Ask the administrator if users are prohibited from using their last 24 passwords. </t>
  </si>
  <si>
    <t>Users are prohibited from using their last 24 passwords.</t>
  </si>
  <si>
    <t>HPW6</t>
  </si>
  <si>
    <t xml:space="preserve">HPW6: Password history is insufficient
</t>
  </si>
  <si>
    <t>MonGen-08</t>
  </si>
  <si>
    <t>AC-7</t>
  </si>
  <si>
    <t>Unsuccessful Logon Attempts</t>
  </si>
  <si>
    <t>Examine</t>
  </si>
  <si>
    <t xml:space="preserve">The RDBMS enforces user account lockout.
The system locks user/administrator accounts after no more than three unsuccessful attempts to logon with an invalid password. </t>
  </si>
  <si>
    <t>Examine user account settings and determine if all accounts are locked from the device after no more than three unsuccessful consecutive attempts.</t>
  </si>
  <si>
    <t>System accounts are locked after three consecutive incorrect attempts.</t>
  </si>
  <si>
    <t>HAC15</t>
  </si>
  <si>
    <t>HAC15: User accounts not locked out after 3 unsuccessful login attempts</t>
  </si>
  <si>
    <t>MonGen-09</t>
  </si>
  <si>
    <t>AC-3</t>
  </si>
  <si>
    <t>Access Enforcement</t>
  </si>
  <si>
    <t>Verify access restrictions are in place for database connections.</t>
  </si>
  <si>
    <t xml:space="preserve">Determine who has access to the database environment from all possible connection points including:
a) Direct access to the backend database management system and data dictionary;  
b) Operating system access to the platform where the database resides; 
c) Access to the application used to query the database environment and produce reports.
</t>
  </si>
  <si>
    <t xml:space="preserve">Access is restricted to authorized application end users, operating system administrators and database administrators.
Personnel who no longer require access to the database environment are promptly removed from the access list.
</t>
  </si>
  <si>
    <t>HAC11</t>
  </si>
  <si>
    <t>HAC11: User access was not established with concept of least privilege</t>
  </si>
  <si>
    <t>MonGen-10</t>
  </si>
  <si>
    <t>Verify account access is documented.</t>
  </si>
  <si>
    <t>Review account approval procedures to determine who approves access to the database.
Determine who has access to the database.</t>
  </si>
  <si>
    <t xml:space="preserve">All account access has a documented approval.
Agency personnel approve all access to the database.  All personnel who have access are approved and have a need for access.
</t>
  </si>
  <si>
    <t>HAC37</t>
  </si>
  <si>
    <t>HAC37:  Account management procedures are not implemented</t>
  </si>
  <si>
    <t>MonGen-11</t>
  </si>
  <si>
    <t>Verify appropriate roles have been assigned to users.</t>
  </si>
  <si>
    <t>Determine if appropriate roles have been assigned.</t>
  </si>
  <si>
    <t>Varying level of roles have been established for access with no user having too high of privileges than necessary.</t>
  </si>
  <si>
    <t>HAC9</t>
  </si>
  <si>
    <t>HAC9: Accounts have not been created using user roles</t>
  </si>
  <si>
    <t>MonGen-12</t>
  </si>
  <si>
    <t>MP-3</t>
  </si>
  <si>
    <t>Media Marking</t>
  </si>
  <si>
    <t>FTI shall be labeled in a database environment.  Implementing specific labeling requirements allows for agency management, law enforcement and the IRS to investigate audit logs in the event of a potential unauthorized disclosure of FTI.</t>
  </si>
  <si>
    <t>Interview the DBA and verify how the database is designed to identify where FTI resides.  
Determine which data tables within the database contain FTI.  Ensure the data tables are clearly identified.
Determine if FTI is comingled with non-FTI data.
Note: The database schema may be examined to confirm the FTI labeling requirement.</t>
  </si>
  <si>
    <t xml:space="preserve">The database design supports the requirement to label FTI so that specific FTI data elements are recognizable (ex. Tax, IRS, Fed, etc.)
The results of this test will differ based on the specific database implementation.
If an agency has a database that is composed entirely of FTI, labeling at the database level would be sufficient.  However, if an agency has FTI commingled with other information in a database, FTI has to be labeled at the level that separates from non-FTI data (i.e. data table, data element).  
</t>
  </si>
  <si>
    <t>HAC4</t>
  </si>
  <si>
    <t xml:space="preserve">HAC4:  FTI is not labeled and is commingled with non-FTI
</t>
  </si>
  <si>
    <t>MonGen-13</t>
  </si>
  <si>
    <t>AU-2</t>
  </si>
  <si>
    <t>Audit Events</t>
  </si>
  <si>
    <t>Verify the database captures all changes made to data, including: additions, modifications, or deletions.  In addition the logs must capture the source of the
event, the outcome of the event, and the identity of any individuals or subjects associated with the event.</t>
  </si>
  <si>
    <t>Determine the security relevant events that are captured in the audit logs within the database environment.  
Verify that security events are captured in logs at the operating system, database and application level.</t>
  </si>
  <si>
    <t xml:space="preserve">The database captures all changes made to data, including: additions, modifications, or deletions.  In addition the DB captures the source of the
event, the outcome of the event, and the identity of any individuals or subjects associated with the event.
If a query is submitted, the audit log must identify the actual query being performed, the originator of the query, and relevant time/stamp information.
Security events are captured in logs at the operating system, database and application level.
Note: All users, including administrators, are subject to auditing.
</t>
  </si>
  <si>
    <t xml:space="preserve">HAU2
HAU5 </t>
  </si>
  <si>
    <t xml:space="preserve">HAU2: No auditing is being performed on the system
HAU5: Auditing is not performed on all data tables containing FTI
</t>
  </si>
  <si>
    <t>MonGen-14</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</si>
  <si>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</si>
  <si>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</si>
  <si>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</si>
  <si>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 xml:space="preserve">Interview DBA to determine when the last audit logs were reviewed.  
Examine reports that demonstrate monitoring of security violations, such as unauthorized user access. </t>
  </si>
  <si>
    <t xml:space="preserve">The audit trail is reviewed weekly or more frequently at the discretion of the information system owner for indications of unusual activity related to potential unauthorized FTI access.
</t>
  </si>
  <si>
    <t>HAU3
HAU18</t>
  </si>
  <si>
    <t xml:space="preserve">HAU3: Audit logs are not being reviewed
HAU18:  </t>
  </si>
  <si>
    <t>MonGen-15</t>
  </si>
  <si>
    <t>AU-8</t>
  </si>
  <si>
    <t>Time Stamps</t>
  </si>
  <si>
    <t>Checks to ensure system time is synchronized with an authoritative time server (e.g.. NIST, Naval Observatory, State Time Server)</t>
  </si>
  <si>
    <t>Interview the DBA to demonstrate the application provides time and date of the last change in data content. This may be demonstrated in application logs, audit logs, or database tables and logs.
Examine sample audit records (to be displayed by the DBA).</t>
  </si>
  <si>
    <t>An authoritative (U.S. IRS approved source) time-server is used. Approved sources include the US Naval Observatory NTP servers, NIST Internet Time Service, State NTP server.
The audit logs contain time and date of auditable events using the internal system clock.</t>
  </si>
  <si>
    <t>HAU11</t>
  </si>
  <si>
    <t>HAU11: NTP is not properly implemented</t>
  </si>
  <si>
    <t>MonGen-16</t>
  </si>
  <si>
    <t>AU-9</t>
  </si>
  <si>
    <t>Protection of Audit Information</t>
  </si>
  <si>
    <t>Audit trails cannot be read or modified by non-administrator users.</t>
  </si>
  <si>
    <t>Interview the DBA to determine the application audit log location.  Examine the permission settings of the log files.  
Examine permissions on the specific log files and ensure they are properly restricted to appropriate individuals.</t>
  </si>
  <si>
    <t>Log files have appropriate permissions assigned and permissions are not excessive.</t>
  </si>
  <si>
    <t>HAU10</t>
  </si>
  <si>
    <t>HAU10: Audit logs are not properly protected</t>
  </si>
  <si>
    <t>MonGen-17</t>
  </si>
  <si>
    <t>AC-5</t>
  </si>
  <si>
    <t>Separation of Duties</t>
  </si>
  <si>
    <t>Verify that the DB system enforces a separation of duties for sensitive administrator roles.
There is an effective segregation of duties between the administration functions and the auditing functions of the DB system.</t>
  </si>
  <si>
    <t>Interview the DBA to identify the following:
- Personnel that review and clear audit logs.
- Personnel that perform non-audit administration such as create, modify, and delete access control rules; DB user access management.</t>
  </si>
  <si>
    <t xml:space="preserve">Personnel who review and clear audit logs are separate from personnel that perform non-audit administration.
</t>
  </si>
  <si>
    <t>MonGen-18</t>
  </si>
  <si>
    <t>AC-12</t>
  </si>
  <si>
    <t>Session Termination</t>
  </si>
  <si>
    <t>Verify that session termination is properly configured.</t>
  </si>
  <si>
    <t>Interview the DBA and review DB configurations to determine if there is a session termination after no more than 30 minutes of inactivity.</t>
  </si>
  <si>
    <t>The DB system terminates a remote session if there is a period of inactivity of  no more than 30 minutes.</t>
  </si>
  <si>
    <t>HRM5</t>
  </si>
  <si>
    <t xml:space="preserve">HRM5: User sessions do not terminate after the Publication 1075 period of inactivity
</t>
  </si>
  <si>
    <t>MonGen-19</t>
  </si>
  <si>
    <t>Verify that audit data is archived and maintained.
IRS practice has been to retain archived audit logs/trails for the remainder of the year they were made plus six years. (Total of 7 Years)</t>
  </si>
  <si>
    <t>Interview the DBA to determine if audit data is captured, backed up, and maintained. IRS practice has been to retain archived audit logs/trails for the remainder of the year they were made plus six years.</t>
  </si>
  <si>
    <t>Audit data is captured, backed up, and maintained. IRS practice has been to retain archived audit logs/trails for the remainder of the year they were made plus six years.  (Total of 7 Years)</t>
  </si>
  <si>
    <t>HAU7</t>
  </si>
  <si>
    <t xml:space="preserve">HAU7: Audit records are not retained per Publication 1075
</t>
  </si>
  <si>
    <t>MonGen-20</t>
  </si>
  <si>
    <t>AC-23</t>
  </si>
  <si>
    <t>Data Mining Protection</t>
  </si>
  <si>
    <t>Employ agency-defined data mining prevention and detection techniques for agency-defined data storage objects to detect and protect against unauthorized data mining.</t>
  </si>
  <si>
    <t xml:space="preserve">Verify that the agency has defined  employ agency-defined data mining prevention and detection techniques for agency-defined data storage objects to detect and protect against unauthorized data mining. </t>
  </si>
  <si>
    <t xml:space="preserve">1. The agency is limiting the number and frequency of database queries to increase the work factor needed to determine the contents of databases, limiting types of responses provided to database queries, applying differential privacy techniques or homomorphic encryption, and notifying personnel when atypical database queries or accesses occur. </t>
  </si>
  <si>
    <t>HAC100</t>
  </si>
  <si>
    <t>HAC100: Other</t>
  </si>
  <si>
    <t>Info</t>
  </si>
  <si>
    <t>Criticality Ratings</t>
  </si>
  <si>
    <t>Test ID #</t>
  </si>
  <si>
    <t>Section Title</t>
  </si>
  <si>
    <t>Finding Statement (Internal Use Only)</t>
  </si>
  <si>
    <t>CIS section #</t>
  </si>
  <si>
    <t>CIS recommendation #</t>
  </si>
  <si>
    <t>Rationale Statement</t>
  </si>
  <si>
    <t>Remediation Procedure</t>
  </si>
  <si>
    <t xml:space="preserve">Remediation Statement (Internal Use Only)         </t>
  </si>
  <si>
    <t>CAP Request Statement (Internal Use Only)</t>
  </si>
  <si>
    <t>MongoDB3.6-01</t>
  </si>
  <si>
    <t>SI-2</t>
  </si>
  <si>
    <t>Flaw Remediation</t>
  </si>
  <si>
    <t>Install the latest MongoDB software version/patches are installed.</t>
  </si>
  <si>
    <t>The MongoDB installation version, along with the patch level, should be the most recent that is compatible with the organization's operational needs.</t>
  </si>
  <si>
    <t xml:space="preserve">On Ubuntu:
Run the following command from within the MongoDB shell to determine if the MongoDB software version complies with your organization’s operational needs:
&gt; db.version()
On Windows:
Navigate to the Installation directory of Mongo DB on the server and run below command
mongod.exe --version
</t>
  </si>
  <si>
    <t xml:space="preserve">The latest version of mongoDB has been installed and it  up to date on all software updates. </t>
  </si>
  <si>
    <t xml:space="preserve">The latest version of MongoDB has not been installed. </t>
  </si>
  <si>
    <t>HSI2</t>
  </si>
  <si>
    <t>HSI2: System patch level is insufficient</t>
  </si>
  <si>
    <t>1</t>
  </si>
  <si>
    <t>1.1</t>
  </si>
  <si>
    <t>Using the most recent MongoDB software version along with all applicable patches, helps limit the possibilities for vulnerabilities in the software. The installation version and/or patches applied should be selected according to the needs of the organization. At a minimum, the software version should be supported.</t>
  </si>
  <si>
    <t>Upgrade to the latest version of the MongoDB software:
1) Backup the data set.
2) Download the binaries for the latest MongoDB revision from the MongoDB Download Page and store the binaries in a temporary location. The binaries download as compressed files that extract to the directory structure used by the MongoDB installation.
3) Shutdown the MongoDB instance.
4) Replace the existing MongoDB binaries with the downloaded binaries.
5) Restart the MongoDB instance.</t>
  </si>
  <si>
    <t>Apply all MongoDB patches to ensure the Relational Database Management System (RDBMS) is running the latest and most secure version. Update the system consistent with organizational change management procedures.</t>
  </si>
  <si>
    <t>MongoDB3.6-02</t>
  </si>
  <si>
    <t>IA-2</t>
  </si>
  <si>
    <t>Identification and Authentication (Organizational Users)</t>
  </si>
  <si>
    <t>Enable Authentication on the MongoDB server</t>
  </si>
  <si>
    <t>This setting ensures that all clients, users, servers are required to authenticate before being granted access to the MongoDB database.
Authentication is the process of verifying the identity of a client. When access control, i.e. authorization, is enabled, MongoDB requires all clients to authenticate themselves in order to determine their access.
To authenticate as a user, you must provide a username, password, and the authentication database associated with that user.</t>
  </si>
  <si>
    <t>Run the following command to verify whether an authorization is enabled on the MongoDB server.
On Ubuntu:
cat /etc/mongod.conf | grep “authorization”
On Windows:
type mongod.conf | findstr “authorization”
The value for `authorization ` must be set to `enabled`.
To authenticate using the mongo shell use the following approach
- Use the mongo command-line authentication options (`--username`, `--password`, and `--authenticationDatabase`) when connecting to the mongod or mongos instance
 Or
- Connect first to the mongod or mongos instance, and then run the authenticate command or the `db.auth()` method against the authentication database.</t>
  </si>
  <si>
    <t>Authentication is enabled on the MongoDB server.</t>
  </si>
  <si>
    <t>Authentication is not enabled on the MongoDB server.</t>
  </si>
  <si>
    <t>HIA1</t>
  </si>
  <si>
    <t>HIA1: Adequate device identification and authentication is not employed</t>
  </si>
  <si>
    <t>2</t>
  </si>
  <si>
    <t>2.1</t>
  </si>
  <si>
    <t>Failure to authenticate clients, users, servers can enable unauthorized access to the MongoDB database and can prevent tracing actions back to their sources.</t>
  </si>
  <si>
    <t xml:space="preserve">The authentication mechanism should be implemented before anyone accesses the MongoDB Server.
To enable the authentication mechanism:
- Start the MongoDB instance without authentication.
 mongod --port 27017 --dbpath /data/db1
 Or
 mongod.exe --port 27017 --dbpath db1
- Create the system user administrator, ensuring that its password meets organizationally-defined password complexity requirements.
 use admin
 db.createUser(
 {
 user: "siteUserAdmin",
 pwd: "password",
 roles: [ { role: "userAdminAnyDatabase", db: "admin" } ]
 }
 )
- Open `mongod.conf` and change for authorization value to enabled:
 security:
 authorization: "enabled"
- Restart the MongoDB instance
 service mongodb restart
</t>
  </si>
  <si>
    <t>The authentication mechanism should be implemented before anyone accesses the MongoDB Server.
To enable the authentication mechanism:
- Start the MongoDB instance without authentication.
 mongod --port 27017 --dbpath /data/db1.</t>
  </si>
  <si>
    <t>To close this finding, please provide a screenshot showing that authentication is enabled on the MongoDB server with the agency's CAP.</t>
  </si>
  <si>
    <t>MongoDB3.6-03</t>
  </si>
  <si>
    <t>CM-7</t>
  </si>
  <si>
    <t>Least Functionality</t>
  </si>
  <si>
    <t>Ensure that MongoDB does not bypass authentication via the localhost exception.</t>
  </si>
  <si>
    <t>MongoDB should not be set to bypass authentication via the localhost exception. The localhost exception allows the user to enable authorization before creating the first user in the system. When active, the localhost exception allows all connections from the localhost interface to have full access to that instance. The exception applies only when there are no users created in the MongoDB instance. 
**Note:** 
This recommendation only applies when there are no users created in the MongoDB instance.</t>
  </si>
  <si>
    <t>Run the following command to extract the information about `enableLocalhostAuthBypass` setting on Configuration File.
On Ubuntu:
cat /etc/mongod.conf |grep "enableLocalhostAuthBypass"
On Windows:
type mongod.conf | findstr "enableLocalhostAuthBypass"
The value for `enableLocalhostAuthBypass` must be `false`.</t>
  </si>
  <si>
    <t>MongoDB does not bypass authentication via localhost exception.</t>
  </si>
  <si>
    <t>MongoDB bypasses authentication via the localhost exception.</t>
  </si>
  <si>
    <t>HAC29</t>
  </si>
  <si>
    <t>HAC29: Access to system functionality without identification and authentication</t>
  </si>
  <si>
    <t>2.2</t>
  </si>
  <si>
    <t>Disabling this exception will prevent unauthorized local access to the MongoDB database. It will also ensure the traceability of each database activity to a specific user. Localhost Exception allows direct connect to Mongod’s without any UN/PW.</t>
  </si>
  <si>
    <t xml:space="preserve">To disable local authentication on the MongoDB database.
Type OS Console Command
mongod --setParameter enableLocalhostAuthBypass=0
**or**
To manually configure use the `setParameter` option in the mongo configuration file to set it to `false`.
setParameter:
 enableLocalhostAuthBypass: false
</t>
  </si>
  <si>
    <t>Prohibit authentication bypass by disabling the localhost exception. One method to achieve the recommended state is to set the following parameter value in the configuration file:
setParameter: enableLocalhostAuthBypass: false</t>
  </si>
  <si>
    <t>To close this finding, please provide a screenshot of the enableLocalhostAuthBypass parameter with the agency's CAP.</t>
  </si>
  <si>
    <t>MongoDB3.6-04</t>
  </si>
  <si>
    <t>Enable authentication in the shared cluster.</t>
  </si>
  <si>
    <t>Authentication is enabled in a shaded cluster when the certificate or key files are created and configured for all components. This ensures that every client that accesses the cluster must provide credentials, to include MongoDB instances that access each other within the cluster.
With keyfile authentication, each mongod or mongos instance in the shaded cluster uses the contents of the keyfile as the shared password for authenticating other members in the deployment. Only mongod or mongos instances with the correct keyfile can join the shaded cluster.
**For Production Environment**: x.509 certificate authentication with secure TSL/SSL connection must be used for authentication.
**For Development Purpose**: Key file can be used as an authentication mechanism between the shared cluster. Keyfiles are bare-minimum forms of security and are best suited for testing or development environments.</t>
  </si>
  <si>
    <t xml:space="preserve">Based on recommendations 
- `PEMKeyFile`, `clusterFile`, `CAFile `must be configured.
- `clusterAuthMode `should be set to `x509 `
- `authenticationMechanisms `should be set to `MONGODB-X509`.
Run the following command to verify that the certificate-based authentication is configured:
On Ubuntu:
cat /etc/mongod.conf | grep “PEMKeyFile”
cat /etc/mongod.conf | grep "CAFile"
cat /etc/mongod.conf | grep "clusterFile"
cat /etc/mongod.conf | grep "clusterAuthMode"
cat /etc/mongod.conf | grep “authenticationMechanisms:”
On Windows:
type mongod.conf | findstr “PEMKeyFile”
type mongod.conf | findstr “CAFile”
type mongod.conf | findstr “clusterFile”
type mongod.conf | findstr “clusterAuthMode”
type mongod.conf | findstr “authenticationMechanisms:”
---------------------------------------------
Run the following command to verify that the `key` file-based authentication is configured: (_Only for Development Purpose_)
On Ubuntu:
cat /etc/mongod.conf | grep “keyFile=”
On Windows:
type mongod.conf | findstr “keyFile”
</t>
  </si>
  <si>
    <t xml:space="preserve">Authentication has been enabled in the shared cluster. </t>
  </si>
  <si>
    <t>Authentication is not enabled in the shared cluster.</t>
  </si>
  <si>
    <t>2.3</t>
  </si>
  <si>
    <t>Enforcing a key or certificate on a shaded cluster prevents unauthorized access to the MongoDB database and provides traceability of database activities to a specific user or component. A MongoDB shaded cluster can enforce user authentication as well as internal authentication of its components to secure against unauthorized access.</t>
  </si>
  <si>
    <t>To authenticate to servers, clients can use x.509 certificates instead of usernames and passwords.
MongoDB supports x.509 certificate authentication for use with a secure TLS/SSL connection. The x.509 client authentication allows clients to authenticate to servers with certificates rather than with a username and password.
Change the configuration file `/etc/mongod.conf` on each host, adding the following rows:
net:
 port: 27017
 ssl:
 mode: requireSSL
 PEMKeyFile: /etc/mongodb/ssl/server1)pem
 CAFile: /etc/mongodb/ssl/mongoCA.crt
 clusterFile: /etc/mongodb/ssl/server1)pem
 security:
 authorization: enabled
 clusterAuthMode: x509
Restart the daemon
sudo service mongodb restart
------------------------------------------
To enable authentication in the shaded cluster, perform the following steps:(_Only for Development Purpose_)
- [Generate A Key File](https://docs.mongodb.com/v3)6/tutorial/enforce-keyfile-access-control-in-existing-replica-set/#create-a-keyfile)
- On each component in the shared cluster, enable authentication by editing the configuration file `/etc/mongod.conf`. Set the `keyFile` option to the key file’s path and then start the component with this command:
 keyFile = /srv/mongodb/keyfile
- When starting the component, set `--keyFile` option, which is an option for both `mongos` instances and `mongod` instances. Set the `--keyFile` to the key file’s path.</t>
  </si>
  <si>
    <t>Enable authentication within the shared cluster by creating a shared keyfile for all member servers and setting the Keyfile parameter in the mongod config file. One method to achieve the recommended state is to perform the following:
1. Generate A Key
2. On each component in the shared cluster, enable authentication by doing one of the following:
3. In the configuration file `/etc/mongod.conf`, set the `keyFile` option to the key file's path and then start the component with this command:
keyFile = /srv/mongodb/keyfile
4. When starting the component, set `--keyFile` option, which is an option for both mongos instances and mongod instances. 
5.Set the `--keyFile` to the key file's path.</t>
  </si>
  <si>
    <t>To close this finding, please provide a screenshot of the created key and the keyfile setting within the mongod config file with the agency's CAP.</t>
  </si>
  <si>
    <t>MongoDB3.6-05</t>
  </si>
  <si>
    <t>AC-6</t>
  </si>
  <si>
    <t>Least Privilege</t>
  </si>
  <si>
    <t>Enable and configure Role-based access control (RBAC)</t>
  </si>
  <si>
    <t>Role-based access control (RBAC) is a method of regulating access to resources based on the roles of individual users within an enterprise. A user is granted one or more roles that determine the user’s access to database resources and operations. Outside of role assignments, the user has no access to the system. MongoDB can use RBAC to govern access to MongoDB systems. MongoDB does not enable authorization by default.</t>
  </si>
  <si>
    <t>Connect to MongoDB with the appropriate privileges and run the following command:
mongo --port 27017 -u  -p password --authenticationDatabase 
Identify users' roles and privileges:
&gt; db.getUser()
&gt; db.getRole()
Verify that the appropriate role or roles have been configured for each user.</t>
  </si>
  <si>
    <t>Role-based access control has been configured properly.</t>
  </si>
  <si>
    <t>Role-based access control has not been configured to govern access to the MongoDB system.</t>
  </si>
  <si>
    <t>3</t>
  </si>
  <si>
    <t>3.1</t>
  </si>
  <si>
    <t>When properly implemented, RBAC enables users to carry out a wide range of authorized tasks by dynamically regulating their actions according to flexible functions. This allows an organization to control employees’ access to all database tables through RBAC.</t>
  </si>
  <si>
    <t>1) Establish roles for MongoDB.
2) Assign the appropriate privileges to each role.
3) Assign the appropriate users to each role.
4) Remove any individual privileges assigned to users that are now addressed by the roles.
5) See the reference below for more information.</t>
  </si>
  <si>
    <t>Configure role-based access for a wide range of authorized tasks by dynamically regulating user actions according to flexible functions for MongoDB. One method to achieve the recommended state is to perform the following:
1) Establish roles for MongoDB.
2) Assign the appropriate privileges to each role.
3) Assign the appropriate users to each role.
4) Remove any individual privileges assigned to users that are now addressed by the roles.
5) See the reference below for more information.</t>
  </si>
  <si>
    <t>To close this finding, please provide a screenshot of the newly created admin user and a screenshot of the auth setting enabled in the config file with the agency's CAP.</t>
  </si>
  <si>
    <t>MongoDB3.6-06</t>
  </si>
  <si>
    <t>Ensure that MongoDB only listens for network connections on authorized interfaces.</t>
  </si>
  <si>
    <t>Ensuring that MongoDB runs in a trusted network environment involves limiting the network interfaces on which MongoDB instances listen for incoming connections. Any untrusted network connections should be dropped by MongoDB.
Firewalls allow administrators to filter and control access to a system by providing granular control over network communications. For administrators of MongoDB, the following capabilities are important:
- Limiting incoming traffic on a specific port to specific systems
- Limiting incoming traffic from untrusted hosts.
On Linux systems, the `iptables` interface provides access to the underlying `netfilter` firewall. On Windows systems, `netsh` command line interface provides access to the underlying Windows Firewall.</t>
  </si>
  <si>
    <t xml:space="preserve">On Ubuntu:
1. Verify that network exposure is limited, review the settings in the MongoDB configuration file: 
 cat /etc/mongod.conf |grep –A12 “net” | grep “bindIp"
2. Verify the relevant network settings on the Linux system itself: 
 iptables –L
On Windows:
type mongod.conf | findstr “bindIp"
</t>
  </si>
  <si>
    <t xml:space="preserve">MongoDB is listening for network connections on authorized interfaces only. </t>
  </si>
  <si>
    <t>MongoDB is not listening for network connections on authorized interfaces.</t>
  </si>
  <si>
    <t>HAC40</t>
  </si>
  <si>
    <t>HAC40: The system does not effectively utilize whitelists or ACLs</t>
  </si>
  <si>
    <t>3.2</t>
  </si>
  <si>
    <t>This configuration blocks connections from untrusted networks, leaving only systems on authorized and trusted networks able to attempt to connect to the MongoDB. If not configured, this may lead to unauthorized connections from untrusted networks to MongoDB.</t>
  </si>
  <si>
    <t>Configure the MongoDB configuration file to limit its exposure to only the network interfaces on which MongoDB instances should listen for incoming connections.</t>
  </si>
  <si>
    <t>To close this finding, please provide a screenshot of the systems or networks which are whitelisted with the agency's CAP.</t>
  </si>
  <si>
    <t>MongoDB3.6-07</t>
  </si>
  <si>
    <t>Ensure that MongoDB is run using a non-privileged, dedicated service account</t>
  </si>
  <si>
    <t xml:space="preserve">Run the following command to get listing of all mongo instances, the PID number, and the PID owner.
On Ubuntu:
ps -ef | grep -E "mongos|mongod"
ps -aef | grep mongod
On Windows:
TASKLIST /V | findstr mongo
</t>
  </si>
  <si>
    <t xml:space="preserve">MongoDB is running as a non-privileged, dedicated service account. </t>
  </si>
  <si>
    <t>MongoDB is running as a privileged user.</t>
  </si>
  <si>
    <t>3.3</t>
  </si>
  <si>
    <t>1) Create a user which is only used for running Mongodb and directly related processes. This user must not have administrative rights to the system. Steps to create user
 useradd -m -d /home/mongodb -s /bin/bash -g mongodb -u 1234 mongodb
2) Set the Database data files, the keyfile, and the SSL private key files to only be readable by the mongod/mongos user and then set ownership to mongodb user only
 sudo chown -R mongodb:mongodb /data/db
3) Set the log files to only be writable by the mongod/mongos user and readable only by root.</t>
  </si>
  <si>
    <t>Prevent the MongoDB service from running as a privileged non-dedicated service account. One method to achieve the recommended state is to perform the following:
1) Create a user which is only used for running Mongodb and directly related processes. This user must not have administrative rights to the system. Steps to create user
 useradd -m -d /home/mongodb -s /bin/bash -g mongodb -u 1234 mongodb
2) Set the Database data files, the keyfile, and the SSL private key files to only be readable by the mongod/mongos user and then set ownership to mongodb user only
 sudo chown -R mongodb:mongodb /data/db
3) Set the log files to only be writable by the mongod/mongos user and readable only by root.</t>
  </si>
  <si>
    <t>To close this finding, please provide a screenshot of the service account used to run the MongoDB instance, and a screenshot of the user's corresponding permissions / roles with the agency's CAP.</t>
  </si>
  <si>
    <t>MongoDB3.6-08</t>
  </si>
  <si>
    <t>Review Superuser/Admin Roles</t>
  </si>
  <si>
    <t>Roles provide several advantages that make it easier to manage privileges in a database system. Security administrators can control access to their databases in a way that mirrors the structure of their organizations (they can create roles in the database that map directly to the job functions in their organizations). The assignment of privileges is simplified. Instead of granting the same set of privileges to each individual user in a particular job function, the administrator can grant this set of privileges to a role representing that job function and then grant that role to each user in that job function.
The following roles provide the ability to assign any user any privilege on any database, which means that users with one of these roles can assign themselves any privilege on any database:
- `dbOwner` role, when scoped to the admin database
- `userAdmin` role, when scoped to the admin database
- `userAdminAnyDatabase` role</t>
  </si>
  <si>
    <t xml:space="preserve">**Superuser roles** provide the ability to assign any user any privilege on any database, which means that users with one of these roles can assign themselves any privilege on any database:
db.runCommand( { rolesInfo: "dbOwner" } )
db.runCommand( { rolesInfo: "userAdmin" } )
db.runCommand( { rolesInfo: "userAdminAnyDatabase" } )
**Root role** provides access to the operations and all the resources of the `readWriteAnyDatabase`, `dbAdminAnyDatabase`, `userAdminAnyDatabase`, `clusterAdmin` roles, restore combined.
db.runCommand( { rolesInfo: "readWriteAnyDatabase" } ) 
db.runCommand( { rolesInfo: "dbAdminAnyDatabase" } ) 
db.runCommand( { rolesInfo: "userAdminAnyDatabase" } ) 
db.runCommand( { rolesInfo: "clusterAdmin" } )
**Cluster Administration Roles** are used for administering the whole system rather than just a single database.
db.runCommand( { rolesInfo: "hostManager" } )
</t>
  </si>
  <si>
    <t>Superuser/Admin Role is only assigned to users who need access to that role.</t>
  </si>
  <si>
    <t>Superuser/Admin Role is not  only assigned to users who need access to that role.</t>
  </si>
  <si>
    <t>HCM9</t>
  </si>
  <si>
    <t>HCM9:  Systems are not deployed using the concept of least privilege</t>
  </si>
  <si>
    <t>3.6</t>
  </si>
  <si>
    <t>Reviewing the Superuser/Admin roles within a database helps minimize the possibility of privileged unwanted access.</t>
  </si>
  <si>
    <t xml:space="preserve">To remove a user from one or more roles on the current database.
use 
db.revokeRolesFromUser( "", [  ])
</t>
  </si>
  <si>
    <t>Reviewing the Superuser/Admin roles within a database helps minimize the possibility of privileged unwanted access, to remove a user from one or more roles on the current database.
use 
db.revokeRolesFromUser( "", [  ]).</t>
  </si>
  <si>
    <t>To close this finding, please provide a screenshot showing users with excess access have been removed with the agency's CAP.</t>
  </si>
  <si>
    <t>MongoDB3.6-09</t>
  </si>
  <si>
    <t>SC-13</t>
  </si>
  <si>
    <t>Cryptographic Protection</t>
  </si>
  <si>
    <t>Ensure Encryption of Data in Transit  TLS/SSL (Transport Encryption)</t>
  </si>
  <si>
    <t>Use TLS or SSL to protect all incoming and outgoing connections. This should include using TLS or SSL to encrypt communication between the mongod and mongos components of a MongoDB client as well as between all applications and MongoDB.
MongoDB supports TLS/SSL (Transport Layer Security/Secure Sockets Layer) to encrypt all of MongoDB’s network traffic. TLS/SSL ensures that MongoDB network traffic is only readable by the intended client.</t>
  </si>
  <si>
    <t xml:space="preserve">To verify that the server requires SSL or TLS (`net.ssl.mode` value set to `requireSSL`), run one of the following commands:
On Ubuntu:
cat /etc/mongod.conf | grep –A20 ‘net’ | grep –A10 ‘ssl’ | grep ‘mode’
On Windows:
type mongod.conf | findstr –A20 ‘net’ | findstr –A10 ‘ssl’ | findstr ‘mode’
Note - As of 9/30/2021, TLS 1.2 does not have an announced end of life date and is still acceptable.  Refer to NIST 800-52 Rev 2 for further information.
</t>
  </si>
  <si>
    <t>Server does require SSL or TLS encryption.</t>
  </si>
  <si>
    <t>Server does not require SSL or TLS encryption.</t>
  </si>
  <si>
    <r>
      <rPr>
        <b/>
        <sz val="10"/>
        <rFont val="Arial"/>
        <family val="2"/>
      </rPr>
      <t xml:space="preserve">Note - </t>
    </r>
    <r>
      <rPr>
        <sz val="10"/>
        <rFont val="Arial"/>
        <family val="2"/>
      </rPr>
      <t>As of 9/30/2021, TLS 1.2 does not have an announced end of life date and is still acceptable.  Refer to NIST 800-52 Rev 2 for further information.</t>
    </r>
  </si>
  <si>
    <t>HSC42</t>
  </si>
  <si>
    <t>HSC42: Encryption capabilities do not meet the latest FIPS 140 requirements</t>
  </si>
  <si>
    <t>4</t>
  </si>
  <si>
    <t>4.1</t>
  </si>
  <si>
    <t>This prevents sniffing of cleartext traffic between MongoDB components or performing a man-in-the-middle attack for MongoDB.</t>
  </si>
  <si>
    <t>To close this finding, please provide a screenshot of the configuration file set to require SSL or TLS encryption with the agency's CAP.</t>
  </si>
  <si>
    <t>MongoDB3.6-10</t>
  </si>
  <si>
    <t xml:space="preserve"> AU-12</t>
  </si>
  <si>
    <t xml:space="preserve">Audit Generation </t>
  </si>
  <si>
    <t>Ensure that system activity is audited</t>
  </si>
  <si>
    <t>Track access and changes to database configurations and data. MongoDB Enterprise includes a system auditing facility that can record system events (e.g. user operations, connection events) on a MongoDB instance. These audit records permit forensic analysis and allow administrators to verify proper controls.</t>
  </si>
  <si>
    <t xml:space="preserve">To verify that system activity is being audited for MongoDB, run the following command to confirm the `auditLog.destination` value is set correctly:
On Ubuntu:
cat /etc/mongod.conf |grep –A4 "auditLog" | grep "destination"
On Windows:
type mongod.conf | findstr –A4 "auditLog" | findstr "destination"
</t>
  </si>
  <si>
    <t>System activity is audited.</t>
  </si>
  <si>
    <t>System activity is not audited.</t>
  </si>
  <si>
    <t>HAU4
HAU6</t>
  </si>
  <si>
    <t>HAU4:  System does not audit failed attempts to gain access
HAU6: System does not audit changes to access control settings</t>
  </si>
  <si>
    <t>5</t>
  </si>
  <si>
    <t>5.1</t>
  </si>
  <si>
    <t>System level logs can be handy while troubleshooting an operational problem or handling a security incident.</t>
  </si>
  <si>
    <t xml:space="preserve">Set the value of `auditLog.destination` to the appropriate value from the following options:
**Syslog**
To enable auditing and print audit events to syslog
mongod --dbpath data/db --auditDestination syslog
**Console**
To enable auditing and print audit events to standard output (i.e., `stdout`)
mongod --dbpath data/db --auditDestination console
**Json File**
To enable auditing and print audit events to a file in JSON format. Printing audit events to file in JSON format degrades server performance more than printing to a file in BSON format.
mongod --dbpath data/db --auditDestination file --auditFormat JSON --auditPath data/db/auditLog.json
**Bson File**
To enable auditing and print audit events to a file in BSON binary format
mongod --dbpath data/db --auditDestination file --auditFormat BSON --auditPath data/db/auditLog.bson
</t>
  </si>
  <si>
    <t>Set the value of `auditLog.destination` to the appropriate value from the following options:
**Syslog**
To enable auditing and print audit events to syslog
mongod --dbpath data/db --auditDestination syslog
**Console**
To enable auditing and print audit events to standard output (i.e., `stdout`)
mongod --dbpath data/db --auditDestination console
**Json File**
To enable auditing and print audit events to a file in JSON format. Printing audit events to file in JSON format degrades server performance more than printing to a file in BSON format.
mongod --dbpath data/db --auditDestination file --auditFormat JSON --auditPath data/db/auditLog.json
**Bson File**
To enable auditing and print audit events to a file in BSON binary format
mongod --dbpath data/db --auditDestination file --auditFormat BSON --auditPath data/db/auditLog.bson.</t>
  </si>
  <si>
    <t>MongoDB3.6-11</t>
  </si>
  <si>
    <t>Configure audit filters properly</t>
  </si>
  <si>
    <t>MongoDB Enterprise supports auditing of various operations. When enabled, the audit facility, by default, records all auditable operations as detailed in Audit Event Actions, Details, and Results. To specify which events to record, the audit feature includes the `--auditFilter` option. This check is only for Enterprise editions.</t>
  </si>
  <si>
    <t xml:space="preserve">To verify that audit filters are configured on MongoDB as per the organization’s requirements, run the following command:
On Ubuntu:
cat /etc/mongod.conf |grep –A10 "auditLog" | grep "filter"
On Windows:
type mongod.conf | findstr –A10 "auditLog" | findstr "filter"
</t>
  </si>
  <si>
    <t>Audit filters are configured on MongoDB.</t>
  </si>
  <si>
    <t>Audit filters are not configured on MongoDB.</t>
  </si>
  <si>
    <t>HAU22</t>
  </si>
  <si>
    <t>HAU22: Content of audit records is not sufficient</t>
  </si>
  <si>
    <t>5.2</t>
  </si>
  <si>
    <t>All operations carried out on the database are logged. This helps in backtracking and tracing any incident that occurs.</t>
  </si>
  <si>
    <t>Set the audit filters based on the organization’s requirements.</t>
  </si>
  <si>
    <t>Configure audit filters properly. To specify which events to record, the audit feature includes the `--auditFilter` option. This check is only for Enterprise editions.</t>
  </si>
  <si>
    <t>MongoDB3.6-12</t>
  </si>
  <si>
    <t xml:space="preserve">Disable SystemLog.quiet option </t>
  </si>
  <si>
    <t xml:space="preserve">To verify that the `SystemLog.quiet` option is disabled (i.e.; `false`), run the following command:
On Ubuntu:
cat /etc/mongod.conf |grep "quiet"
On Windows:
type mongod.conf | findstr "quiet"
</t>
  </si>
  <si>
    <t>SystemLog.quiet option is  disabled.</t>
  </si>
  <si>
    <t>SystemLog.quiet option is not disabled.</t>
  </si>
  <si>
    <t>HAU17</t>
  </si>
  <si>
    <t>HAU17: Audit logs do not capture sufficient auditable events</t>
  </si>
  <si>
    <t>5.3</t>
  </si>
  <si>
    <t>The use of `SystemLog.quiet` makes troubleshooting problems and investigating possible security incidents much more difficult.</t>
  </si>
  <si>
    <t xml:space="preserve">Set `SystemLog.quiet` to `false` in the `/etc/mongod.conf` file to disable it.
systemLog:
 quiet: false.
</t>
  </si>
  <si>
    <t>Set `SystemLog.quiet` to `false` in the `/etc/mongod.conf` file to disable it.
systemLog:
 quiet: false.</t>
  </si>
  <si>
    <t>To close this finding, please provide a screenshot showing SystemLog.quiet option is disabled with the agency's CAP.</t>
  </si>
  <si>
    <t>MongoDB3.6-13</t>
  </si>
  <si>
    <t>Ensure that new entries are appended to the end of the log file</t>
  </si>
  <si>
    <t>By default, new log entries will overwrite old entries after a restart of the mongod or mongos service. Enabling the `systemLog.logAppend` setting causes new entries to be appended to the end of the log file rather than overwriting the existing content of the log when the mongod or mongos instance restarts.</t>
  </si>
  <si>
    <t xml:space="preserve">To verify that new log entries will be appended to the end of the log file after a restart (`systemLog.logAppend` value set to `true`), run the following command:
On Ubuntu:
cat /etc/mongod.conf | grep -A10 'systemLog' | grep 'logAppend'
On Windows:
type mongod.conf | findstr -A10 'systemLog' | findstr 'logAppend'
</t>
  </si>
  <si>
    <t>New log entries are appended to the end of the log file after a restart.</t>
  </si>
  <si>
    <t>New log entries is not appended to the end of the log file after a restart.</t>
  </si>
  <si>
    <t>5.4</t>
  </si>
  <si>
    <t>Allowing old entries to be overwritten by new entries instead of appending new entries to the end of the log may destroy old log data that is needed for a variety of purposes.</t>
  </si>
  <si>
    <t>Set `systemLog.logAppend` to `true` in the `/etc/mongod.conf` file.</t>
  </si>
  <si>
    <t>MongoDB3.6-14</t>
  </si>
  <si>
    <t>CM-6</t>
  </si>
  <si>
    <t>Configuration Settings</t>
  </si>
  <si>
    <t>Ensure that MongoDB uses a non-default port.</t>
  </si>
  <si>
    <t>Changing the default port used by MongoDB makes it harder for attackers to find the database and target it.</t>
  </si>
  <si>
    <t xml:space="preserve">To verify the port number used by MongoDB, execute the following command and ensure that the port number is not `27017`:
On Ubuntu:
cat /etc/mongod.conf |grep “port”
On Windows:
type mongod.conf | findstr “port”
</t>
  </si>
  <si>
    <t xml:space="preserve">MongoDB is using the non-default port. </t>
  </si>
  <si>
    <t xml:space="preserve">MongoDB is running on the default port. </t>
  </si>
  <si>
    <t>HSC9</t>
  </si>
  <si>
    <t>HSC9: Database listener is not properly configured</t>
  </si>
  <si>
    <t>6</t>
  </si>
  <si>
    <t>6.1</t>
  </si>
  <si>
    <t>Standard ports are used in automated attacks and by attackers to verify which applications are running on a server.</t>
  </si>
  <si>
    <t>Change the port for MongoDB server to a number other than `27017`.</t>
  </si>
  <si>
    <t>Configure the MongoDB server instance to run on a non-standard port.</t>
  </si>
  <si>
    <t>MongoDB3.6-15</t>
  </si>
  <si>
    <t>Set key authentication file permissions correctly</t>
  </si>
  <si>
    <t>In the Shared Cluster, the certificate or keyfile is utilized for authentications. Implementing proper file permissions on the certificate or keyfile will prevent unauthorized access to it.</t>
  </si>
  <si>
    <t xml:space="preserve">Find the location of certificate/keyfile using the following commands:
On Ubuntu:
cat /etc/mongod.conf | grep “keyFile:”
cat /etc/mongod.conf | grep “PEMKeyFile:”
cat /etc/mongod.conf | grep “CAFile:”
On Windows:
type mongod.conf | findstr “keyFile:”
type mongod.conf | findstr “PEMKeyFile:”
type mongod.conf | findstr “CAFile:”
Check the permission of the file using:
ls -l certificate_file_locations
ls -l keyfile_locations
</t>
  </si>
  <si>
    <t>Private authentication keys are appropriately restricted.</t>
  </si>
  <si>
    <t>Private authentication keys are not appropriately restricted.</t>
  </si>
  <si>
    <t>HAC13</t>
  </si>
  <si>
    <t>HAC13: Operating system configuration files have incorrect permissions</t>
  </si>
  <si>
    <t>7</t>
  </si>
  <si>
    <t>7.1</t>
  </si>
  <si>
    <t>Protecting the certificate/keyfile strengthens authentication in the shaded cluster and prevents unauthorized access to the MongoDB database.</t>
  </si>
  <si>
    <t xml:space="preserve">Set the `keyFile` ownership to mongodb user and remove other permissions by executing these commands:
chmod 600 /keyfile
sudo chown mongodb:mongodb /keyfile
</t>
  </si>
  <si>
    <t xml:space="preserve">Restrict access to the private authentication keys by applying proper permissions and ownership to the MongoDB keyfile. One method to achieve the recommended state is to execute the following command(s):
Unix / Linux:
chmod 600 /keyfile sudo chown mongodb:mongodb /keyfile
Windows:
Set mongodb keyfile ownership to the database user and remove read / write permissions from all other users.  
</t>
  </si>
  <si>
    <t>MongoDB3.6-16</t>
  </si>
  <si>
    <t>Set database file permissions correctly</t>
  </si>
  <si>
    <t>MongoDB database files need to be protected using file permissions.</t>
  </si>
  <si>
    <t xml:space="preserve">To verify that the permissions for the MongoDB database file are configured securely, run the following commands.
Find out the database location using the following command:
On Ubuntu:
cat /etc/mongod.conf |grep "dbpath"
On Windows:
type mongod.conf | findstr "dbpath"
Use the database location as part of the following command to view and verify the permissions set for the database file:
ls –l /var/lib/mongodb
</t>
  </si>
  <si>
    <t xml:space="preserve">Database file permissions have been set correctly. </t>
  </si>
  <si>
    <t xml:space="preserve">Database file permissions have not been set up correctly. </t>
  </si>
  <si>
    <t>7.2</t>
  </si>
  <si>
    <t>This will restrict unauthorized users from accessing the database.</t>
  </si>
  <si>
    <t xml:space="preserve">Set ownership of the database file to mongodb user and remove other permissions using the following commands:
chmod 770 /var/lib/mongodb
sudo chown mongodb:mongodb /var/lib/mongodb
</t>
  </si>
  <si>
    <t>Prohibit unauthorized users from accessing the database and database files by restricting user and group ownership permissions. One method to achieve the recommended state is to execute the following command(s):
Unix / Linux
chmod 600 /var/lib/mongodb
sudo chown mongodb:mongodb /var/lib/mongodb
Windows: 
Navigate to MongoDB file and restrict read / write permissions to the database user and database admin group only.</t>
  </si>
  <si>
    <t>Change Log</t>
  </si>
  <si>
    <t>Version</t>
  </si>
  <si>
    <t>Date</t>
  </si>
  <si>
    <t>Description of Changes</t>
  </si>
  <si>
    <t>Author</t>
  </si>
  <si>
    <t>Booz Allen Hamilton</t>
  </si>
  <si>
    <t>Internal Update</t>
  </si>
  <si>
    <t>Updated issue code table</t>
  </si>
  <si>
    <t>Added Test Case for Lockout</t>
  </si>
  <si>
    <t>Added CIS MongoDB 3.6 Benchmark V.1.0.0 and Updated issue code table</t>
  </si>
  <si>
    <t>HAC1</t>
  </si>
  <si>
    <t>Contractors with unauthorized access to FTI</t>
  </si>
  <si>
    <t>HAC2</t>
  </si>
  <si>
    <t>User sessions do not lock after the Publication 1075 required timeframe</t>
  </si>
  <si>
    <t>HAC3</t>
  </si>
  <si>
    <t>Agency processes FTI at a contractor-run consolidated data center</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</si>
  <si>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</si>
  <si>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</si>
  <si>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</si>
  <si>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</si>
  <si>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</si>
  <si>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</si>
  <si>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</si>
  <si>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</si>
  <si>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</si>
  <si>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Accounts have not been created using user roles</t>
  </si>
  <si>
    <t>HAC10</t>
  </si>
  <si>
    <t>Accounts do not expire after the correct period of inactivity</t>
  </si>
  <si>
    <t>Other</t>
  </si>
  <si>
    <t>User access was not established with concept of least privilege</t>
  </si>
  <si>
    <t>HAC12</t>
  </si>
  <si>
    <t>Separation of duties is not in place</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</si>
  <si>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</si>
  <si>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</si>
  <si>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</si>
  <si>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</si>
  <si>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</si>
  <si>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</si>
  <si>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</si>
  <si>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</si>
  <si>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</si>
  <si>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</si>
  <si>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</si>
  <si>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</si>
  <si>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</si>
  <si>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</si>
  <si>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</si>
  <si>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</si>
  <si>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</si>
  <si>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</si>
  <si>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</si>
  <si>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</si>
  <si>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</si>
  <si>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</si>
  <si>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</si>
  <si>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</si>
  <si>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</si>
  <si>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</si>
  <si>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</si>
  <si>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</si>
  <si>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</si>
  <si>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</si>
  <si>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</si>
  <si>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</si>
  <si>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</si>
  <si>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</si>
  <si>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</si>
  <si>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</si>
  <si>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</si>
  <si>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</si>
  <si>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</si>
  <si>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</si>
  <si>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</si>
  <si>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</si>
  <si>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</si>
  <si>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</si>
  <si>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</si>
  <si>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</si>
  <si>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</si>
  <si>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</si>
  <si>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</si>
  <si>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</si>
  <si>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</si>
  <si>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</si>
  <si>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</si>
  <si>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</si>
  <si>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</si>
  <si>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</si>
  <si>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</si>
  <si>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</si>
  <si>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</si>
  <si>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</si>
  <si>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</si>
  <si>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</si>
  <si>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</si>
  <si>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</si>
  <si>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</si>
  <si>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</si>
  <si>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</si>
  <si>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</si>
  <si>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</si>
  <si>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</si>
  <si>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</si>
  <si>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</si>
  <si>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</si>
  <si>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</si>
  <si>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</si>
  <si>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</si>
  <si>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</si>
  <si>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</si>
  <si>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</si>
  <si>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</si>
  <si>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</si>
  <si>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</si>
  <si>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</si>
  <si>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</si>
  <si>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</si>
  <si>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</si>
  <si>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</si>
  <si>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</si>
  <si>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</si>
  <si>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</si>
  <si>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</si>
  <si>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</si>
  <si>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</si>
  <si>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</si>
  <si>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</si>
  <si>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</si>
  <si>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</si>
  <si>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</si>
  <si>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</si>
  <si>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</si>
  <si>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</si>
  <si>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</si>
  <si>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</si>
  <si>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</si>
  <si>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</si>
  <si>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</si>
  <si>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</si>
  <si>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</si>
  <si>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</si>
  <si>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</si>
  <si>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</si>
  <si>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</si>
  <si>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</si>
  <si>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</si>
  <si>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</si>
  <si>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</si>
  <si>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</si>
  <si>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</si>
  <si>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</si>
  <si>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</si>
  <si>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</si>
  <si>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</si>
  <si>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</si>
  <si>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</si>
  <si>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</si>
  <si>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</si>
  <si>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</si>
  <si>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</si>
  <si>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</si>
  <si>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</si>
  <si>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</si>
  <si>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</si>
  <si>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</si>
  <si>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</si>
  <si>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</si>
  <si>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</si>
  <si>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</si>
  <si>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</si>
  <si>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</si>
  <si>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</si>
  <si>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</si>
  <si>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</si>
  <si>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</si>
  <si>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</si>
  <si>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</si>
  <si>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</si>
  <si>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</si>
  <si>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</si>
  <si>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</si>
  <si>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</si>
  <si>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</si>
  <si>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</si>
  <si>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</si>
  <si>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</si>
  <si>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</si>
  <si>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</si>
  <si>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</si>
  <si>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</si>
  <si>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</si>
  <si>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</si>
  <si>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</si>
  <si>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</si>
  <si>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</si>
  <si>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</si>
  <si>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</si>
  <si>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</si>
  <si>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</si>
  <si>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</si>
  <si>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</si>
  <si>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</si>
  <si>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</si>
  <si>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</si>
  <si>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</si>
  <si>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</si>
  <si>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</si>
  <si>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</si>
  <si>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</si>
  <si>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</si>
  <si>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</si>
  <si>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</si>
  <si>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</si>
  <si>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</si>
  <si>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</si>
  <si>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</si>
  <si>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</si>
  <si>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</si>
  <si>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</si>
  <si>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</si>
  <si>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</si>
  <si>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</si>
  <si>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</si>
  <si>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</si>
  <si>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</si>
  <si>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</si>
  <si>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</si>
  <si>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</si>
  <si>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</si>
  <si>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</si>
  <si>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</si>
  <si>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</si>
  <si>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</si>
  <si>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</si>
  <si>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</si>
  <si>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</si>
  <si>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</si>
  <si>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</si>
  <si>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</si>
  <si>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</si>
  <si>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</si>
  <si>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</si>
  <si>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</si>
  <si>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</si>
  <si>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</si>
  <si>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</si>
  <si>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</si>
  <si>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</si>
  <si>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</si>
  <si>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</si>
  <si>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</si>
  <si>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</si>
  <si>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</si>
  <si>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</si>
  <si>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</si>
  <si>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</si>
  <si>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</si>
  <si>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</si>
  <si>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</si>
  <si>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</si>
  <si>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</si>
  <si>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</si>
  <si>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</si>
  <si>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</si>
  <si>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</si>
  <si>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</si>
  <si>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</si>
  <si>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</si>
  <si>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</si>
  <si>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</si>
  <si>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</si>
  <si>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</si>
  <si>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</si>
  <si>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</si>
  <si>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</si>
  <si>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</si>
  <si>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</si>
  <si>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</si>
  <si>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</si>
  <si>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</si>
  <si>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</si>
  <si>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</si>
  <si>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</si>
  <si>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</si>
  <si>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</si>
  <si>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</si>
  <si>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</si>
  <si>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</si>
  <si>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</si>
  <si>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</si>
  <si>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</si>
  <si>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</si>
  <si>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</si>
  <si>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</si>
  <si>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</si>
  <si>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</si>
  <si>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</si>
  <si>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</si>
  <si>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</si>
  <si>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</si>
  <si>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</si>
  <si>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</si>
  <si>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</si>
  <si>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</si>
  <si>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</si>
  <si>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</si>
  <si>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</si>
  <si>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</si>
  <si>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</si>
  <si>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</si>
  <si>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</si>
  <si>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</si>
  <si>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</si>
  <si>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</si>
  <si>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</si>
  <si>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</si>
  <si>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</si>
  <si>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</si>
  <si>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</si>
  <si>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</si>
  <si>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</si>
  <si>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</si>
  <si>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</si>
  <si>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</si>
  <si>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</si>
  <si>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</si>
  <si>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</si>
  <si>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</si>
  <si>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</si>
  <si>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</si>
  <si>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</si>
  <si>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</si>
  <si>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</si>
  <si>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</si>
  <si>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</si>
  <si>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</si>
  <si>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</si>
  <si>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</si>
  <si>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</si>
  <si>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</si>
  <si>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</si>
  <si>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</si>
  <si>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</si>
  <si>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</si>
  <si>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</si>
  <si>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</si>
  <si>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</si>
  <si>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</si>
  <si>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</si>
  <si>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</si>
  <si>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</si>
  <si>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</si>
  <si>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</si>
  <si>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</si>
  <si>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</si>
  <si>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</si>
  <si>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</si>
  <si>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</si>
  <si>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</si>
  <si>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</si>
  <si>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</si>
  <si>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</si>
  <si>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</si>
  <si>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</si>
  <si>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</si>
  <si>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</si>
  <si>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</si>
  <si>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</si>
  <si>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</si>
  <si>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</si>
  <si>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</si>
  <si>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</si>
  <si>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</si>
  <si>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</si>
  <si>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</si>
  <si>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</si>
  <si>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</si>
  <si>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</si>
  <si>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</si>
  <si>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</si>
  <si>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</si>
  <si>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</si>
  <si>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</si>
  <si>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</si>
  <si>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</si>
  <si>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</si>
  <si>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</si>
  <si>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</si>
  <si>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</si>
  <si>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</si>
  <si>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</si>
  <si>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</si>
  <si>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</si>
  <si>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</si>
  <si>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</si>
  <si>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</si>
  <si>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</si>
  <si>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</si>
  <si>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</si>
  <si>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</si>
  <si>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</si>
  <si>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</si>
  <si>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</si>
  <si>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</si>
  <si>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</si>
  <si>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</si>
  <si>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</si>
  <si>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</si>
  <si>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</si>
  <si>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</si>
  <si>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</si>
  <si>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</si>
  <si>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</si>
  <si>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</si>
  <si>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</si>
  <si>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</si>
  <si>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</si>
  <si>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</si>
  <si>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</si>
  <si>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</si>
  <si>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</si>
  <si>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</si>
  <si>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</si>
  <si>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</si>
  <si>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</si>
  <si>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HPW4</t>
  </si>
  <si>
    <t>Minimum password age does not exist</t>
  </si>
  <si>
    <t>HPW5</t>
  </si>
  <si>
    <t>Passwords are generated and distributed automatically</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</si>
  <si>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</si>
  <si>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</si>
  <si>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</si>
  <si>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</si>
  <si>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</si>
  <si>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</si>
  <si>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</si>
  <si>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</si>
  <si>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</si>
  <si>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</si>
  <si>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</si>
  <si>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</si>
  <si>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</si>
  <si>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</si>
  <si>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</si>
  <si>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</si>
  <si>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</si>
  <si>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</si>
  <si>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</si>
  <si>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</si>
  <si>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</si>
  <si>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</si>
  <si>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</si>
  <si>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</si>
  <si>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</si>
  <si>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</si>
  <si>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</si>
  <si>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</si>
  <si>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</si>
  <si>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</si>
  <si>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</si>
  <si>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</si>
  <si>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</si>
  <si>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</si>
  <si>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</si>
  <si>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</si>
  <si>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</si>
  <si>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</si>
  <si>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</si>
  <si>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</si>
  <si>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</si>
  <si>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</si>
  <si>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</si>
  <si>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</si>
  <si>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</si>
  <si>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</si>
  <si>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</si>
  <si>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</si>
  <si>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</si>
  <si>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</si>
  <si>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</si>
  <si>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</si>
  <si>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</si>
  <si>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</si>
  <si>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</si>
  <si>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</si>
  <si>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</si>
  <si>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</si>
  <si>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</si>
  <si>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</si>
  <si>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</si>
  <si>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</si>
  <si>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</si>
  <si>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</si>
  <si>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</si>
  <si>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</si>
  <si>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</si>
  <si>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</si>
  <si>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</si>
  <si>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</si>
  <si>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</si>
  <si>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</si>
  <si>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</si>
  <si>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</si>
  <si>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</si>
  <si>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</si>
  <si>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</si>
  <si>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</si>
  <si>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</si>
  <si>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</si>
  <si>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</si>
  <si>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</si>
  <si>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</si>
  <si>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</si>
  <si>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</si>
  <si>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</si>
  <si>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</si>
  <si>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</si>
  <si>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</si>
  <si>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</si>
  <si>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</si>
  <si>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</si>
  <si>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</si>
  <si>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</si>
  <si>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</si>
  <si>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</si>
  <si>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</si>
  <si>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</si>
  <si>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</si>
  <si>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</si>
  <si>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</si>
  <si>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</si>
  <si>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</si>
  <si>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</si>
  <si>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</si>
  <si>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</si>
  <si>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</si>
  <si>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</si>
  <si>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</si>
  <si>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</si>
  <si>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</si>
  <si>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</si>
  <si>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</si>
  <si>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</si>
  <si>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</si>
  <si>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</si>
  <si>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</si>
  <si>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</si>
  <si>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</si>
  <si>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</si>
  <si>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</si>
  <si>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</si>
  <si>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</si>
  <si>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</si>
  <si>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</si>
  <si>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</si>
  <si>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</si>
  <si>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</si>
  <si>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</si>
  <si>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</si>
  <si>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</si>
  <si>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</si>
  <si>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</si>
  <si>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</si>
  <si>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</si>
  <si>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</si>
  <si>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</si>
  <si>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</si>
  <si>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</si>
  <si>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</si>
  <si>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</si>
  <si>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</si>
  <si>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</si>
  <si>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</si>
  <si>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</si>
  <si>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</si>
  <si>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</si>
  <si>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</si>
  <si>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</si>
  <si>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</si>
  <si>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</si>
  <si>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</si>
  <si>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</si>
  <si>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</si>
  <si>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</si>
  <si>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</si>
  <si>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</si>
  <si>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</si>
  <si>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</si>
  <si>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</si>
  <si>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</si>
  <si>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</si>
  <si>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</si>
  <si>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</si>
  <si>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</si>
  <si>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</si>
  <si>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</si>
  <si>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</si>
  <si>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</si>
  <si>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</si>
  <si>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</si>
  <si>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</si>
  <si>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</si>
  <si>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</si>
  <si>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</si>
  <si>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</si>
  <si>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</si>
  <si>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</si>
  <si>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</si>
  <si>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</si>
  <si>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</si>
  <si>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</si>
  <si>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</si>
  <si>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</si>
  <si>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</si>
  <si>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</si>
  <si>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</si>
  <si>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</si>
  <si>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</si>
  <si>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</si>
  <si>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</si>
  <si>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</si>
  <si>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</si>
  <si>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</si>
  <si>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</si>
  <si>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</si>
  <si>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</si>
  <si>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</si>
  <si>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</si>
  <si>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</si>
  <si>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</si>
  <si>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</si>
  <si>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</si>
  <si>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</si>
  <si>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</si>
  <si>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</si>
  <si>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</si>
  <si>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</si>
  <si>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</si>
  <si>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</si>
  <si>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</si>
  <si>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</si>
  <si>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</si>
  <si>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</si>
  <si>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</si>
  <si>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</si>
  <si>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HSI1</t>
  </si>
  <si>
    <t>System configured to load or run removable media automatically</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</si>
  <si>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</si>
  <si>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</si>
  <si>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</si>
  <si>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</si>
  <si>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</si>
  <si>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</si>
  <si>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</si>
  <si>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</si>
  <si>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</si>
  <si>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</si>
  <si>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</si>
  <si>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</si>
  <si>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</si>
  <si>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</si>
  <si>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</si>
  <si>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</si>
  <si>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</si>
  <si>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</si>
  <si>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</si>
  <si>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</si>
  <si>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</si>
  <si>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</si>
  <si>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</si>
  <si>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</si>
  <si>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</si>
  <si>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</si>
  <si>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</si>
  <si>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</si>
  <si>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</si>
  <si>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</si>
  <si>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</si>
  <si>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</si>
  <si>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</si>
  <si>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</si>
  <si>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</si>
  <si>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</si>
  <si>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</si>
  <si>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</si>
  <si>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</si>
  <si>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</si>
  <si>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</si>
  <si>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</si>
  <si>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</si>
  <si>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</si>
  <si>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</si>
  <si>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</si>
  <si>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</si>
  <si>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</si>
  <si>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</si>
  <si>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</si>
  <si>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</si>
  <si>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</si>
  <si>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</si>
  <si>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</si>
  <si>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</si>
  <si>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</si>
  <si>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</si>
  <si>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</si>
  <si>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</si>
  <si>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</si>
  <si>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</si>
  <si>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</si>
  <si>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</si>
  <si>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</si>
  <si>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</si>
  <si>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</si>
  <si>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</si>
  <si>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</si>
  <si>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</si>
  <si>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</si>
  <si>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</si>
  <si>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</si>
  <si>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</si>
  <si>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</si>
  <si>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</si>
  <si>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</si>
  <si>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</si>
  <si>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</si>
  <si>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</si>
  <si>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</si>
  <si>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</si>
  <si>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</si>
  <si>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</si>
  <si>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</si>
  <si>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</si>
  <si>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</si>
  <si>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</si>
  <si>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</si>
  <si>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</si>
  <si>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</si>
  <si>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</si>
  <si>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</si>
  <si>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</si>
  <si>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</si>
  <si>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</si>
  <si>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</si>
  <si>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</si>
  <si>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</si>
  <si>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</si>
  <si>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</si>
  <si>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</si>
  <si>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</si>
  <si>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</si>
  <si>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</si>
  <si>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</si>
  <si>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</si>
  <si>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</si>
  <si>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</si>
  <si>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</si>
  <si>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</si>
  <si>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</si>
  <si>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</si>
  <si>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</si>
  <si>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</si>
  <si>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</si>
  <si>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</si>
  <si>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</si>
  <si>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</si>
  <si>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</si>
  <si>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</si>
  <si>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</si>
  <si>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</si>
  <si>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</si>
  <si>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</si>
  <si>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</si>
  <si>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</si>
  <si>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</si>
  <si>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</si>
  <si>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</si>
  <si>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</si>
  <si>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</si>
  <si>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</si>
  <si>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</si>
  <si>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</si>
  <si>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</si>
  <si>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</si>
  <si>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</si>
  <si>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</si>
  <si>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</si>
  <si>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</si>
  <si>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</si>
  <si>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</si>
  <si>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</si>
  <si>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</si>
  <si>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</si>
  <si>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</si>
  <si>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</si>
  <si>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</si>
  <si>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</si>
  <si>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</si>
  <si>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</si>
  <si>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</si>
  <si>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</si>
  <si>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</si>
  <si>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</si>
  <si>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</si>
  <si>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</si>
  <si>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</si>
  <si>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</si>
  <si>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</si>
  <si>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</si>
  <si>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</si>
  <si>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</si>
  <si>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</si>
  <si>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</si>
  <si>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</si>
  <si>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</si>
  <si>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</si>
  <si>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</si>
  <si>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</si>
  <si>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</si>
  <si>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</si>
  <si>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</si>
  <si>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</si>
  <si>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</si>
  <si>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</si>
  <si>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</si>
  <si>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</si>
  <si>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</si>
  <si>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</si>
  <si>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</si>
  <si>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</si>
  <si>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</si>
  <si>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</si>
  <si>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</si>
  <si>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</si>
  <si>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</si>
  <si>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</si>
  <si>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</si>
  <si>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</si>
  <si>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</si>
  <si>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</si>
  <si>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</si>
  <si>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</si>
  <si>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</si>
  <si>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</si>
  <si>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</si>
  <si>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</si>
  <si>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</si>
  <si>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</si>
  <si>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</si>
  <si>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</si>
  <si>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</si>
  <si>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</si>
  <si>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</si>
  <si>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</si>
  <si>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</si>
  <si>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</si>
  <si>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</si>
  <si>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</si>
  <si>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</si>
  <si>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</si>
  <si>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</si>
  <si>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</si>
  <si>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</si>
  <si>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</si>
  <si>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</si>
  <si>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</si>
  <si>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</si>
  <si>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</si>
  <si>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</si>
  <si>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</si>
  <si>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</si>
  <si>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</si>
  <si>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</si>
  <si>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</si>
  <si>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</si>
  <si>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</si>
  <si>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</si>
  <si>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</si>
  <si>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</si>
  <si>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</si>
  <si>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</si>
  <si>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</si>
  <si>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</si>
  <si>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</si>
  <si>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</si>
  <si>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</si>
  <si>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</si>
  <si>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</si>
  <si>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</si>
  <si>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</si>
  <si>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</si>
  <si>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</si>
  <si>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</si>
  <si>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</si>
  <si>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</si>
  <si>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</si>
  <si>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</si>
  <si>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</si>
  <si>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</si>
  <si>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</si>
  <si>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</si>
  <si>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</si>
  <si>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</si>
  <si>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</si>
  <si>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</si>
  <si>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</si>
  <si>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</si>
  <si>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</si>
  <si>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</si>
  <si>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</si>
  <si>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</si>
  <si>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</si>
  <si>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</si>
  <si>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</si>
  <si>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</si>
  <si>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</si>
  <si>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</si>
  <si>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</si>
  <si>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</si>
  <si>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</si>
  <si>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</si>
  <si>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</si>
  <si>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</si>
  <si>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</si>
  <si>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</si>
  <si>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</si>
  <si>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</si>
  <si>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</si>
  <si>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</si>
  <si>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</si>
  <si>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</si>
  <si>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</si>
  <si>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</si>
  <si>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</si>
  <si>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</si>
  <si>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</si>
  <si>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</si>
  <si>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</si>
  <si>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</si>
  <si>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</si>
  <si>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</si>
  <si>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</si>
  <si>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</si>
  <si>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</si>
  <si>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</si>
  <si>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</si>
  <si>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</si>
  <si>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</si>
  <si>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</si>
  <si>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</si>
  <si>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</si>
  <si>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</si>
  <si>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</si>
  <si>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</si>
  <si>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</si>
  <si>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</si>
  <si>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</si>
  <si>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</si>
  <si>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</si>
  <si>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</si>
  <si>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</si>
  <si>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</si>
  <si>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</si>
  <si>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</si>
  <si>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</si>
  <si>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</si>
  <si>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</si>
  <si>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</si>
  <si>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</si>
  <si>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</si>
  <si>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</si>
  <si>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</si>
  <si>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</si>
  <si>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</si>
  <si>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</si>
  <si>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</si>
  <si>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</si>
  <si>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</si>
  <si>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</si>
  <si>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</si>
  <si>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</si>
  <si>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</si>
  <si>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</si>
  <si>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</si>
  <si>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</si>
  <si>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</si>
  <si>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</si>
  <si>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</si>
  <si>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</si>
  <si>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</si>
  <si>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</si>
  <si>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</si>
  <si>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</si>
  <si>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</si>
  <si>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</si>
  <si>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</si>
  <si>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</si>
  <si>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</si>
  <si>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</si>
  <si>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</si>
  <si>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</si>
  <si>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</si>
  <si>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</si>
  <si>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</si>
  <si>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</si>
  <si>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</si>
  <si>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</si>
  <si>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</si>
  <si>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</si>
  <si>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</si>
  <si>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Removed Mongo 3.4 as EOL was Jan 2020, Updated based on IRS Publication 1075 (November 2021) Internal updates and Issue Code Table updates</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</si>
  <si>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</si>
  <si>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</si>
  <si>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</si>
  <si>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</si>
  <si>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</si>
  <si>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</si>
  <si>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</si>
  <si>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</si>
  <si>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</si>
  <si>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</si>
  <si>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 xml:space="preserve">       Use this box if New MongoDB 3.6 tests were conducted.</t>
  </si>
  <si>
    <t>First Release.  Based on NIST 800-53 rev 4 release, and IRS Publication 1075 / Mongo DB 3.4 CIS 1.0 Benchmark</t>
  </si>
  <si>
    <t>To close this finding, please provide a screenshot of the updated MongoDB version and its patch level with the agency's CAP.</t>
  </si>
  <si>
    <t>Configure MongoDB servers to require the use of SSL or TLS to encrypt all MongoDB network communications.
To implement SSL or TLS to encrypt all MongoDB network communication, perform the following steps:
**For mongod (“Primary daemon process for the MongoDB system”)**
In the configuration file `/etc/mongod.conf`, set the `PEMKeyFile` option to the certificate file’s path and then start the component with this command:
ssl:
 mode: requireSSL
 PEMKeyFile: /etc/ssl/mongodb.pem
 CAFile: /etc/ssl/ca.pem
And restart mongodbb instance with
mongod --config /etc/mongod.conf</t>
  </si>
  <si>
    <t xml:space="preserve">Configure MongoDB servers to require the use of SSL or TLS to encrypt all MongoDB network communications.
To implement SSL or TLS to encrypt all MongoDB network communication, perform the following steps:
**For mongod (“Primary daemon process for the MongoDB system”)**
In the configuration file `/etc/mongod.conf`, set the `PEMKeyFile` option to the certificate file’s path and then start the component with this command:
ssl:
 mode: requireSSL
 PEMKeyFile: /etc/ssl/mongodb.pem
 CAFile: /etc/ssl/ca.pem
And restart mongodbb instance with
mongod --config /etc/mongod.conf
Or 
mongod --sslMode requireSSL --sslPEMKeyFile /etc/ssl/mongodb.pem --sslCAFile /etc/ssl/ca.pem
</t>
  </si>
  <si>
    <t>Using a non-privileged, dedicated service account restricts the database from accessing the critical areas of the operating system which are not required by MongoDB. This will also mitigate the potential for unauthorized access via a compromised, privileged account on the operating system.
Anyone who has been a victim of viruses, worms, and other malicious software (malware) will appreciate the security principle of “least privilege.” If all processes ran with the minimal set of privileges needed to perform the user's tasks, it would be more difficult for malware to infect a machine and propagate to other machines.</t>
  </si>
  <si>
    <t>The MongoDB service should not be run using a privileged account such as 'root' because this unnecessarily exposes the operating system to high risk.
This setting ensures that the mongodb service runs as a least-privileged user.</t>
  </si>
  <si>
    <t>The `SystemLog.quiet` option stops logging of information such as:
- connection events
- authentication events
- replication sync activities
- evidence of some potentially impactful commands being run (e.g.: `drop`, `dropIndexes`, `validate`)
This information should be logged whenever possible. This check is only for Enterprise editions.</t>
  </si>
  <si>
    <t>This SCSEM is used by the IRS Office of Safeguards to evaluate compliance with IRS Publication 1075 for agencies that have implemented a database systems to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t>
  </si>
  <si>
    <t xml:space="preserve"> ▪ SCSEM Version: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</si>
</sst>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4"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u/>
      <sz val="10"/>
      <color indexed="12"/>
      <name val="Arial"/>
      <family val="2"/>
    </font>
    <font>
      <b/>
      <i/>
      <sz val="10"/>
      <name val="Arial"/>
      <family val="2"/>
    </font>
    <font>
      <sz val="11"/>
      <color indexed="8"/>
      <name val="Arial"/>
      <family val="2"/>
    </font>
    <font>
      <b/>
      <sz val="10"/>
      <color indexed="8"/>
      <name val="Arial"/>
      <family val="2"/>
    </font>
    <font>
      <sz val="8"/>
      <name val="Arial"/>
      <family val="2"/>
    </font>
    <font>
      <sz val="11"/>
      <color theme="1"/>
      <name val="Calibri"/>
      <family val="2"/>
      <scheme val="minor"/>
    </font>
    <font>
      <b/>
      <sz val="11"/>
      <color theme="1"/>
      <name val="Calibri"/>
      <family val="2"/>
      <scheme val="minor"/>
    </font>
    <font>
      <sz val="10"/>
      <color rgb="FFAC0000"/>
      <name val="Arial"/>
      <family val="2"/>
    </font>
    <font>
      <sz val="10"/>
      <color theme="1"/>
      <name val="Arial"/>
      <family val="2"/>
    </font>
    <font>
      <b/>
      <sz val="10"/>
      <color theme="1"/>
      <name val="Arial"/>
      <family val="2"/>
    </font>
    <font>
      <sz val="10"/>
      <color theme="0"/>
      <name val="Arial"/>
      <family val="2"/>
    </font>
    <font>
      <b/>
      <sz val="10"/>
      <color rgb="FFFF0000"/>
      <name val="Arial"/>
      <family val="2"/>
    </font>
    <font>
      <sz val="10"/>
      <color theme="1" tint="4.9989318521683403E-2"/>
      <name val="Arial"/>
      <family val="2"/>
    </font>
    <font>
      <sz val="12"/>
      <color theme="1"/>
      <name val="Calibri"/>
      <family val="2"/>
      <scheme val="minor"/>
    </font>
  </fonts>
  <fills count="12">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rgb="FFFFFFFF"/>
        <bgColor indexed="64"/>
      </patternFill>
    </fill>
    <fill>
      <patternFill patternType="solid">
        <fgColor theme="2" tint="-9.9978637043366805E-2"/>
        <bgColor indexed="64"/>
      </patternFill>
    </fill>
  </fills>
  <borders count="43">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diagonal/>
    </border>
    <border>
      <left style="thin">
        <color indexed="63"/>
      </left>
      <right style="thin">
        <color indexed="63"/>
      </right>
      <top/>
      <bottom style="thin">
        <color indexed="63"/>
      </bottom>
      <diagonal/>
    </border>
  </borders>
  <cellStyleXfs count="8">
    <xf numFmtId="0" fontId="0" fillId="0" borderId="0"/>
    <xf numFmtId="0" fontId="10" fillId="0" borderId="0" applyNumberFormat="0" applyFill="0" applyBorder="0" applyAlignment="0" applyProtection="0">
      <alignment vertical="top"/>
      <protection locked="0"/>
    </xf>
    <xf numFmtId="0" fontId="7" fillId="0" borderId="0"/>
    <xf numFmtId="0" fontId="7" fillId="0" borderId="0"/>
    <xf numFmtId="0" fontId="15" fillId="0" borderId="0"/>
    <xf numFmtId="0" fontId="7" fillId="0" borderId="0"/>
    <xf numFmtId="0" fontId="7" fillId="0" borderId="0"/>
    <xf numFmtId="0" fontId="15" fillId="0" borderId="0"/>
  </cellStyleXfs>
  <cellXfs count="231">
    <xf numFmtId="0" fontId="0" fillId="0" borderId="0" xfId="0"/>
    <xf numFmtId="0" fontId="5" fillId="0" borderId="0" xfId="0" applyFont="1" applyAlignment="1">
      <alignment vertical="top" wrapText="1"/>
    </xf>
    <xf numFmtId="166" fontId="0" fillId="0" borderId="1" xfId="0" applyNumberFormat="1" applyBorder="1" applyAlignment="1">
      <alignment horizontal="left" vertical="top"/>
    </xf>
    <xf numFmtId="14" fontId="0" fillId="0" borderId="1" xfId="0" applyNumberFormat="1" applyBorder="1" applyAlignment="1">
      <alignment horizontal="left" vertical="top"/>
    </xf>
    <xf numFmtId="14" fontId="0" fillId="0" borderId="0" xfId="0" applyNumberFormat="1"/>
    <xf numFmtId="0" fontId="3" fillId="2" borderId="2" xfId="0" applyFont="1" applyFill="1" applyBorder="1"/>
    <xf numFmtId="0" fontId="3" fillId="2" borderId="3" xfId="0" applyFont="1" applyFill="1" applyBorder="1"/>
    <xf numFmtId="0" fontId="3" fillId="2" borderId="4" xfId="0" applyFont="1" applyFill="1" applyBorder="1"/>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7" fillId="0" borderId="8" xfId="0" applyFont="1" applyBorder="1" applyAlignment="1">
      <alignment vertical="top"/>
    </xf>
    <xf numFmtId="0" fontId="7" fillId="0" borderId="0" xfId="0" applyFont="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5" fillId="0" borderId="0" xfId="0" applyFont="1" applyAlignment="1">
      <alignment vertical="top"/>
    </xf>
    <xf numFmtId="0" fontId="7" fillId="0" borderId="12" xfId="0" applyFont="1" applyBorder="1" applyAlignment="1">
      <alignment vertical="top"/>
    </xf>
    <xf numFmtId="0" fontId="3" fillId="5" borderId="1" xfId="0" applyFont="1" applyFill="1" applyBorder="1" applyAlignment="1">
      <alignment horizontal="left" vertical="center" wrapText="1"/>
    </xf>
    <xf numFmtId="0" fontId="0" fillId="5" borderId="4" xfId="0" applyFill="1" applyBorder="1" applyAlignment="1">
      <alignment vertical="center"/>
    </xf>
    <xf numFmtId="0" fontId="7" fillId="3" borderId="6" xfId="0" applyFont="1" applyFill="1" applyBorder="1"/>
    <xf numFmtId="0" fontId="9" fillId="3" borderId="0" xfId="0" applyFont="1" applyFill="1"/>
    <xf numFmtId="0" fontId="7" fillId="3" borderId="0" xfId="0" applyFont="1" applyFill="1"/>
    <xf numFmtId="0" fontId="0" fillId="3" borderId="12" xfId="0" applyFill="1" applyBorder="1"/>
    <xf numFmtId="0" fontId="7" fillId="3" borderId="10" xfId="0" applyFont="1" applyFill="1" applyBorder="1"/>
    <xf numFmtId="0" fontId="3" fillId="4" borderId="5" xfId="0" applyFont="1" applyFill="1" applyBorder="1" applyAlignment="1">
      <alignment vertical="center"/>
    </xf>
    <xf numFmtId="0" fontId="3" fillId="4" borderId="6" xfId="0" applyFont="1" applyFill="1" applyBorder="1" applyAlignment="1">
      <alignment vertical="center"/>
    </xf>
    <xf numFmtId="0" fontId="7" fillId="4" borderId="8" xfId="0" applyFont="1" applyFill="1" applyBorder="1" applyAlignment="1">
      <alignment vertical="top"/>
    </xf>
    <xf numFmtId="0" fontId="0" fillId="4" borderId="0" xfId="0" applyFill="1" applyAlignment="1">
      <alignment vertical="top"/>
    </xf>
    <xf numFmtId="0" fontId="0" fillId="4" borderId="12" xfId="0" applyFill="1" applyBorder="1" applyAlignment="1">
      <alignment vertical="top"/>
    </xf>
    <xf numFmtId="0" fontId="0" fillId="4" borderId="10" xfId="0" applyFill="1" applyBorder="1" applyAlignment="1">
      <alignment vertical="top"/>
    </xf>
    <xf numFmtId="0" fontId="3" fillId="2" borderId="2" xfId="0" applyFont="1" applyFill="1" applyBorder="1" applyAlignment="1">
      <alignment vertical="center"/>
    </xf>
    <xf numFmtId="0" fontId="3" fillId="2" borderId="3" xfId="0" applyFont="1" applyFill="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17" fillId="0" borderId="0" xfId="0" applyFont="1"/>
    <xf numFmtId="0" fontId="0" fillId="5" borderId="2" xfId="0" applyFill="1" applyBorder="1" applyAlignment="1">
      <alignment vertical="center"/>
    </xf>
    <xf numFmtId="0" fontId="0" fillId="5" borderId="3" xfId="0" applyFill="1" applyBorder="1" applyAlignment="1">
      <alignment vertical="center"/>
    </xf>
    <xf numFmtId="0" fontId="18" fillId="0" borderId="13" xfId="0" applyFont="1" applyBorder="1" applyAlignment="1">
      <alignment vertical="center" wrapText="1"/>
    </xf>
    <xf numFmtId="165" fontId="18" fillId="0" borderId="13" xfId="0" applyNumberFormat="1" applyFont="1" applyBorder="1" applyAlignment="1">
      <alignment vertical="center" wrapText="1"/>
    </xf>
    <xf numFmtId="0" fontId="0" fillId="5" borderId="13" xfId="0" applyFill="1" applyBorder="1" applyAlignment="1">
      <alignment vertical="center"/>
    </xf>
    <xf numFmtId="0" fontId="3" fillId="5" borderId="2" xfId="0" applyFont="1" applyFill="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3" fillId="6" borderId="5" xfId="0" applyFont="1" applyFill="1" applyBorder="1" applyAlignment="1">
      <alignment vertical="top"/>
    </xf>
    <xf numFmtId="0" fontId="3" fillId="6" borderId="6" xfId="0" applyFont="1" applyFill="1" applyBorder="1" applyAlignment="1">
      <alignment vertical="top"/>
    </xf>
    <xf numFmtId="0" fontId="3" fillId="6" borderId="7" xfId="0" applyFont="1" applyFill="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3" fillId="6" borderId="12" xfId="0" applyFont="1" applyFill="1" applyBorder="1" applyAlignment="1">
      <alignment vertical="top"/>
    </xf>
    <xf numFmtId="0" fontId="3" fillId="6" borderId="10" xfId="0" applyFont="1" applyFill="1" applyBorder="1" applyAlignment="1">
      <alignment vertical="top"/>
    </xf>
    <xf numFmtId="0" fontId="3" fillId="6" borderId="11" xfId="0" applyFont="1" applyFill="1" applyBorder="1" applyAlignment="1">
      <alignment vertical="top"/>
    </xf>
    <xf numFmtId="0" fontId="3" fillId="6" borderId="2" xfId="0" applyFont="1" applyFill="1" applyBorder="1" applyAlignment="1">
      <alignment vertical="top"/>
    </xf>
    <xf numFmtId="0" fontId="3" fillId="6" borderId="3" xfId="0" applyFont="1" applyFill="1" applyBorder="1" applyAlignment="1">
      <alignment vertical="top"/>
    </xf>
    <xf numFmtId="0" fontId="3" fillId="6" borderId="4" xfId="0" applyFont="1" applyFill="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3" fillId="6" borderId="8" xfId="0" applyFont="1" applyFill="1" applyBorder="1" applyAlignment="1">
      <alignment vertical="top"/>
    </xf>
    <xf numFmtId="0" fontId="3" fillId="6" borderId="0" xfId="0" applyFont="1" applyFill="1" applyAlignment="1">
      <alignment vertical="top"/>
    </xf>
    <xf numFmtId="0" fontId="3" fillId="6" borderId="9" xfId="0" applyFont="1" applyFill="1" applyBorder="1" applyAlignment="1">
      <alignment vertical="top"/>
    </xf>
    <xf numFmtId="0" fontId="4" fillId="3" borderId="5" xfId="0" applyFont="1" applyFill="1" applyBorder="1"/>
    <xf numFmtId="0" fontId="4" fillId="3" borderId="8" xfId="0" applyFont="1" applyFill="1" applyBorder="1"/>
    <xf numFmtId="0" fontId="18" fillId="3" borderId="8" xfId="0" applyFont="1" applyFill="1" applyBorder="1"/>
    <xf numFmtId="0" fontId="7" fillId="0" borderId="0" xfId="0" applyFont="1"/>
    <xf numFmtId="0" fontId="7" fillId="0" borderId="1" xfId="0" applyFont="1" applyBorder="1" applyAlignment="1">
      <alignment horizontal="left" vertical="top"/>
    </xf>
    <xf numFmtId="0" fontId="7" fillId="0" borderId="1" xfId="2" applyBorder="1" applyAlignment="1">
      <alignment horizontal="left" vertical="top" wrapText="1"/>
    </xf>
    <xf numFmtId="166" fontId="7" fillId="0" borderId="1" xfId="2" applyNumberFormat="1" applyBorder="1" applyAlignment="1">
      <alignment horizontal="left" vertical="top" wrapText="1"/>
    </xf>
    <xf numFmtId="14" fontId="7" fillId="0" borderId="2" xfId="2" applyNumberFormat="1" applyBorder="1" applyAlignment="1">
      <alignment horizontal="left" vertical="top" wrapText="1"/>
    </xf>
    <xf numFmtId="166" fontId="7" fillId="0" borderId="1" xfId="2" applyNumberFormat="1" applyBorder="1" applyAlignment="1">
      <alignment horizontal="left" vertical="top"/>
    </xf>
    <xf numFmtId="0" fontId="7" fillId="0" borderId="1" xfId="2" applyBorder="1" applyAlignment="1">
      <alignment horizontal="left" vertical="top"/>
    </xf>
    <xf numFmtId="0" fontId="7" fillId="3" borderId="14" xfId="0" applyFont="1" applyFill="1" applyBorder="1"/>
    <xf numFmtId="0" fontId="9" fillId="3" borderId="15" xfId="0" applyFont="1" applyFill="1" applyBorder="1"/>
    <xf numFmtId="0" fontId="7" fillId="3" borderId="15" xfId="0" applyFont="1" applyFill="1" applyBorder="1"/>
    <xf numFmtId="0" fontId="7" fillId="3" borderId="16" xfId="0" applyFont="1" applyFill="1" applyBorder="1"/>
    <xf numFmtId="0" fontId="3" fillId="4" borderId="14" xfId="0" applyFont="1" applyFill="1" applyBorder="1" applyAlignment="1">
      <alignment vertical="center"/>
    </xf>
    <xf numFmtId="0" fontId="0" fillId="4" borderId="15" xfId="0" applyFill="1" applyBorder="1" applyAlignment="1">
      <alignment vertical="top"/>
    </xf>
    <xf numFmtId="0" fontId="0" fillId="4" borderId="16" xfId="0" applyFill="1" applyBorder="1" applyAlignment="1">
      <alignment vertical="top"/>
    </xf>
    <xf numFmtId="0" fontId="0" fillId="0" borderId="15" xfId="0" applyBorder="1"/>
    <xf numFmtId="0" fontId="3" fillId="2" borderId="13" xfId="0" applyFont="1" applyFill="1" applyBorder="1" applyAlignment="1">
      <alignment vertical="center"/>
    </xf>
    <xf numFmtId="0" fontId="7" fillId="0" borderId="0" xfId="0" applyFont="1" applyAlignment="1">
      <alignment vertical="center"/>
    </xf>
    <xf numFmtId="0" fontId="7" fillId="0" borderId="17" xfId="0" applyFont="1" applyBorder="1" applyAlignment="1" applyProtection="1">
      <alignment horizontal="left" vertical="top" wrapText="1"/>
      <protection locked="0"/>
    </xf>
    <xf numFmtId="0" fontId="19" fillId="6" borderId="18" xfId="0" applyFont="1" applyFill="1" applyBorder="1" applyAlignment="1">
      <alignment vertical="top"/>
    </xf>
    <xf numFmtId="0" fontId="3" fillId="6" borderId="19" xfId="0" applyFont="1" applyFill="1" applyBorder="1" applyAlignment="1">
      <alignment vertical="top"/>
    </xf>
    <xf numFmtId="0" fontId="3" fillId="6" borderId="20" xfId="0" applyFont="1" applyFill="1" applyBorder="1" applyAlignment="1">
      <alignment vertical="top"/>
    </xf>
    <xf numFmtId="0" fontId="3" fillId="6" borderId="21" xfId="0" applyFont="1" applyFill="1" applyBorder="1" applyAlignment="1">
      <alignment vertical="top"/>
    </xf>
    <xf numFmtId="0" fontId="3" fillId="6" borderId="15" xfId="0" applyFont="1" applyFill="1" applyBorder="1" applyAlignment="1">
      <alignment vertical="top"/>
    </xf>
    <xf numFmtId="0" fontId="3" fillId="6" borderId="22" xfId="0" applyFont="1" applyFill="1" applyBorder="1" applyAlignment="1">
      <alignment vertical="top"/>
    </xf>
    <xf numFmtId="0" fontId="3" fillId="6" borderId="23" xfId="0" applyFont="1" applyFill="1" applyBorder="1" applyAlignment="1">
      <alignment vertical="top"/>
    </xf>
    <xf numFmtId="0" fontId="3" fillId="6" borderId="24" xfId="0" applyFont="1" applyFill="1" applyBorder="1" applyAlignment="1">
      <alignment vertical="top"/>
    </xf>
    <xf numFmtId="0" fontId="0" fillId="0" borderId="18" xfId="0" applyBorder="1"/>
    <xf numFmtId="0" fontId="0" fillId="0" borderId="19" xfId="0" applyBorder="1"/>
    <xf numFmtId="0" fontId="0" fillId="0" borderId="20" xfId="0" applyBorder="1"/>
    <xf numFmtId="0" fontId="3" fillId="7" borderId="21" xfId="0" applyFont="1" applyFill="1" applyBorder="1"/>
    <xf numFmtId="0" fontId="3" fillId="5" borderId="18" xfId="0" applyFont="1" applyFill="1" applyBorder="1"/>
    <xf numFmtId="0" fontId="3" fillId="5" borderId="19" xfId="0" applyFont="1" applyFill="1" applyBorder="1"/>
    <xf numFmtId="0" fontId="3" fillId="5" borderId="20" xfId="0" applyFont="1" applyFill="1" applyBorder="1"/>
    <xf numFmtId="0" fontId="5" fillId="7" borderId="21" xfId="0" applyFont="1" applyFill="1" applyBorder="1"/>
    <xf numFmtId="0" fontId="3" fillId="4" borderId="25" xfId="0" applyFont="1" applyFill="1" applyBorder="1"/>
    <xf numFmtId="0" fontId="0" fillId="8" borderId="26" xfId="0" applyFill="1" applyBorder="1"/>
    <xf numFmtId="0" fontId="3" fillId="4" borderId="26" xfId="0" applyFont="1" applyFill="1" applyBorder="1"/>
    <xf numFmtId="0" fontId="0" fillId="8" borderId="27" xfId="0" applyFill="1" applyBorder="1"/>
    <xf numFmtId="0" fontId="3" fillId="4" borderId="28" xfId="0" applyFont="1" applyFill="1" applyBorder="1"/>
    <xf numFmtId="0" fontId="3" fillId="4" borderId="29" xfId="0" applyFont="1" applyFill="1" applyBorder="1"/>
    <xf numFmtId="0" fontId="3" fillId="4" borderId="30" xfId="0" applyFont="1" applyFill="1" applyBorder="1"/>
    <xf numFmtId="0" fontId="0" fillId="7" borderId="21" xfId="0" applyFill="1" applyBorder="1"/>
    <xf numFmtId="0" fontId="8" fillId="5" borderId="3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7" fillId="5" borderId="34" xfId="0" applyFont="1" applyFill="1" applyBorder="1" applyAlignment="1">
      <alignment vertical="center"/>
    </xf>
    <xf numFmtId="0" fontId="8" fillId="5" borderId="1" xfId="0" applyFont="1" applyFill="1" applyBorder="1" applyAlignment="1">
      <alignment horizontal="center" vertical="center"/>
    </xf>
    <xf numFmtId="0" fontId="8" fillId="5" borderId="35" xfId="0" applyFont="1" applyFill="1" applyBorder="1" applyAlignment="1">
      <alignment horizontal="center" vertical="center"/>
    </xf>
    <xf numFmtId="0" fontId="5" fillId="7" borderId="21" xfId="0" applyFont="1" applyFill="1" applyBorder="1" applyAlignment="1">
      <alignment vertical="top"/>
    </xf>
    <xf numFmtId="0" fontId="5" fillId="0" borderId="17" xfId="0" applyFont="1" applyBorder="1" applyAlignment="1">
      <alignment horizontal="center" vertical="center"/>
    </xf>
    <xf numFmtId="0" fontId="3" fillId="0" borderId="36" xfId="0" applyFont="1" applyBorder="1" applyAlignment="1">
      <alignment vertical="center"/>
    </xf>
    <xf numFmtId="0" fontId="3" fillId="0" borderId="37" xfId="0" applyFont="1" applyBorder="1" applyAlignment="1">
      <alignment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3" fillId="0" borderId="0" xfId="0" applyFont="1"/>
    <xf numFmtId="0" fontId="3" fillId="4" borderId="27" xfId="0" applyFont="1" applyFill="1" applyBorder="1"/>
    <xf numFmtId="0" fontId="0" fillId="0" borderId="21" xfId="0" applyBorder="1"/>
    <xf numFmtId="0" fontId="8" fillId="5" borderId="40" xfId="0" applyFont="1" applyFill="1" applyBorder="1" applyAlignment="1">
      <alignment horizontal="center" vertical="center"/>
    </xf>
    <xf numFmtId="0" fontId="8" fillId="7" borderId="0" xfId="0" applyFont="1" applyFill="1" applyAlignment="1">
      <alignment horizontal="center" vertical="center"/>
    </xf>
    <xf numFmtId="0" fontId="7" fillId="0" borderId="17" xfId="0" applyFont="1" applyBorder="1" applyAlignment="1">
      <alignment horizontal="center" vertical="center"/>
    </xf>
    <xf numFmtId="0" fontId="5" fillId="0" borderId="17" xfId="0" applyFont="1" applyBorder="1" applyAlignment="1">
      <alignment horizontal="center" vertical="top" wrapText="1"/>
    </xf>
    <xf numFmtId="0" fontId="0" fillId="0" borderId="22" xfId="0" applyBorder="1"/>
    <xf numFmtId="0" fontId="0" fillId="0" borderId="23" xfId="0" applyBorder="1"/>
    <xf numFmtId="0" fontId="5" fillId="0" borderId="23" xfId="0" applyFont="1" applyBorder="1" applyAlignment="1">
      <alignment vertical="top" wrapText="1"/>
    </xf>
    <xf numFmtId="0" fontId="0" fillId="0" borderId="24" xfId="0" applyBorder="1"/>
    <xf numFmtId="0" fontId="3" fillId="5" borderId="17" xfId="0" applyFont="1" applyFill="1" applyBorder="1" applyAlignment="1" applyProtection="1">
      <alignment vertical="top" wrapText="1"/>
      <protection locked="0"/>
    </xf>
    <xf numFmtId="0" fontId="7" fillId="0" borderId="1" xfId="0" applyFont="1" applyBorder="1" applyAlignment="1">
      <alignment horizontal="left" vertical="top" wrapText="1"/>
    </xf>
    <xf numFmtId="0" fontId="7" fillId="7" borderId="25" xfId="0" applyFont="1" applyFill="1" applyBorder="1"/>
    <xf numFmtId="0" fontId="7" fillId="0" borderId="26" xfId="0" applyFont="1" applyBorder="1"/>
    <xf numFmtId="2" fontId="3" fillId="0" borderId="27" xfId="0" applyNumberFormat="1" applyFont="1" applyBorder="1" applyAlignment="1">
      <alignment horizontal="center"/>
    </xf>
    <xf numFmtId="0" fontId="7" fillId="0" borderId="17" xfId="2" applyBorder="1" applyAlignment="1">
      <alignment horizontal="center" vertical="top"/>
    </xf>
    <xf numFmtId="0" fontId="11" fillId="0" borderId="17" xfId="0" applyFont="1" applyBorder="1" applyAlignment="1">
      <alignment horizontal="center" vertical="center"/>
    </xf>
    <xf numFmtId="0" fontId="11" fillId="0" borderId="17" xfId="0" applyFont="1" applyBorder="1" applyAlignment="1">
      <alignment horizontal="center" vertical="center" wrapText="1"/>
    </xf>
    <xf numFmtId="9" fontId="11" fillId="0" borderId="17" xfId="0" applyNumberFormat="1" applyFont="1" applyBorder="1" applyAlignment="1">
      <alignment horizontal="center" vertical="center"/>
    </xf>
    <xf numFmtId="0" fontId="0" fillId="5" borderId="13" xfId="0" applyFill="1" applyBorder="1" applyAlignment="1">
      <alignment horizontal="left" vertical="center"/>
    </xf>
    <xf numFmtId="0" fontId="3" fillId="7" borderId="4" xfId="0" applyFont="1" applyFill="1" applyBorder="1" applyAlignment="1">
      <alignment vertical="center"/>
    </xf>
    <xf numFmtId="0" fontId="3" fillId="0" borderId="2" xfId="0" applyFont="1" applyBorder="1" applyAlignment="1">
      <alignment horizontal="left" vertical="center"/>
    </xf>
    <xf numFmtId="0" fontId="1" fillId="7" borderId="0" xfId="0" applyFont="1" applyFill="1"/>
    <xf numFmtId="0" fontId="11" fillId="0" borderId="17" xfId="0" applyFont="1" applyBorder="1" applyAlignment="1">
      <alignment horizontal="center"/>
    </xf>
    <xf numFmtId="0" fontId="20" fillId="7" borderId="0" xfId="0" applyFont="1" applyFill="1"/>
    <xf numFmtId="0" fontId="21" fillId="7" borderId="0" xfId="0" applyFont="1" applyFill="1"/>
    <xf numFmtId="0" fontId="3" fillId="2" borderId="26" xfId="0" applyFont="1" applyFill="1" applyBorder="1" applyProtection="1">
      <protection locked="0"/>
    </xf>
    <xf numFmtId="0" fontId="7" fillId="0" borderId="17" xfId="0" applyFont="1" applyBorder="1" applyAlignment="1">
      <alignment horizontal="center" vertical="center" wrapText="1"/>
    </xf>
    <xf numFmtId="0" fontId="7" fillId="0" borderId="17" xfId="0" applyFont="1" applyBorder="1" applyAlignment="1">
      <alignment horizontal="left" vertical="top" wrapText="1"/>
    </xf>
    <xf numFmtId="0" fontId="3" fillId="5" borderId="5" xfId="0" applyFont="1" applyFill="1" applyBorder="1" applyAlignment="1">
      <alignment vertical="center"/>
    </xf>
    <xf numFmtId="0" fontId="3" fillId="5" borderId="6" xfId="0" applyFont="1" applyFill="1" applyBorder="1" applyAlignment="1">
      <alignment vertical="center"/>
    </xf>
    <xf numFmtId="0" fontId="3" fillId="5" borderId="7" xfId="0" applyFont="1" applyFill="1" applyBorder="1" applyAlignment="1">
      <alignment vertical="center"/>
    </xf>
    <xf numFmtId="166" fontId="0" fillId="0" borderId="17" xfId="0" applyNumberFormat="1" applyBorder="1" applyAlignment="1">
      <alignment horizontal="left" vertical="top" wrapText="1"/>
    </xf>
    <xf numFmtId="14" fontId="0" fillId="0" borderId="17" xfId="0" applyNumberFormat="1" applyBorder="1" applyAlignment="1">
      <alignment horizontal="left" vertical="top" wrapText="1"/>
    </xf>
    <xf numFmtId="0" fontId="3" fillId="2" borderId="3" xfId="0" applyFont="1" applyFill="1" applyBorder="1" applyAlignment="1">
      <alignment horizontal="left"/>
    </xf>
    <xf numFmtId="0" fontId="3" fillId="2" borderId="3" xfId="0" applyFont="1" applyFill="1" applyBorder="1" applyAlignment="1" applyProtection="1">
      <alignment horizontal="left" vertical="top"/>
      <protection locked="0"/>
    </xf>
    <xf numFmtId="0" fontId="3" fillId="5" borderId="41" xfId="0" applyFont="1" applyFill="1" applyBorder="1" applyAlignment="1">
      <alignment horizontal="left" vertical="top" wrapText="1"/>
    </xf>
    <xf numFmtId="0" fontId="3" fillId="5" borderId="5" xfId="0" applyFont="1" applyFill="1" applyBorder="1" applyAlignment="1">
      <alignment horizontal="left" vertical="top" wrapText="1"/>
    </xf>
    <xf numFmtId="0" fontId="3" fillId="5" borderId="17" xfId="0" applyFont="1" applyFill="1" applyBorder="1" applyAlignment="1">
      <alignment horizontal="left" vertical="top" wrapText="1"/>
    </xf>
    <xf numFmtId="0" fontId="18" fillId="0" borderId="17" xfId="0" applyFont="1" applyBorder="1" applyAlignment="1">
      <alignment horizontal="left" vertical="top" wrapText="1"/>
    </xf>
    <xf numFmtId="0" fontId="6" fillId="0" borderId="17" xfId="0" applyFont="1" applyBorder="1" applyAlignment="1">
      <alignment horizontal="left" vertical="top"/>
    </xf>
    <xf numFmtId="0" fontId="6" fillId="0" borderId="17" xfId="0" applyFont="1" applyBorder="1" applyAlignment="1">
      <alignment horizontal="left" vertical="top" wrapText="1"/>
    </xf>
    <xf numFmtId="0" fontId="7" fillId="0" borderId="17" xfId="6" applyBorder="1" applyAlignment="1" applyProtection="1">
      <alignment horizontal="left" vertical="top" wrapText="1"/>
      <protection locked="0"/>
    </xf>
    <xf numFmtId="0" fontId="0" fillId="8" borderId="0" xfId="0" applyFill="1"/>
    <xf numFmtId="0" fontId="6" fillId="0" borderId="0" xfId="0" applyFont="1"/>
    <xf numFmtId="0" fontId="6" fillId="0" borderId="40" xfId="0" applyFont="1" applyBorder="1" applyAlignment="1">
      <alignment horizontal="left" vertical="top" wrapText="1"/>
    </xf>
    <xf numFmtId="0" fontId="3" fillId="5" borderId="17" xfId="0" applyFont="1" applyFill="1" applyBorder="1" applyAlignment="1" applyProtection="1">
      <alignment horizontal="left" vertical="top" wrapText="1"/>
      <protection locked="0"/>
    </xf>
    <xf numFmtId="0" fontId="7" fillId="7" borderId="17" xfId="0" applyFont="1" applyFill="1" applyBorder="1" applyAlignment="1">
      <alignment horizontal="left" vertical="top" wrapText="1"/>
    </xf>
    <xf numFmtId="0" fontId="3" fillId="9" borderId="17" xfId="0" applyFont="1" applyFill="1" applyBorder="1" applyAlignment="1">
      <alignment horizontal="left" vertical="top" wrapText="1"/>
    </xf>
    <xf numFmtId="0" fontId="7" fillId="0" borderId="17" xfId="6" applyBorder="1" applyAlignment="1">
      <alignment horizontal="left" vertical="top" wrapText="1"/>
    </xf>
    <xf numFmtId="0" fontId="7" fillId="7" borderId="40" xfId="6" applyFill="1" applyBorder="1" applyAlignment="1">
      <alignment horizontal="left" vertical="top" wrapText="1"/>
    </xf>
    <xf numFmtId="0" fontId="7" fillId="0" borderId="40" xfId="6" applyBorder="1" applyAlignment="1">
      <alignment horizontal="left" vertical="top" wrapText="1"/>
    </xf>
    <xf numFmtId="0" fontId="3" fillId="2" borderId="17" xfId="0" applyFont="1" applyFill="1" applyBorder="1" applyAlignment="1" applyProtection="1">
      <alignment horizontal="left" vertical="top"/>
      <protection locked="0"/>
    </xf>
    <xf numFmtId="0" fontId="5" fillId="5" borderId="22" xfId="0" applyFont="1" applyFill="1" applyBorder="1" applyAlignment="1">
      <alignment vertical="center"/>
    </xf>
    <xf numFmtId="0" fontId="3" fillId="5" borderId="23" xfId="0" applyFont="1" applyFill="1" applyBorder="1"/>
    <xf numFmtId="0" fontId="3" fillId="5" borderId="24" xfId="0" applyFont="1" applyFill="1" applyBorder="1"/>
    <xf numFmtId="0" fontId="6" fillId="8" borderId="0" xfId="0" applyFont="1" applyFill="1" applyAlignment="1">
      <alignment horizontal="left" vertical="top" wrapText="1"/>
    </xf>
    <xf numFmtId="0" fontId="12" fillId="0" borderId="0" xfId="0" applyFont="1" applyAlignment="1">
      <alignment horizontal="left" vertical="top" wrapText="1"/>
    </xf>
    <xf numFmtId="0" fontId="1" fillId="0" borderId="0" xfId="0" applyFont="1" applyAlignment="1">
      <alignment horizontal="left" vertical="top"/>
    </xf>
    <xf numFmtId="0" fontId="3" fillId="8" borderId="0" xfId="0" applyFont="1" applyFill="1" applyAlignment="1">
      <alignment horizontal="left" vertical="top" wrapText="1"/>
    </xf>
    <xf numFmtId="0" fontId="3" fillId="2" borderId="0" xfId="0" applyFont="1" applyFill="1" applyAlignment="1">
      <alignment horizontal="left" vertical="top"/>
    </xf>
    <xf numFmtId="0" fontId="3" fillId="2" borderId="0" xfId="0" applyFont="1" applyFill="1" applyAlignment="1" applyProtection="1">
      <alignment horizontal="left" vertical="top"/>
      <protection locked="0"/>
    </xf>
    <xf numFmtId="0" fontId="7" fillId="0" borderId="1" xfId="0" applyFont="1" applyBorder="1" applyAlignment="1" applyProtection="1">
      <alignment vertical="top" wrapText="1"/>
      <protection locked="0"/>
    </xf>
    <xf numFmtId="0" fontId="7" fillId="0" borderId="40" xfId="0" applyFont="1" applyBorder="1" applyAlignment="1">
      <alignment horizontal="left" vertical="top" wrapText="1"/>
    </xf>
    <xf numFmtId="0" fontId="7" fillId="7" borderId="40" xfId="0" applyFont="1" applyFill="1" applyBorder="1" applyAlignment="1">
      <alignment horizontal="left" vertical="top" wrapText="1"/>
    </xf>
    <xf numFmtId="0" fontId="7" fillId="7" borderId="0" xfId="3" applyFill="1"/>
    <xf numFmtId="0" fontId="7" fillId="0" borderId="0" xfId="3"/>
    <xf numFmtId="0" fontId="7" fillId="0" borderId="35" xfId="0" applyFont="1" applyBorder="1" applyAlignment="1" applyProtection="1">
      <alignment horizontal="left" vertical="top" wrapText="1"/>
      <protection locked="0"/>
    </xf>
    <xf numFmtId="14" fontId="7" fillId="0" borderId="35" xfId="0" quotePrefix="1" applyNumberFormat="1" applyFont="1" applyBorder="1" applyAlignment="1" applyProtection="1">
      <alignment horizontal="left" vertical="top" wrapText="1"/>
      <protection locked="0"/>
    </xf>
    <xf numFmtId="164" fontId="7" fillId="0" borderId="35" xfId="0" applyNumberFormat="1" applyFont="1" applyBorder="1" applyAlignment="1" applyProtection="1">
      <alignment horizontal="left" vertical="top" wrapText="1"/>
      <protection locked="0"/>
    </xf>
    <xf numFmtId="0" fontId="7" fillId="0" borderId="35" xfId="0" applyFont="1" applyBorder="1" applyAlignment="1" applyProtection="1">
      <alignment vertical="top" wrapText="1"/>
      <protection locked="0"/>
    </xf>
    <xf numFmtId="0" fontId="18" fillId="0" borderId="13" xfId="0" applyFont="1" applyBorder="1" applyAlignment="1" applyProtection="1">
      <alignment horizontal="left" vertical="top" wrapText="1"/>
      <protection locked="0"/>
    </xf>
    <xf numFmtId="165" fontId="18" fillId="0" borderId="13" xfId="0" applyNumberFormat="1" applyFont="1" applyBorder="1" applyAlignment="1" applyProtection="1">
      <alignment horizontal="left" vertical="top" wrapText="1"/>
      <protection locked="0"/>
    </xf>
    <xf numFmtId="0" fontId="22" fillId="0" borderId="40" xfId="0" applyFont="1" applyBorder="1" applyAlignment="1">
      <alignment horizontal="left" vertical="top" wrapText="1"/>
    </xf>
    <xf numFmtId="0" fontId="22" fillId="0" borderId="17" xfId="0" applyFont="1" applyBorder="1" applyAlignment="1">
      <alignment horizontal="left" vertical="top" wrapText="1"/>
    </xf>
    <xf numFmtId="0" fontId="22" fillId="0" borderId="40" xfId="0" applyFont="1" applyBorder="1" applyAlignment="1" applyProtection="1">
      <alignment horizontal="left" vertical="top" wrapText="1"/>
      <protection locked="0"/>
    </xf>
    <xf numFmtId="0" fontId="22" fillId="10" borderId="40" xfId="0" applyFont="1" applyFill="1" applyBorder="1" applyAlignment="1">
      <alignment horizontal="left" vertical="top" wrapText="1"/>
    </xf>
    <xf numFmtId="0" fontId="22" fillId="0" borderId="22" xfId="0" applyFont="1" applyBorder="1" applyAlignment="1">
      <alignment horizontal="left" vertical="top" wrapText="1"/>
    </xf>
    <xf numFmtId="0" fontId="22" fillId="0" borderId="25" xfId="0" applyFont="1" applyBorder="1" applyAlignment="1">
      <alignment horizontal="left" vertical="top" wrapText="1"/>
    </xf>
    <xf numFmtId="0" fontId="22" fillId="0" borderId="17" xfId="0" quotePrefix="1" applyFont="1" applyBorder="1" applyAlignment="1">
      <alignment horizontal="left" vertical="top" wrapText="1"/>
    </xf>
    <xf numFmtId="0" fontId="22" fillId="0" borderId="1" xfId="2" applyFont="1" applyBorder="1" applyAlignment="1" applyProtection="1">
      <alignment horizontal="left" vertical="top" wrapText="1"/>
      <protection locked="0"/>
    </xf>
    <xf numFmtId="0" fontId="22" fillId="0" borderId="17" xfId="6" applyFont="1" applyBorder="1" applyAlignment="1">
      <alignment horizontal="left" vertical="top" wrapText="1"/>
    </xf>
    <xf numFmtId="0" fontId="22" fillId="0" borderId="25" xfId="6" applyFont="1" applyBorder="1" applyAlignment="1">
      <alignment horizontal="left" vertical="top" wrapText="1"/>
    </xf>
    <xf numFmtId="0" fontId="22" fillId="0" borderId="17" xfId="2" applyFont="1" applyBorder="1" applyAlignment="1">
      <alignment horizontal="left" vertical="top" wrapText="1"/>
    </xf>
    <xf numFmtId="0" fontId="3" fillId="8" borderId="41" xfId="0" applyFont="1" applyFill="1" applyBorder="1" applyAlignment="1">
      <alignment vertical="top" wrapText="1"/>
    </xf>
    <xf numFmtId="166" fontId="7" fillId="0" borderId="17" xfId="2" applyNumberFormat="1" applyBorder="1" applyAlignment="1">
      <alignment horizontal="left" vertical="top" wrapText="1"/>
    </xf>
    <xf numFmtId="14" fontId="7" fillId="0" borderId="17" xfId="2" applyNumberFormat="1" applyBorder="1" applyAlignment="1">
      <alignment horizontal="left" vertical="top" wrapText="1"/>
    </xf>
    <xf numFmtId="0" fontId="7" fillId="0" borderId="17" xfId="2" applyBorder="1" applyAlignment="1">
      <alignment horizontal="left" vertical="top"/>
    </xf>
    <xf numFmtId="0" fontId="7" fillId="0" borderId="17" xfId="0" applyFont="1" applyBorder="1" applyAlignment="1">
      <alignment vertical="top" wrapText="1"/>
    </xf>
    <xf numFmtId="0" fontId="7" fillId="0" borderId="17" xfId="4" applyFont="1" applyBorder="1" applyAlignment="1">
      <alignment vertical="top" wrapText="1"/>
    </xf>
    <xf numFmtId="0" fontId="7" fillId="7" borderId="17" xfId="0" applyFont="1" applyFill="1" applyBorder="1" applyAlignment="1" applyProtection="1">
      <alignment horizontal="left" vertical="top" wrapText="1"/>
      <protection locked="0"/>
    </xf>
    <xf numFmtId="0" fontId="16" fillId="11" borderId="17" xfId="0" applyFont="1" applyFill="1" applyBorder="1" applyAlignment="1">
      <alignment wrapText="1"/>
    </xf>
    <xf numFmtId="0" fontId="23" fillId="7" borderId="17" xfId="0" applyFont="1" applyFill="1" applyBorder="1" applyAlignment="1">
      <alignment horizontal="left" vertical="center" wrapText="1"/>
    </xf>
    <xf numFmtId="0" fontId="23" fillId="7" borderId="17" xfId="0" applyFont="1" applyFill="1" applyBorder="1" applyAlignment="1">
      <alignment horizontal="center" wrapText="1"/>
    </xf>
    <xf numFmtId="10" fontId="7" fillId="0" borderId="17" xfId="0" applyNumberFormat="1" applyFont="1" applyBorder="1" applyAlignment="1">
      <alignment horizontal="left" vertical="top" wrapText="1"/>
    </xf>
    <xf numFmtId="0" fontId="7" fillId="0" borderId="17" xfId="7" applyFont="1" applyBorder="1" applyAlignment="1">
      <alignment horizontal="left" vertical="top" wrapText="1"/>
    </xf>
    <xf numFmtId="10" fontId="7" fillId="0" borderId="17" xfId="7" applyNumberFormat="1" applyFont="1" applyBorder="1" applyAlignment="1">
      <alignment horizontal="left" vertical="top" wrapText="1"/>
    </xf>
    <xf numFmtId="0" fontId="7" fillId="0" borderId="42" xfId="0" applyFont="1" applyBorder="1" applyAlignment="1" applyProtection="1">
      <alignment horizontal="left" vertical="top" wrapText="1"/>
      <protection locked="0"/>
    </xf>
    <xf numFmtId="0" fontId="6" fillId="0" borderId="17" xfId="0" applyFont="1" applyBorder="1" applyAlignment="1" applyProtection="1">
      <alignment vertical="top" wrapText="1"/>
      <protection locked="0"/>
    </xf>
    <xf numFmtId="0" fontId="22" fillId="0" borderId="17" xfId="0" applyFont="1" applyBorder="1" applyAlignment="1">
      <alignmen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0" xfId="0" applyFont="1" applyAlignment="1">
      <alignment horizontal="left" vertical="top" wrapText="1"/>
    </xf>
    <xf numFmtId="0" fontId="7" fillId="0" borderId="15"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17" xfId="0" applyFont="1" applyBorder="1" applyAlignment="1">
      <alignment horizontal="left" vertical="top" wrapText="1"/>
    </xf>
    <xf numFmtId="0" fontId="7" fillId="0" borderId="17" xfId="0" applyFont="1" applyBorder="1" applyAlignment="1">
      <alignment horizontal="left" vertical="top"/>
    </xf>
  </cellXfs>
  <cellStyles count="8">
    <cellStyle name="Hyperlink 2" xfId="1" xr:uid="{00000000-0005-0000-0000-000000000000}"/>
    <cellStyle name="Normal" xfId="0" builtinId="0"/>
    <cellStyle name="Normal 2" xfId="2" xr:uid="{00000000-0005-0000-0000-000002000000}"/>
    <cellStyle name="Normal 2 2" xfId="3" xr:uid="{00000000-0005-0000-0000-000003000000}"/>
    <cellStyle name="Normal 257" xfId="4" xr:uid="{00000000-0005-0000-0000-000004000000}"/>
    <cellStyle name="Normal 3" xfId="5" xr:uid="{00000000-0005-0000-0000-000005000000}"/>
    <cellStyle name="Normal 4" xfId="6" xr:uid="{00000000-0005-0000-0000-000006000000}"/>
    <cellStyle name="Normal 5" xfId="7" xr:uid="{00000000-0005-0000-0000-000007000000}"/>
  </cellStyles>
  <dxfs count="27">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b/>
        <i val="0"/>
        <color rgb="FFFF0000"/>
      </font>
      <fill>
        <patternFill>
          <bgColor rgb="FFFFFF00"/>
        </patternFill>
      </fill>
    </dxf>
    <dxf>
      <font>
        <color theme="0"/>
      </font>
    </dxf>
    <dxf>
      <font>
        <color theme="0"/>
      </font>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114300</xdr:rowOff>
    </xdr:from>
    <xdr:to>
      <xdr:col>3</xdr:col>
      <xdr:colOff>0</xdr:colOff>
      <xdr:row>7</xdr:row>
      <xdr:rowOff>3464</xdr:rowOff>
    </xdr:to>
    <xdr:pic>
      <xdr:nvPicPr>
        <xdr:cNvPr id="1058" name="Picture 1" descr="The official logo of the IRS" title="IRS Logo">
          <a:extLst>
            <a:ext uri="{FF2B5EF4-FFF2-40B4-BE49-F238E27FC236}">
              <a16:creationId xmlns:a16="http://schemas.microsoft.com/office/drawing/2014/main" id="{D04BBA35-3E97-4915-9830-B62D1F5F32DD}"/>
            </a:ext>
          </a:extLst>
        </xdr:cNvPr>
        <xdr:cNvPicPr>
          <a:picLocks noChangeAspect="1"/>
        </xdr:cNvPicPr>
      </xdr:nvPicPr>
      <xdr:blipFill>
        <a:blip xmlns:r="http://schemas.openxmlformats.org/officeDocument/2006/relationships" r:embed="rId1"/>
        <a:srcRect/>
        <a:stretch>
          <a:fillRect/>
        </a:stretch>
      </xdr:blipFill>
      <xdr:spPr bwMode="auto">
        <a:xfrm>
          <a:off x="7153275" y="76200"/>
          <a:ext cx="1038225" cy="1038225"/>
        </a:xfrm>
        <a:prstGeom prst="rect">
          <a:avLst/>
        </a:prstGeom>
        <a:noFill/>
        <a:ln>
          <a:noFill/>
        </a:ln>
      </xdr:spPr>
    </xdr:pic>
    <xdr:clientData/>
  </xdr:twoCellAnchor>
  <xdr:twoCellAnchor editAs="oneCell">
    <xdr:from>
      <xdr:col>2</xdr:col>
      <xdr:colOff>5753100</xdr:colOff>
      <xdr:row>0</xdr:row>
      <xdr:rowOff>50800</xdr:rowOff>
    </xdr:from>
    <xdr:to>
      <xdr:col>2</xdr:col>
      <xdr:colOff>6950364</xdr:colOff>
      <xdr:row>6</xdr:row>
      <xdr:rowOff>129872</xdr:rowOff>
    </xdr:to>
    <xdr:pic>
      <xdr:nvPicPr>
        <xdr:cNvPr id="3" name="Picture 2" descr="The official logo of the IRS" title="IRS Logo">
          <a:extLst>
            <a:ext uri="{FF2B5EF4-FFF2-40B4-BE49-F238E27FC236}">
              <a16:creationId xmlns:a16="http://schemas.microsoft.com/office/drawing/2014/main" id="{984CE2FF-5210-4064-9395-8ACF2BD96962}"/>
            </a:ext>
          </a:extLst>
        </xdr:cNvPr>
        <xdr:cNvPicPr/>
      </xdr:nvPicPr>
      <xdr:blipFill>
        <a:blip xmlns:r="http://schemas.openxmlformats.org/officeDocument/2006/relationships" r:embed="rId1"/>
        <a:srcRect/>
        <a:stretch>
          <a:fillRect/>
        </a:stretch>
      </xdr:blipFill>
      <xdr:spPr bwMode="auto">
        <a:xfrm>
          <a:off x="7000875" y="47625"/>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workbookViewId="0">
      <selection activeCell="C18" sqref="C18"/>
    </sheetView>
  </sheetViews>
  <sheetFormatPr defaultColWidth="9.26953125" defaultRowHeight="12.5" x14ac:dyDescent="0.25"/>
  <cols>
    <col min="3" max="3" width="108.26953125" customWidth="1"/>
  </cols>
  <sheetData>
    <row r="1" spans="1:3" ht="15.5" x14ac:dyDescent="0.35">
      <c r="A1" s="62" t="s">
        <v>0</v>
      </c>
      <c r="B1" s="20"/>
      <c r="C1" s="72"/>
    </row>
    <row r="2" spans="1:3" ht="15.5" x14ac:dyDescent="0.35">
      <c r="A2" s="63" t="s">
        <v>1</v>
      </c>
      <c r="B2" s="21"/>
      <c r="C2" s="73"/>
    </row>
    <row r="3" spans="1:3" x14ac:dyDescent="0.25">
      <c r="A3" s="64"/>
      <c r="B3" s="22"/>
      <c r="C3" s="74"/>
    </row>
    <row r="4" spans="1:3" x14ac:dyDescent="0.25">
      <c r="A4" s="64" t="s">
        <v>2</v>
      </c>
      <c r="B4" s="22"/>
      <c r="C4" s="74"/>
    </row>
    <row r="5" spans="1:3" x14ac:dyDescent="0.25">
      <c r="A5" s="64" t="s">
        <v>1519</v>
      </c>
      <c r="B5" s="22"/>
      <c r="C5" s="74"/>
    </row>
    <row r="6" spans="1:3" x14ac:dyDescent="0.25">
      <c r="A6" s="64" t="s">
        <v>3</v>
      </c>
      <c r="B6" s="22"/>
      <c r="C6" s="74"/>
    </row>
    <row r="7" spans="1:3" x14ac:dyDescent="0.25">
      <c r="A7" s="23"/>
      <c r="B7" s="24"/>
      <c r="C7" s="75"/>
    </row>
    <row r="8" spans="1:3" ht="18" customHeight="1" x14ac:dyDescent="0.25">
      <c r="A8" s="25" t="s">
        <v>4</v>
      </c>
      <c r="B8" s="26"/>
      <c r="C8" s="76"/>
    </row>
    <row r="9" spans="1:3" ht="12.75" customHeight="1" x14ac:dyDescent="0.25">
      <c r="A9" s="27" t="s">
        <v>5</v>
      </c>
      <c r="B9" s="28"/>
      <c r="C9" s="77"/>
    </row>
    <row r="10" spans="1:3" x14ac:dyDescent="0.25">
      <c r="A10" s="27" t="s">
        <v>6</v>
      </c>
      <c r="B10" s="28"/>
      <c r="C10" s="77"/>
    </row>
    <row r="11" spans="1:3" x14ac:dyDescent="0.25">
      <c r="A11" s="27" t="s">
        <v>7</v>
      </c>
      <c r="B11" s="28"/>
      <c r="C11" s="77"/>
    </row>
    <row r="12" spans="1:3" x14ac:dyDescent="0.25">
      <c r="A12" s="27" t="s">
        <v>8</v>
      </c>
      <c r="B12" s="28"/>
      <c r="C12" s="77"/>
    </row>
    <row r="13" spans="1:3" x14ac:dyDescent="0.25">
      <c r="A13" s="27" t="s">
        <v>9</v>
      </c>
      <c r="B13" s="28"/>
      <c r="C13" s="77"/>
    </row>
    <row r="14" spans="1:3" x14ac:dyDescent="0.25">
      <c r="A14" s="29"/>
      <c r="B14" s="30"/>
      <c r="C14" s="78"/>
    </row>
    <row r="15" spans="1:3" x14ac:dyDescent="0.25">
      <c r="C15" s="79"/>
    </row>
    <row r="16" spans="1:3" ht="13" x14ac:dyDescent="0.25">
      <c r="A16" s="31" t="s">
        <v>10</v>
      </c>
      <c r="B16" s="32"/>
      <c r="C16" s="80"/>
    </row>
    <row r="17" spans="1:3" ht="13" x14ac:dyDescent="0.25">
      <c r="A17" s="33" t="s">
        <v>11</v>
      </c>
      <c r="B17" s="34"/>
      <c r="C17" s="187"/>
    </row>
    <row r="18" spans="1:3" ht="13" x14ac:dyDescent="0.25">
      <c r="A18" s="33" t="s">
        <v>12</v>
      </c>
      <c r="B18" s="34"/>
      <c r="C18" s="187"/>
    </row>
    <row r="19" spans="1:3" ht="13" x14ac:dyDescent="0.25">
      <c r="A19" s="33" t="s">
        <v>13</v>
      </c>
      <c r="B19" s="34"/>
      <c r="C19" s="187"/>
    </row>
    <row r="20" spans="1:3" ht="13" x14ac:dyDescent="0.25">
      <c r="A20" s="33" t="s">
        <v>14</v>
      </c>
      <c r="B20" s="34"/>
      <c r="C20" s="188"/>
    </row>
    <row r="21" spans="1:3" ht="13" x14ac:dyDescent="0.25">
      <c r="A21" s="33" t="s">
        <v>15</v>
      </c>
      <c r="B21" s="34"/>
      <c r="C21" s="189"/>
    </row>
    <row r="22" spans="1:3" ht="13" x14ac:dyDescent="0.25">
      <c r="A22" s="33" t="s">
        <v>16</v>
      </c>
      <c r="B22" s="34"/>
      <c r="C22" s="187"/>
    </row>
    <row r="23" spans="1:3" ht="13" x14ac:dyDescent="0.25">
      <c r="A23" s="33" t="s">
        <v>17</v>
      </c>
      <c r="B23" s="34"/>
      <c r="C23" s="187"/>
    </row>
    <row r="24" spans="1:3" ht="13" x14ac:dyDescent="0.25">
      <c r="A24" s="33" t="s">
        <v>18</v>
      </c>
      <c r="B24" s="34"/>
      <c r="C24" s="190"/>
    </row>
    <row r="25" spans="1:3" s="35" customFormat="1" ht="13" x14ac:dyDescent="0.25">
      <c r="A25" s="33" t="s">
        <v>19</v>
      </c>
      <c r="B25" s="34"/>
      <c r="C25" s="190"/>
    </row>
    <row r="26" spans="1:3" s="35" customFormat="1" ht="13" x14ac:dyDescent="0.25">
      <c r="A26" s="141" t="s">
        <v>20</v>
      </c>
      <c r="B26" s="140"/>
      <c r="C26" s="187"/>
    </row>
    <row r="27" spans="1:3" s="35" customFormat="1" ht="13" x14ac:dyDescent="0.25">
      <c r="A27" s="141" t="s">
        <v>21</v>
      </c>
      <c r="B27" s="140"/>
      <c r="C27" s="187"/>
    </row>
    <row r="28" spans="1:3" x14ac:dyDescent="0.25">
      <c r="C28" s="79"/>
    </row>
    <row r="29" spans="1:3" ht="13" x14ac:dyDescent="0.25">
      <c r="A29" s="31" t="s">
        <v>22</v>
      </c>
      <c r="B29" s="32"/>
      <c r="C29" s="80"/>
    </row>
    <row r="30" spans="1:3" x14ac:dyDescent="0.25">
      <c r="A30" s="36"/>
      <c r="B30" s="37"/>
      <c r="C30" s="40"/>
    </row>
    <row r="31" spans="1:3" ht="13" x14ac:dyDescent="0.25">
      <c r="A31" s="33" t="s">
        <v>23</v>
      </c>
      <c r="B31" s="38"/>
      <c r="C31" s="191"/>
    </row>
    <row r="32" spans="1:3" ht="13" x14ac:dyDescent="0.25">
      <c r="A32" s="33" t="s">
        <v>24</v>
      </c>
      <c r="B32" s="38"/>
      <c r="C32" s="191"/>
    </row>
    <row r="33" spans="1:3" ht="12.75" customHeight="1" x14ac:dyDescent="0.25">
      <c r="A33" s="33" t="s">
        <v>25</v>
      </c>
      <c r="B33" s="38"/>
      <c r="C33" s="191"/>
    </row>
    <row r="34" spans="1:3" ht="12.75" customHeight="1" x14ac:dyDescent="0.25">
      <c r="A34" s="33" t="s">
        <v>26</v>
      </c>
      <c r="B34" s="39"/>
      <c r="C34" s="192"/>
    </row>
    <row r="35" spans="1:3" ht="13" x14ac:dyDescent="0.25">
      <c r="A35" s="33" t="s">
        <v>27</v>
      </c>
      <c r="B35" s="38"/>
      <c r="C35" s="191"/>
    </row>
    <row r="36" spans="1:3" x14ac:dyDescent="0.25">
      <c r="A36" s="36"/>
      <c r="B36" s="37"/>
      <c r="C36" s="139"/>
    </row>
    <row r="37" spans="1:3" ht="13" x14ac:dyDescent="0.25">
      <c r="A37" s="33" t="s">
        <v>23</v>
      </c>
      <c r="B37" s="38"/>
      <c r="C37" s="191"/>
    </row>
    <row r="38" spans="1:3" ht="13" x14ac:dyDescent="0.25">
      <c r="A38" s="33" t="s">
        <v>24</v>
      </c>
      <c r="B38" s="38"/>
      <c r="C38" s="191"/>
    </row>
    <row r="39" spans="1:3" ht="13" x14ac:dyDescent="0.25">
      <c r="A39" s="33" t="s">
        <v>25</v>
      </c>
      <c r="B39" s="38"/>
      <c r="C39" s="191"/>
    </row>
    <row r="40" spans="1:3" ht="13" x14ac:dyDescent="0.25">
      <c r="A40" s="33" t="s">
        <v>26</v>
      </c>
      <c r="B40" s="39"/>
      <c r="C40" s="192"/>
    </row>
    <row r="41" spans="1:3" ht="13" x14ac:dyDescent="0.25">
      <c r="A41" s="33" t="s">
        <v>27</v>
      </c>
      <c r="B41" s="38"/>
      <c r="C41" s="191"/>
    </row>
    <row r="43" spans="1:3" x14ac:dyDescent="0.25">
      <c r="A43" s="81" t="s">
        <v>28</v>
      </c>
    </row>
    <row r="44" spans="1:3" x14ac:dyDescent="0.25">
      <c r="A44" s="81" t="s">
        <v>29</v>
      </c>
    </row>
    <row r="45" spans="1:3" x14ac:dyDescent="0.25">
      <c r="A45" s="81" t="s">
        <v>30</v>
      </c>
    </row>
    <row r="47" spans="1:3" ht="12.75" hidden="1" customHeight="1" x14ac:dyDescent="0.35">
      <c r="A47" s="142" t="s">
        <v>31</v>
      </c>
    </row>
    <row r="48" spans="1:3" ht="12.75" hidden="1" customHeight="1" x14ac:dyDescent="0.35">
      <c r="A48" s="142" t="s">
        <v>32</v>
      </c>
    </row>
    <row r="49" spans="1:1" ht="12.75" hidden="1" customHeight="1" x14ac:dyDescent="0.35">
      <c r="A49" s="142" t="s">
        <v>33</v>
      </c>
    </row>
  </sheetData>
  <phoneticPr fontId="2" type="noConversion"/>
  <dataValidations count="11">
    <dataValidation allowBlank="1" showInputMessage="1" showErrorMessage="1" prompt="Identify OS or App Version and include Service Packs and Builds" sqref="C25" xr:uid="{00000000-0002-0000-0000-000000000000}"/>
    <dataValidation allowBlank="1" showInputMessage="1" showErrorMessage="1" prompt="Insert unique identifier for the computer or device" sqref="C24" xr:uid="{00000000-0002-0000-0000-000001000000}"/>
    <dataValidation allowBlank="1" showInputMessage="1" showErrorMessage="1" prompt="Insert tester name and organization" sqref="C23" xr:uid="{00000000-0002-0000-0000-000002000000}"/>
    <dataValidation allowBlank="1" showInputMessage="1" showErrorMessage="1" prompt="Insert complete agency name" sqref="C17" xr:uid="{00000000-0002-0000-0000-000003000000}"/>
    <dataValidation allowBlank="1" showInputMessage="1" showErrorMessage="1" prompt="Insert complete agency code" sqref="C18" xr:uid="{00000000-0002-0000-0000-000004000000}"/>
    <dataValidation allowBlank="1" showInputMessage="1" showErrorMessage="1" prompt="Insert city, state and address or building number" sqref="C19" xr:uid="{00000000-0002-0000-0000-000005000000}"/>
    <dataValidation allowBlank="1" showInputMessage="1" showErrorMessage="1" prompt="Insert date testing occurred" sqref="C20" xr:uid="{00000000-0002-0000-0000-000006000000}"/>
    <dataValidation allowBlank="1" showInputMessage="1" showErrorMessage="1" prompt="Insert date of closing conference" sqref="C21" xr:uid="{00000000-0002-0000-0000-000007000000}"/>
    <dataValidation allowBlank="1" showInputMessage="1" showErrorMessage="1" prompt="Insert agency code(s) for all shared agencies" sqref="C22"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28"/>
  <sheetViews>
    <sheetView showGridLines="0" zoomScale="80" zoomScaleNormal="80" workbookViewId="0">
      <selection activeCell="C19" sqref="C19"/>
    </sheetView>
  </sheetViews>
  <sheetFormatPr defaultRowHeight="12.5" x14ac:dyDescent="0.25"/>
  <cols>
    <col min="2" max="2" width="11.26953125" customWidth="1"/>
    <col min="3" max="3" width="11.54296875" customWidth="1"/>
    <col min="4" max="4" width="12.453125" customWidth="1"/>
    <col min="5" max="5" width="11.453125" customWidth="1"/>
    <col min="6" max="6" width="13.453125" customWidth="1"/>
    <col min="7" max="7" width="11" customWidth="1"/>
    <col min="8" max="8" width="14.26953125" hidden="1" customWidth="1"/>
    <col min="9" max="9" width="9.26953125" hidden="1" customWidth="1"/>
    <col min="13" max="13" width="9.26953125" customWidth="1"/>
    <col min="16" max="16" width="14.1796875" customWidth="1"/>
  </cols>
  <sheetData>
    <row r="1" spans="1:16" ht="13" x14ac:dyDescent="0.3">
      <c r="A1" s="5" t="s">
        <v>34</v>
      </c>
      <c r="B1" s="6"/>
      <c r="C1" s="6"/>
      <c r="D1" s="6"/>
      <c r="E1" s="6"/>
      <c r="F1" s="6"/>
      <c r="G1" s="6"/>
      <c r="H1" s="6"/>
      <c r="I1" s="6"/>
      <c r="J1" s="6"/>
      <c r="K1" s="6"/>
      <c r="L1" s="6"/>
      <c r="M1" s="6"/>
      <c r="N1" s="6"/>
      <c r="O1" s="6"/>
      <c r="P1" s="7"/>
    </row>
    <row r="2" spans="1:16" ht="18" customHeight="1" x14ac:dyDescent="0.25">
      <c r="A2" s="8" t="s">
        <v>35</v>
      </c>
      <c r="B2" s="9"/>
      <c r="C2" s="9"/>
      <c r="D2" s="9"/>
      <c r="E2" s="9"/>
      <c r="F2" s="9"/>
      <c r="G2" s="9"/>
      <c r="H2" s="9"/>
      <c r="I2" s="9"/>
      <c r="J2" s="9"/>
      <c r="K2" s="9"/>
      <c r="L2" s="9"/>
      <c r="M2" s="9"/>
      <c r="N2" s="9"/>
      <c r="O2" s="9"/>
      <c r="P2" s="10"/>
    </row>
    <row r="3" spans="1:16" ht="12.75" customHeight="1" x14ac:dyDescent="0.25">
      <c r="A3" s="11" t="s">
        <v>36</v>
      </c>
      <c r="B3" s="12"/>
      <c r="C3" s="12"/>
      <c r="D3" s="12"/>
      <c r="E3" s="12"/>
      <c r="F3" s="12"/>
      <c r="G3" s="12"/>
      <c r="H3" s="12"/>
      <c r="I3" s="12"/>
      <c r="J3" s="12"/>
      <c r="K3" s="12"/>
      <c r="L3" s="12"/>
      <c r="M3" s="12"/>
      <c r="N3" s="12"/>
      <c r="O3" s="12"/>
      <c r="P3" s="13"/>
    </row>
    <row r="4" spans="1:16" x14ac:dyDescent="0.25">
      <c r="A4" s="11"/>
      <c r="B4" s="12"/>
      <c r="C4" s="12"/>
      <c r="D4" s="12"/>
      <c r="E4" s="12"/>
      <c r="F4" s="12"/>
      <c r="G4" s="12"/>
      <c r="H4" s="12"/>
      <c r="I4" s="12"/>
      <c r="J4" s="12"/>
      <c r="K4" s="12"/>
      <c r="L4" s="12"/>
      <c r="M4" s="12"/>
      <c r="N4" s="12"/>
      <c r="O4" s="12"/>
      <c r="P4" s="13"/>
    </row>
    <row r="5" spans="1:16" x14ac:dyDescent="0.25">
      <c r="A5" s="11" t="s">
        <v>37</v>
      </c>
      <c r="B5" s="12"/>
      <c r="C5" s="12"/>
      <c r="D5" s="12"/>
      <c r="E5" s="12"/>
      <c r="F5" s="12"/>
      <c r="G5" s="12"/>
      <c r="H5" s="12"/>
      <c r="I5" s="12"/>
      <c r="J5" s="12"/>
      <c r="K5" s="12"/>
      <c r="L5" s="12"/>
      <c r="M5" s="12"/>
      <c r="N5" s="12"/>
      <c r="O5" s="12"/>
      <c r="P5" s="13"/>
    </row>
    <row r="6" spans="1:16" x14ac:dyDescent="0.25">
      <c r="A6" s="11" t="s">
        <v>38</v>
      </c>
      <c r="B6" s="12"/>
      <c r="C6" s="12"/>
      <c r="D6" s="12"/>
      <c r="E6" s="12"/>
      <c r="F6" s="12"/>
      <c r="G6" s="12"/>
      <c r="H6" s="12"/>
      <c r="I6" s="12"/>
      <c r="J6" s="12"/>
      <c r="K6" s="12"/>
      <c r="L6" s="12"/>
      <c r="M6" s="12"/>
      <c r="N6" s="12"/>
      <c r="O6" s="12"/>
      <c r="P6" s="13"/>
    </row>
    <row r="7" spans="1:16" x14ac:dyDescent="0.25">
      <c r="A7" s="17"/>
      <c r="B7" s="14"/>
      <c r="C7" s="14"/>
      <c r="D7" s="14"/>
      <c r="E7" s="14"/>
      <c r="F7" s="14"/>
      <c r="G7" s="14"/>
      <c r="H7" s="14"/>
      <c r="I7" s="14"/>
      <c r="J7" s="14"/>
      <c r="K7" s="14"/>
      <c r="L7" s="14"/>
      <c r="M7" s="14"/>
      <c r="N7" s="14"/>
      <c r="O7" s="14"/>
      <c r="P7" s="15"/>
    </row>
    <row r="8" spans="1:16" ht="13" hidden="1" x14ac:dyDescent="0.3">
      <c r="A8" s="121"/>
      <c r="B8" s="132" t="s">
        <v>61</v>
      </c>
      <c r="C8" s="133"/>
      <c r="D8" s="134" t="e">
        <f>SUM(#REF!)/SUM(#REF!)*100</f>
        <v>#REF!</v>
      </c>
      <c r="P8" s="79"/>
    </row>
    <row r="9" spans="1:16" ht="13" x14ac:dyDescent="0.25">
      <c r="A9" s="126"/>
      <c r="B9" s="127"/>
      <c r="C9" s="127"/>
      <c r="D9" s="127"/>
      <c r="E9" s="127"/>
      <c r="F9" s="127"/>
      <c r="G9" s="127"/>
      <c r="H9" s="127"/>
      <c r="I9" s="127"/>
      <c r="J9" s="127"/>
      <c r="K9" s="128"/>
      <c r="L9" s="128"/>
      <c r="M9" s="128"/>
      <c r="N9" s="128"/>
      <c r="O9" s="128"/>
      <c r="P9" s="129"/>
    </row>
    <row r="10" spans="1:16" x14ac:dyDescent="0.25">
      <c r="A10" s="91"/>
      <c r="B10" s="92"/>
      <c r="C10" s="92"/>
      <c r="D10" s="92"/>
      <c r="E10" s="92"/>
      <c r="F10" s="92"/>
      <c r="G10" s="92"/>
      <c r="H10" s="92"/>
      <c r="I10" s="92"/>
      <c r="J10" s="92"/>
      <c r="K10" s="92"/>
      <c r="L10" s="92"/>
      <c r="M10" s="92"/>
      <c r="N10" s="92"/>
      <c r="O10" s="92"/>
      <c r="P10" s="93"/>
    </row>
    <row r="11" spans="1:16" ht="12.75" customHeight="1" x14ac:dyDescent="0.3">
      <c r="A11" s="94"/>
      <c r="B11" s="95" t="s">
        <v>62</v>
      </c>
      <c r="C11" s="96"/>
      <c r="D11" s="96"/>
      <c r="E11" s="96"/>
      <c r="F11" s="96"/>
      <c r="G11" s="97"/>
      <c r="P11" s="79"/>
    </row>
    <row r="12" spans="1:16" ht="12.75" customHeight="1" x14ac:dyDescent="0.3">
      <c r="A12" s="94"/>
      <c r="B12" s="173" t="s">
        <v>1510</v>
      </c>
      <c r="C12" s="174"/>
      <c r="D12" s="174"/>
      <c r="E12" s="174"/>
      <c r="F12" s="174"/>
      <c r="G12" s="175"/>
      <c r="P12" s="79"/>
    </row>
    <row r="13" spans="1:16" ht="12.75" customHeight="1" x14ac:dyDescent="0.3">
      <c r="A13" s="98" t="s">
        <v>39</v>
      </c>
      <c r="B13" s="99" t="s">
        <v>40</v>
      </c>
      <c r="C13" s="100"/>
      <c r="D13" s="101"/>
      <c r="E13" s="101"/>
      <c r="F13" s="101"/>
      <c r="G13" s="102"/>
      <c r="K13" s="103" t="s">
        <v>41</v>
      </c>
      <c r="L13" s="104"/>
      <c r="M13" s="104"/>
      <c r="N13" s="104"/>
      <c r="O13" s="105"/>
      <c r="P13" s="79"/>
    </row>
    <row r="14" spans="1:16" ht="36" x14ac:dyDescent="0.25">
      <c r="A14" s="106"/>
      <c r="B14" s="107" t="s">
        <v>42</v>
      </c>
      <c r="C14" s="108" t="s">
        <v>43</v>
      </c>
      <c r="D14" s="108" t="s">
        <v>44</v>
      </c>
      <c r="E14" s="108" t="s">
        <v>45</v>
      </c>
      <c r="F14" s="108" t="s">
        <v>46</v>
      </c>
      <c r="G14" s="109" t="s">
        <v>47</v>
      </c>
      <c r="K14" s="110" t="s">
        <v>48</v>
      </c>
      <c r="L14" s="19"/>
      <c r="M14" s="111" t="s">
        <v>49</v>
      </c>
      <c r="N14" s="111" t="s">
        <v>50</v>
      </c>
      <c r="O14" s="112" t="s">
        <v>51</v>
      </c>
      <c r="P14" s="79"/>
    </row>
    <row r="15" spans="1:16" ht="12.75" customHeight="1" x14ac:dyDescent="0.3">
      <c r="A15" s="113"/>
      <c r="B15" s="136">
        <f>COUNTIF('Gen Test Cases'!I3:I22,"Pass")+COUNTIF('MongoDB 3.6'!J3:J18,"Pass")</f>
        <v>0</v>
      </c>
      <c r="C15" s="137">
        <f>COUNTIF('Gen Test Cases'!I3:I22,"Fail")+COUNTIF('MongoDB 3.6'!J3:J18,"Fail")</f>
        <v>0</v>
      </c>
      <c r="D15" s="143">
        <f>COUNTIF('Gen Test Cases'!I3:I22,"Info")+COUNTIF('MongoDB 3.6'!J3:J18,"Info")</f>
        <v>0</v>
      </c>
      <c r="E15" s="136">
        <f>COUNTIF('Gen Test Cases'!I3:I22,"N/A")+COUNTIF('MongoDB 3.6'!J3:J18,"N/A")</f>
        <v>0</v>
      </c>
      <c r="F15" s="136">
        <f>B15+C15</f>
        <v>0</v>
      </c>
      <c r="G15" s="138">
        <f>D27/100</f>
        <v>0</v>
      </c>
      <c r="K15" s="115" t="s">
        <v>52</v>
      </c>
      <c r="L15" s="116"/>
      <c r="M15" s="117">
        <f>COUNTA('Gen Test Cases'!I3:I22)+COUNTA('MongoDB 3.6'!J3:J18)</f>
        <v>0</v>
      </c>
      <c r="N15" s="117">
        <f>O15-M15</f>
        <v>36</v>
      </c>
      <c r="O15" s="118">
        <f>COUNTA('Gen Test Cases'!A3:A22)+COUNTA('MongoDB 3.6'!A3:A18)</f>
        <v>36</v>
      </c>
      <c r="P15" s="79"/>
    </row>
    <row r="16" spans="1:16" ht="12.75" customHeight="1" x14ac:dyDescent="0.3">
      <c r="A16" s="113"/>
      <c r="B16" s="119"/>
      <c r="K16" s="16"/>
      <c r="L16" s="16"/>
      <c r="M16" s="16"/>
      <c r="N16" s="16"/>
      <c r="O16" s="16"/>
      <c r="P16" s="79"/>
    </row>
    <row r="17" spans="1:16" ht="12.75" customHeight="1" x14ac:dyDescent="0.3">
      <c r="A17" s="113"/>
      <c r="B17" s="99" t="s">
        <v>53</v>
      </c>
      <c r="C17" s="101"/>
      <c r="D17" s="101"/>
      <c r="E17" s="101"/>
      <c r="F17" s="101"/>
      <c r="G17" s="120"/>
      <c r="K17" s="16"/>
      <c r="L17" s="16"/>
      <c r="M17" s="16"/>
      <c r="N17" s="16"/>
      <c r="O17" s="16"/>
      <c r="P17" s="79"/>
    </row>
    <row r="18" spans="1:16" ht="12.75" customHeight="1" x14ac:dyDescent="0.25">
      <c r="A18" s="121"/>
      <c r="B18" s="122" t="s">
        <v>54</v>
      </c>
      <c r="C18" s="122" t="s">
        <v>55</v>
      </c>
      <c r="D18" s="122" t="s">
        <v>56</v>
      </c>
      <c r="E18" s="122" t="s">
        <v>57</v>
      </c>
      <c r="F18" s="122" t="s">
        <v>45</v>
      </c>
      <c r="G18" s="122" t="s">
        <v>58</v>
      </c>
      <c r="H18" s="123" t="s">
        <v>59</v>
      </c>
      <c r="I18" s="123" t="s">
        <v>60</v>
      </c>
      <c r="K18" s="1"/>
      <c r="L18" s="1"/>
      <c r="M18" s="1"/>
      <c r="N18" s="1"/>
      <c r="O18" s="1"/>
      <c r="P18" s="79"/>
    </row>
    <row r="19" spans="1:16" ht="12.75" customHeight="1" x14ac:dyDescent="0.3">
      <c r="A19" s="121"/>
      <c r="B19" s="124">
        <v>8</v>
      </c>
      <c r="C19" s="125">
        <f>COUNTIF('Gen Test Cases'!AA:AA,Results!$B19)+COUNTIF('MongoDB 3.6'!AA:AA,Results!$B19)</f>
        <v>0</v>
      </c>
      <c r="D19" s="114">
        <f>COUNTIFS('Gen Test Cases'!AA:AA,Results!$B19,'Gen Test Cases'!I:I,Results!$D$18)+COUNTIFS('MongoDB 3.6'!AA:AA,Results!$B19,'MongoDB 3.6'!J:J,Results!$D$18)</f>
        <v>0</v>
      </c>
      <c r="E19" s="114">
        <f>COUNTIFS('Gen Test Cases'!AA:AA,Results!$B19,'Gen Test Cases'!I:I,Results!$E$18)+COUNTIFS('MongoDB 3.6'!AA:AA,Results!$B19,'MongoDB 3.6'!J:J,Results!$E$18)</f>
        <v>0</v>
      </c>
      <c r="F19" s="114">
        <f>COUNTIFS('Gen Test Cases'!AA:AA,Results!$B19,'Gen Test Cases'!I:I,Results!$F$18)+COUNTIFS('MongoDB 3.6'!AA:AA,Results!$B19,'MongoDB 3.6'!J:J,Results!$F$18)</f>
        <v>0</v>
      </c>
      <c r="G19" s="147">
        <v>1500</v>
      </c>
      <c r="H19">
        <f>(C19-F19)*(G19)</f>
        <v>0</v>
      </c>
      <c r="I19">
        <f t="shared" ref="I19:I26" si="0">D19*G19</f>
        <v>0</v>
      </c>
      <c r="J19" s="144">
        <f>D15+N15</f>
        <v>36</v>
      </c>
      <c r="K19" s="145" t="str">
        <f>"WARNING: THERE IS AT LEAST ONE TEST CASE WITH"</f>
        <v>WARNING: THERE IS AT LEAST ONE TEST CASE WITH</v>
      </c>
      <c r="P19" s="79"/>
    </row>
    <row r="20" spans="1:16" ht="12.75" customHeight="1" x14ac:dyDescent="0.3">
      <c r="A20" s="121"/>
      <c r="B20" s="124">
        <v>7</v>
      </c>
      <c r="C20" s="125">
        <f>COUNTIF('Gen Test Cases'!AA:AA,Results!$B20)+COUNTIF('MongoDB 3.6'!AA:AA,Results!$B20)</f>
        <v>2</v>
      </c>
      <c r="D20" s="114">
        <f>COUNTIFS('Gen Test Cases'!AA:AA,Results!$B20,'Gen Test Cases'!I:I,Results!$D$18)+COUNTIFS('MongoDB 3.6'!AA:AA,Results!$B20,'MongoDB 3.6'!J:J,Results!$D$18)</f>
        <v>0</v>
      </c>
      <c r="E20" s="114">
        <f>COUNTIFS('Gen Test Cases'!AA:AA,Results!$B20,'Gen Test Cases'!I:I,Results!$E$18)+COUNTIFS('MongoDB 3.6'!AA:AA,Results!$B20,'MongoDB 3.6'!J:J,Results!$E$18)</f>
        <v>0</v>
      </c>
      <c r="F20" s="114">
        <f>COUNTIFS('Gen Test Cases'!AA:AA,Results!$B20,'Gen Test Cases'!I:I,Results!$F$18)+COUNTIFS('MongoDB 3.6'!AA:AA,Results!$B20,'MongoDB 3.6'!J:J,Results!$F$18)</f>
        <v>0</v>
      </c>
      <c r="G20" s="147">
        <v>750</v>
      </c>
      <c r="H20">
        <f t="shared" ref="H20:H26" si="1">(C20-F20)*(G20)</f>
        <v>1500</v>
      </c>
      <c r="I20">
        <f t="shared" si="0"/>
        <v>0</v>
      </c>
      <c r="K20" s="145" t="str">
        <f>"AN 'INFO' OR BLANK STATUS (SEE ABOVE)"</f>
        <v>AN 'INFO' OR BLANK STATUS (SEE ABOVE)</v>
      </c>
      <c r="P20" s="79"/>
    </row>
    <row r="21" spans="1:16" ht="12.75" customHeight="1" x14ac:dyDescent="0.25">
      <c r="A21" s="121"/>
      <c r="B21" s="124">
        <v>6</v>
      </c>
      <c r="C21" s="125">
        <f>COUNTIF('Gen Test Cases'!AA:AA,Results!$B21)+COUNTIF('MongoDB 3.6'!AA:AA,Results!$B21)</f>
        <v>2</v>
      </c>
      <c r="D21" s="114">
        <f>COUNTIFS('Gen Test Cases'!AA:AA,Results!$B21,'Gen Test Cases'!I:I,Results!$D$18)+COUNTIFS('MongoDB 3.6'!AA:AA,Results!$B21,'MongoDB 3.6'!J:J,Results!$D$18)</f>
        <v>0</v>
      </c>
      <c r="E21" s="114">
        <f>COUNTIFS('Gen Test Cases'!AA:AA,Results!$B21,'Gen Test Cases'!I:I,Results!$E$18)+COUNTIFS('MongoDB 3.6'!AA:AA,Results!$B21,'MongoDB 3.6'!J:J,Results!$E$18)</f>
        <v>0</v>
      </c>
      <c r="F21" s="114">
        <f>COUNTIFS('Gen Test Cases'!AA:AA,Results!$B21,'Gen Test Cases'!I:I,Results!$F$18)+COUNTIFS('MongoDB 3.6'!AA:AA,Results!$B21,'MongoDB 3.6'!J:J,Results!$F$18)</f>
        <v>0</v>
      </c>
      <c r="G21" s="147">
        <v>100</v>
      </c>
      <c r="H21">
        <f t="shared" si="1"/>
        <v>200</v>
      </c>
      <c r="I21">
        <f t="shared" si="0"/>
        <v>0</v>
      </c>
      <c r="P21" s="79"/>
    </row>
    <row r="22" spans="1:16" ht="12.75" customHeight="1" x14ac:dyDescent="0.25">
      <c r="A22" s="121"/>
      <c r="B22" s="124">
        <v>5</v>
      </c>
      <c r="C22" s="125">
        <f>COUNTIF('Gen Test Cases'!AA:AA,Results!$B22)+COUNTIF('MongoDB 3.6'!AA:AA,Results!$B22)</f>
        <v>14</v>
      </c>
      <c r="D22" s="114">
        <f>COUNTIFS('Gen Test Cases'!AA:AA,Results!$B22,'Gen Test Cases'!I:I,Results!$D$18)+COUNTIFS('MongoDB 3.6'!AA:AA,Results!$B22,'MongoDB 3.6'!J:J,Results!$D$18)</f>
        <v>0</v>
      </c>
      <c r="E22" s="114">
        <f>COUNTIFS('Gen Test Cases'!AA:AA,Results!$B22,'Gen Test Cases'!I:I,Results!$E$18)+COUNTIFS('MongoDB 3.6'!AA:AA,Results!$B22,'MongoDB 3.6'!J:J,Results!$E$18)</f>
        <v>0</v>
      </c>
      <c r="F22" s="114">
        <f>COUNTIFS('Gen Test Cases'!AA:AA,Results!$B22,'Gen Test Cases'!I:I,Results!$F$18)+COUNTIFS('MongoDB 3.6'!AA:AA,Results!$B22,'MongoDB 3.6'!J:J,Results!$F$18)</f>
        <v>0</v>
      </c>
      <c r="G22" s="147">
        <v>50</v>
      </c>
      <c r="H22">
        <f t="shared" si="1"/>
        <v>700</v>
      </c>
      <c r="I22">
        <f t="shared" si="0"/>
        <v>0</v>
      </c>
      <c r="P22" s="79"/>
    </row>
    <row r="23" spans="1:16" ht="12.75" customHeight="1" x14ac:dyDescent="0.3">
      <c r="A23" s="121"/>
      <c r="B23" s="124">
        <v>4</v>
      </c>
      <c r="C23" s="125">
        <f>COUNTIF('Gen Test Cases'!AA:AA,Results!$B23)+COUNTIF('MongoDB 3.6'!AA:AA,Results!$B23)</f>
        <v>8</v>
      </c>
      <c r="D23" s="114">
        <f>COUNTIFS('Gen Test Cases'!AA:AA,Results!$B23,'Gen Test Cases'!I:I,Results!$D$18)+COUNTIFS('MongoDB 3.6'!AA:AA,Results!$B23,'MongoDB 3.6'!J:J,Results!$D$18)</f>
        <v>0</v>
      </c>
      <c r="E23" s="114">
        <f>COUNTIFS('Gen Test Cases'!AA:AA,Results!$B23,'Gen Test Cases'!I:I,Results!$E$18)+COUNTIFS('MongoDB 3.6'!AA:AA,Results!$B23,'MongoDB 3.6'!J:J,Results!$E$18)</f>
        <v>0</v>
      </c>
      <c r="F23" s="114">
        <f>COUNTIFS('Gen Test Cases'!AA:AA,Results!$B23,'Gen Test Cases'!I:I,Results!$F$18)+COUNTIFS('MongoDB 3.6'!AA:AA,Results!$B23,'MongoDB 3.6'!J:J,Results!$F$18)</f>
        <v>0</v>
      </c>
      <c r="G23" s="147">
        <v>10</v>
      </c>
      <c r="H23">
        <f t="shared" si="1"/>
        <v>80</v>
      </c>
      <c r="I23">
        <f t="shared" si="0"/>
        <v>0</v>
      </c>
      <c r="J23" s="144">
        <f>SUMPRODUCT(--ISERROR('Gen Test Cases'!AA:AA))+SUMPRODUCT(--ISERROR(#REF!))</f>
        <v>4</v>
      </c>
      <c r="K23" s="145" t="str">
        <f>"WARNING: THERE IS AT LEAST ONE TEST CASE WITH"</f>
        <v>WARNING: THERE IS AT LEAST ONE TEST CASE WITH</v>
      </c>
      <c r="P23" s="79"/>
    </row>
    <row r="24" spans="1:16" ht="12.75" customHeight="1" x14ac:dyDescent="0.3">
      <c r="A24" s="121"/>
      <c r="B24" s="124">
        <v>3</v>
      </c>
      <c r="C24" s="125">
        <f>COUNTIF('Gen Test Cases'!AA:AA,Results!$B24)+COUNTIF('MongoDB 3.6'!AA:AA,Results!$B24)</f>
        <v>2</v>
      </c>
      <c r="D24" s="114">
        <f>COUNTIFS('Gen Test Cases'!AA:AA,Results!$B24,'Gen Test Cases'!I:I,Results!$D$18)+COUNTIFS('MongoDB 3.6'!AA:AA,Results!$B24,'MongoDB 3.6'!J:J,Results!$D$18)</f>
        <v>0</v>
      </c>
      <c r="E24" s="114">
        <f>COUNTIFS('Gen Test Cases'!AA:AA,Results!$B24,'Gen Test Cases'!I:I,Results!$E$18)+COUNTIFS('MongoDB 3.6'!AA:AA,Results!$B24,'MongoDB 3.6'!J:J,Results!$E$18)</f>
        <v>0</v>
      </c>
      <c r="F24" s="114">
        <f>COUNTIFS('Gen Test Cases'!AA:AA,Results!$B24,'Gen Test Cases'!I:I,Results!$F$18)+COUNTIFS('MongoDB 3.6'!AA:AA,Results!$B24,'MongoDB 3.6'!J:J,Results!$F$18)</f>
        <v>0</v>
      </c>
      <c r="G24" s="147">
        <v>5</v>
      </c>
      <c r="H24">
        <f t="shared" si="1"/>
        <v>10</v>
      </c>
      <c r="I24">
        <f t="shared" si="0"/>
        <v>0</v>
      </c>
      <c r="K24" s="145" t="str">
        <f>"MULTIPLE OR INVALID ISSUE CODES (SEE TEST CASES TAB)"</f>
        <v>MULTIPLE OR INVALID ISSUE CODES (SEE TEST CASES TAB)</v>
      </c>
      <c r="P24" s="79"/>
    </row>
    <row r="25" spans="1:16" ht="12.75" customHeight="1" x14ac:dyDescent="0.25">
      <c r="A25" s="121"/>
      <c r="B25" s="124">
        <v>2</v>
      </c>
      <c r="C25" s="125">
        <f>COUNTIF('Gen Test Cases'!AA:AA,Results!$B25)+COUNTIF('MongoDB 3.6'!AA:AA,Results!$B25)</f>
        <v>4</v>
      </c>
      <c r="D25" s="114">
        <f>COUNTIFS('Gen Test Cases'!AA:AA,Results!$B25,'Gen Test Cases'!I:I,Results!$D$18)+COUNTIFS('MongoDB 3.6'!AA:AA,Results!$B25,'MongoDB 3.6'!J:J,Results!$D$18)</f>
        <v>0</v>
      </c>
      <c r="E25" s="114">
        <f>COUNTIFS('Gen Test Cases'!AA:AA,Results!$B25,'Gen Test Cases'!I:I,Results!$E$18)+COUNTIFS('MongoDB 3.6'!AA:AA,Results!$B25,'MongoDB 3.6'!J:J,Results!$E$18)</f>
        <v>0</v>
      </c>
      <c r="F25" s="114">
        <f>COUNTIFS('Gen Test Cases'!AA:AA,Results!$B25,'Gen Test Cases'!I:I,Results!$F$18)+COUNTIFS('MongoDB 3.6'!AA:AA,Results!$B25,'MongoDB 3.6'!J:J,Results!$F$18)</f>
        <v>0</v>
      </c>
      <c r="G25" s="147">
        <v>2</v>
      </c>
      <c r="H25">
        <f t="shared" si="1"/>
        <v>8</v>
      </c>
      <c r="I25">
        <f t="shared" si="0"/>
        <v>0</v>
      </c>
      <c r="P25" s="79"/>
    </row>
    <row r="26" spans="1:16" ht="12.75" customHeight="1" x14ac:dyDescent="0.25">
      <c r="A26" s="121"/>
      <c r="B26" s="124">
        <v>1</v>
      </c>
      <c r="C26" s="125">
        <f>COUNTIF('Gen Test Cases'!AA:AA,Results!$B26)+COUNTIF('MongoDB 3.6'!AA:AA,Results!$B26)</f>
        <v>0</v>
      </c>
      <c r="D26" s="114">
        <f>COUNTIFS('Gen Test Cases'!AA:AA,Results!$B26,'Gen Test Cases'!I:I,Results!$D$18)+COUNTIFS('MongoDB 3.6'!AA:AA,Results!$B26,'MongoDB 3.6'!J:J,Results!$D$18)</f>
        <v>0</v>
      </c>
      <c r="E26" s="114">
        <f>COUNTIFS('Gen Test Cases'!AA:AA,Results!$B26,'Gen Test Cases'!I:I,Results!$E$18)+COUNTIFS('MongoDB 3.6'!AA:AA,Results!$B26,'MongoDB 3.6'!J:J,Results!$E$18)</f>
        <v>0</v>
      </c>
      <c r="F26" s="114">
        <f>COUNTIFS('Gen Test Cases'!AA:AA,Results!$B26,'Gen Test Cases'!I:I,Results!$F$18)+COUNTIFS('MongoDB 3.6'!AA:AA,Results!$B26,'MongoDB 3.6'!J:J,Results!$F$18)</f>
        <v>0</v>
      </c>
      <c r="G26" s="147">
        <v>1</v>
      </c>
      <c r="H26">
        <f t="shared" si="1"/>
        <v>0</v>
      </c>
      <c r="I26">
        <f t="shared" si="0"/>
        <v>0</v>
      </c>
      <c r="P26" s="79"/>
    </row>
    <row r="27" spans="1:16" ht="13" hidden="1" x14ac:dyDescent="0.3">
      <c r="A27" s="121"/>
      <c r="B27" s="132" t="s">
        <v>61</v>
      </c>
      <c r="C27" s="133"/>
      <c r="D27" s="134">
        <f>SUM(I19:I26)/SUM(H19:H26)*100</f>
        <v>0</v>
      </c>
      <c r="P27" s="79"/>
    </row>
    <row r="28" spans="1:16" ht="13" x14ac:dyDescent="0.25">
      <c r="A28" s="126"/>
      <c r="B28" s="127"/>
      <c r="C28" s="127"/>
      <c r="D28" s="127"/>
      <c r="E28" s="127"/>
      <c r="F28" s="127"/>
      <c r="G28" s="127"/>
      <c r="H28" s="127"/>
      <c r="I28" s="127"/>
      <c r="J28" s="127"/>
      <c r="K28" s="128"/>
      <c r="L28" s="128"/>
      <c r="M28" s="128"/>
      <c r="N28" s="128"/>
      <c r="O28" s="128"/>
      <c r="P28" s="129"/>
    </row>
  </sheetData>
  <phoneticPr fontId="2" type="noConversion"/>
  <conditionalFormatting sqref="D15">
    <cfRule type="cellIs" dxfId="26" priority="5" stopIfTrue="1" operator="greaterThan">
      <formula>0</formula>
    </cfRule>
  </conditionalFormatting>
  <conditionalFormatting sqref="N15">
    <cfRule type="cellIs" dxfId="25" priority="3" stopIfTrue="1" operator="greaterThan">
      <formula>0</formula>
    </cfRule>
    <cfRule type="cellIs" dxfId="24" priority="4" stopIfTrue="1" operator="lessThan">
      <formula>0</formula>
    </cfRule>
  </conditionalFormatting>
  <conditionalFormatting sqref="K19">
    <cfRule type="expression" dxfId="23" priority="6" stopIfTrue="1">
      <formula>#REF!=0</formula>
    </cfRule>
  </conditionalFormatting>
  <conditionalFormatting sqref="K23">
    <cfRule type="expression" dxfId="22" priority="7" stopIfTrue="1">
      <formula>#REF!=0</formula>
    </cfRule>
  </conditionalFormatting>
  <conditionalFormatting sqref="K20">
    <cfRule type="expression" dxfId="21" priority="2" stopIfTrue="1">
      <formula>#REF!=0</formula>
    </cfRule>
  </conditionalFormatting>
  <conditionalFormatting sqref="K24">
    <cfRule type="expression" dxfId="20" priority="1" stopIfTrue="1">
      <formula>#REF!=0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39"/>
  <sheetViews>
    <sheetView showGridLines="0" zoomScale="80" zoomScaleNormal="80" workbookViewId="0">
      <pane ySplit="1" topLeftCell="A2" activePane="bottomLeft" state="frozen"/>
      <selection pane="bottomLeft" activeCell="A3" sqref="A3:N8"/>
    </sheetView>
  </sheetViews>
  <sheetFormatPr defaultColWidth="9.26953125" defaultRowHeight="12.5" x14ac:dyDescent="0.25"/>
  <cols>
    <col min="14" max="14" width="11.7265625" customWidth="1"/>
  </cols>
  <sheetData>
    <row r="1" spans="1:14" ht="13" x14ac:dyDescent="0.3">
      <c r="A1" s="5" t="s">
        <v>63</v>
      </c>
      <c r="B1" s="6"/>
      <c r="C1" s="6"/>
      <c r="D1" s="6"/>
      <c r="E1" s="6"/>
      <c r="F1" s="6"/>
      <c r="G1" s="6"/>
      <c r="H1" s="6"/>
      <c r="I1" s="6"/>
      <c r="J1" s="6"/>
      <c r="K1" s="6"/>
      <c r="L1" s="6"/>
      <c r="M1" s="6"/>
      <c r="N1" s="7"/>
    </row>
    <row r="2" spans="1:14" ht="12.75" customHeight="1" x14ac:dyDescent="0.25">
      <c r="A2" s="149" t="s">
        <v>64</v>
      </c>
      <c r="B2" s="150"/>
      <c r="C2" s="150"/>
      <c r="D2" s="150"/>
      <c r="E2" s="150"/>
      <c r="F2" s="150"/>
      <c r="G2" s="150"/>
      <c r="H2" s="150"/>
      <c r="I2" s="150"/>
      <c r="J2" s="150"/>
      <c r="K2" s="150"/>
      <c r="L2" s="150"/>
      <c r="M2" s="150"/>
      <c r="N2" s="151"/>
    </row>
    <row r="3" spans="1:14" s="65" customFormat="1" ht="12.75" customHeight="1" x14ac:dyDescent="0.25">
      <c r="A3" s="229" t="s">
        <v>1518</v>
      </c>
      <c r="B3" s="230"/>
      <c r="C3" s="230"/>
      <c r="D3" s="230"/>
      <c r="E3" s="230"/>
      <c r="F3" s="230"/>
      <c r="G3" s="230"/>
      <c r="H3" s="230"/>
      <c r="I3" s="230"/>
      <c r="J3" s="230"/>
      <c r="K3" s="230"/>
      <c r="L3" s="230"/>
      <c r="M3" s="230"/>
      <c r="N3" s="230"/>
    </row>
    <row r="4" spans="1:14" s="65" customFormat="1" x14ac:dyDescent="0.25">
      <c r="A4" s="230"/>
      <c r="B4" s="230"/>
      <c r="C4" s="230"/>
      <c r="D4" s="230"/>
      <c r="E4" s="230"/>
      <c r="F4" s="230"/>
      <c r="G4" s="230"/>
      <c r="H4" s="230"/>
      <c r="I4" s="230"/>
      <c r="J4" s="230"/>
      <c r="K4" s="230"/>
      <c r="L4" s="230"/>
      <c r="M4" s="230"/>
      <c r="N4" s="230"/>
    </row>
    <row r="5" spans="1:14" s="65" customFormat="1" x14ac:dyDescent="0.25">
      <c r="A5" s="230"/>
      <c r="B5" s="230"/>
      <c r="C5" s="230"/>
      <c r="D5" s="230"/>
      <c r="E5" s="230"/>
      <c r="F5" s="230"/>
      <c r="G5" s="230"/>
      <c r="H5" s="230"/>
      <c r="I5" s="230"/>
      <c r="J5" s="230"/>
      <c r="K5" s="230"/>
      <c r="L5" s="230"/>
      <c r="M5" s="230"/>
      <c r="N5" s="230"/>
    </row>
    <row r="6" spans="1:14" s="65" customFormat="1" x14ac:dyDescent="0.25">
      <c r="A6" s="230"/>
      <c r="B6" s="230"/>
      <c r="C6" s="230"/>
      <c r="D6" s="230"/>
      <c r="E6" s="230"/>
      <c r="F6" s="230"/>
      <c r="G6" s="230"/>
      <c r="H6" s="230"/>
      <c r="I6" s="230"/>
      <c r="J6" s="230"/>
      <c r="K6" s="230"/>
      <c r="L6" s="230"/>
      <c r="M6" s="230"/>
      <c r="N6" s="230"/>
    </row>
    <row r="7" spans="1:14" s="65" customFormat="1" x14ac:dyDescent="0.25">
      <c r="A7" s="230"/>
      <c r="B7" s="230"/>
      <c r="C7" s="230"/>
      <c r="D7" s="230"/>
      <c r="E7" s="230"/>
      <c r="F7" s="230"/>
      <c r="G7" s="230"/>
      <c r="H7" s="230"/>
      <c r="I7" s="230"/>
      <c r="J7" s="230"/>
      <c r="K7" s="230"/>
      <c r="L7" s="230"/>
      <c r="M7" s="230"/>
      <c r="N7" s="230"/>
    </row>
    <row r="8" spans="1:14" s="65" customFormat="1" ht="76" customHeight="1" x14ac:dyDescent="0.25">
      <c r="A8" s="230"/>
      <c r="B8" s="230"/>
      <c r="C8" s="230"/>
      <c r="D8" s="230"/>
      <c r="E8" s="230"/>
      <c r="F8" s="230"/>
      <c r="G8" s="230"/>
      <c r="H8" s="230"/>
      <c r="I8" s="230"/>
      <c r="J8" s="230"/>
      <c r="K8" s="230"/>
      <c r="L8" s="230"/>
      <c r="M8" s="230"/>
      <c r="N8" s="230"/>
    </row>
    <row r="9" spans="1:14" s="65" customFormat="1" hidden="1" x14ac:dyDescent="0.25">
      <c r="A9" s="17"/>
      <c r="B9" s="14"/>
      <c r="C9" s="14"/>
      <c r="D9" s="14"/>
      <c r="E9" s="14"/>
      <c r="F9" s="14"/>
      <c r="G9" s="14"/>
      <c r="H9" s="14"/>
      <c r="I9" s="14"/>
      <c r="J9" s="14"/>
      <c r="K9" s="14"/>
      <c r="L9" s="14"/>
      <c r="M9" s="14"/>
      <c r="N9" s="15"/>
    </row>
    <row r="10" spans="1:14" s="65" customFormat="1" x14ac:dyDescent="0.25"/>
    <row r="11" spans="1:14" s="65" customFormat="1" ht="12.75" customHeight="1" x14ac:dyDescent="0.25">
      <c r="A11" s="41" t="s">
        <v>65</v>
      </c>
      <c r="B11" s="42"/>
      <c r="C11" s="42"/>
      <c r="D11" s="42"/>
      <c r="E11" s="42"/>
      <c r="F11" s="42"/>
      <c r="G11" s="42"/>
      <c r="H11" s="42"/>
      <c r="I11" s="42"/>
      <c r="J11" s="42"/>
      <c r="K11" s="42"/>
      <c r="L11" s="42"/>
      <c r="M11" s="42"/>
      <c r="N11" s="43"/>
    </row>
    <row r="12" spans="1:14" s="65" customFormat="1" ht="12.75" customHeight="1" x14ac:dyDescent="0.25">
      <c r="A12" s="44" t="s">
        <v>66</v>
      </c>
      <c r="B12" s="45"/>
      <c r="C12" s="46"/>
      <c r="D12" s="47" t="s">
        <v>67</v>
      </c>
      <c r="E12" s="48"/>
      <c r="F12" s="48"/>
      <c r="G12" s="48"/>
      <c r="H12" s="48"/>
      <c r="I12" s="48"/>
      <c r="J12" s="48"/>
      <c r="K12" s="48"/>
      <c r="L12" s="48"/>
      <c r="M12" s="48"/>
      <c r="N12" s="49"/>
    </row>
    <row r="13" spans="1:14" s="65" customFormat="1" ht="13" x14ac:dyDescent="0.25">
      <c r="A13" s="50"/>
      <c r="B13" s="51"/>
      <c r="C13" s="52"/>
      <c r="D13" s="17" t="s">
        <v>68</v>
      </c>
      <c r="E13" s="14"/>
      <c r="F13" s="14"/>
      <c r="G13" s="14"/>
      <c r="H13" s="14"/>
      <c r="I13" s="14"/>
      <c r="J13" s="14"/>
      <c r="K13" s="14"/>
      <c r="L13" s="14"/>
      <c r="M13" s="14"/>
      <c r="N13" s="15"/>
    </row>
    <row r="14" spans="1:14" s="65" customFormat="1" ht="12.75" customHeight="1" x14ac:dyDescent="0.25">
      <c r="A14" s="53" t="s">
        <v>69</v>
      </c>
      <c r="B14" s="54"/>
      <c r="C14" s="55"/>
      <c r="D14" s="56" t="s">
        <v>70</v>
      </c>
      <c r="E14" s="57"/>
      <c r="F14" s="57"/>
      <c r="G14" s="57"/>
      <c r="H14" s="57"/>
      <c r="I14" s="57"/>
      <c r="J14" s="57"/>
      <c r="K14" s="57"/>
      <c r="L14" s="57"/>
      <c r="M14" s="57"/>
      <c r="N14" s="58"/>
    </row>
    <row r="15" spans="1:14" ht="12.75" customHeight="1" x14ac:dyDescent="0.25">
      <c r="A15" s="44" t="s">
        <v>71</v>
      </c>
      <c r="B15" s="45"/>
      <c r="C15" s="46"/>
      <c r="D15" s="47" t="s">
        <v>72</v>
      </c>
      <c r="E15" s="48"/>
      <c r="F15" s="48"/>
      <c r="G15" s="48"/>
      <c r="H15" s="48"/>
      <c r="I15" s="48"/>
      <c r="J15" s="48"/>
      <c r="K15" s="48"/>
      <c r="L15" s="48"/>
      <c r="M15" s="48"/>
      <c r="N15" s="49"/>
    </row>
    <row r="16" spans="1:14" s="65" customFormat="1" ht="12.75" customHeight="1" x14ac:dyDescent="0.25">
      <c r="A16" s="44" t="s">
        <v>73</v>
      </c>
      <c r="B16" s="45"/>
      <c r="C16" s="46"/>
      <c r="D16" s="47" t="s">
        <v>74</v>
      </c>
      <c r="E16" s="48"/>
      <c r="F16" s="48"/>
      <c r="G16" s="48"/>
      <c r="H16" s="48"/>
      <c r="I16" s="48"/>
      <c r="J16" s="48"/>
      <c r="K16" s="48"/>
      <c r="L16" s="48"/>
      <c r="M16" s="48"/>
      <c r="N16" s="49"/>
    </row>
    <row r="17" spans="1:14" s="65" customFormat="1" ht="13" x14ac:dyDescent="0.25">
      <c r="A17" s="59"/>
      <c r="B17" s="60"/>
      <c r="C17" s="61"/>
      <c r="D17" s="11" t="s">
        <v>75</v>
      </c>
      <c r="E17" s="12"/>
      <c r="F17" s="12"/>
      <c r="G17" s="12"/>
      <c r="H17" s="12"/>
      <c r="I17" s="12"/>
      <c r="J17" s="12"/>
      <c r="K17" s="12"/>
      <c r="L17" s="12"/>
      <c r="M17" s="12"/>
      <c r="N17" s="13"/>
    </row>
    <row r="18" spans="1:14" s="65" customFormat="1" ht="12.75" customHeight="1" x14ac:dyDescent="0.25">
      <c r="A18" s="50"/>
      <c r="B18" s="51"/>
      <c r="C18" s="52"/>
      <c r="D18" s="17" t="s">
        <v>76</v>
      </c>
      <c r="E18" s="14"/>
      <c r="F18" s="14"/>
      <c r="G18" s="14"/>
      <c r="H18" s="14"/>
      <c r="I18" s="14"/>
      <c r="J18" s="14"/>
      <c r="K18" s="14"/>
      <c r="L18" s="14"/>
      <c r="M18" s="14"/>
      <c r="N18" s="15"/>
    </row>
    <row r="19" spans="1:14" s="65" customFormat="1" ht="12.75" customHeight="1" x14ac:dyDescent="0.25">
      <c r="A19" s="44" t="s">
        <v>77</v>
      </c>
      <c r="B19" s="45"/>
      <c r="C19" s="46"/>
      <c r="D19" s="47" t="s">
        <v>78</v>
      </c>
      <c r="E19" s="48"/>
      <c r="F19" s="48"/>
      <c r="G19" s="48"/>
      <c r="H19" s="48"/>
      <c r="I19" s="48"/>
      <c r="J19" s="48"/>
      <c r="K19" s="48"/>
      <c r="L19" s="48"/>
      <c r="M19" s="48"/>
      <c r="N19" s="49"/>
    </row>
    <row r="20" spans="1:14" s="65" customFormat="1" ht="12.75" customHeight="1" x14ac:dyDescent="0.25">
      <c r="A20" s="50"/>
      <c r="B20" s="51"/>
      <c r="C20" s="52"/>
      <c r="D20" s="17" t="s">
        <v>79</v>
      </c>
      <c r="E20" s="14"/>
      <c r="F20" s="14"/>
      <c r="G20" s="14"/>
      <c r="H20" s="14"/>
      <c r="I20" s="14"/>
      <c r="J20" s="14"/>
      <c r="K20" s="14"/>
      <c r="L20" s="14"/>
      <c r="M20" s="14"/>
      <c r="N20" s="15"/>
    </row>
    <row r="21" spans="1:14" ht="12.75" customHeight="1" x14ac:dyDescent="0.25">
      <c r="A21" s="44" t="s">
        <v>80</v>
      </c>
      <c r="B21" s="45"/>
      <c r="C21" s="46"/>
      <c r="D21" s="47" t="s">
        <v>81</v>
      </c>
      <c r="E21" s="48"/>
      <c r="F21" s="48"/>
      <c r="G21" s="48"/>
      <c r="H21" s="48"/>
      <c r="I21" s="48"/>
      <c r="J21" s="48"/>
      <c r="K21" s="48"/>
      <c r="L21" s="48"/>
      <c r="M21" s="48"/>
      <c r="N21" s="49"/>
    </row>
    <row r="22" spans="1:14" ht="13" x14ac:dyDescent="0.25">
      <c r="A22" s="50"/>
      <c r="B22" s="51"/>
      <c r="C22" s="52"/>
      <c r="D22" s="17" t="s">
        <v>82</v>
      </c>
      <c r="E22" s="14"/>
      <c r="F22" s="14"/>
      <c r="G22" s="14"/>
      <c r="H22" s="14"/>
      <c r="I22" s="14"/>
      <c r="J22" s="14"/>
      <c r="K22" s="14"/>
      <c r="L22" s="14"/>
      <c r="M22" s="14"/>
      <c r="N22" s="15"/>
    </row>
    <row r="23" spans="1:14" ht="12.75" customHeight="1" x14ac:dyDescent="0.25">
      <c r="A23" s="44" t="s">
        <v>83</v>
      </c>
      <c r="B23" s="45"/>
      <c r="C23" s="46"/>
      <c r="D23" s="47" t="s">
        <v>84</v>
      </c>
      <c r="E23" s="48"/>
      <c r="F23" s="48"/>
      <c r="G23" s="48"/>
      <c r="H23" s="48"/>
      <c r="I23" s="48"/>
      <c r="J23" s="48"/>
      <c r="K23" s="48"/>
      <c r="L23" s="48"/>
      <c r="M23" s="48"/>
      <c r="N23" s="49"/>
    </row>
    <row r="24" spans="1:14" ht="13" x14ac:dyDescent="0.25">
      <c r="A24" s="50"/>
      <c r="B24" s="51"/>
      <c r="C24" s="52"/>
      <c r="D24" s="17" t="s">
        <v>85</v>
      </c>
      <c r="E24" s="14"/>
      <c r="F24" s="14"/>
      <c r="G24" s="14"/>
      <c r="H24" s="14"/>
      <c r="I24" s="14"/>
      <c r="J24" s="14"/>
      <c r="K24" s="14"/>
      <c r="L24" s="14"/>
      <c r="M24" s="14"/>
      <c r="N24" s="15"/>
    </row>
    <row r="25" spans="1:14" ht="12.75" customHeight="1" x14ac:dyDescent="0.25">
      <c r="A25" s="53" t="s">
        <v>86</v>
      </c>
      <c r="B25" s="54"/>
      <c r="C25" s="55"/>
      <c r="D25" s="56" t="s">
        <v>87</v>
      </c>
      <c r="E25" s="57"/>
      <c r="F25" s="57"/>
      <c r="G25" s="57"/>
      <c r="H25" s="57"/>
      <c r="I25" s="57"/>
      <c r="J25" s="57"/>
      <c r="K25" s="57"/>
      <c r="L25" s="57"/>
      <c r="M25" s="57"/>
      <c r="N25" s="58"/>
    </row>
    <row r="26" spans="1:14" ht="12.75" customHeight="1" x14ac:dyDescent="0.25">
      <c r="A26" s="44" t="s">
        <v>88</v>
      </c>
      <c r="B26" s="45"/>
      <c r="C26" s="46"/>
      <c r="D26" s="47" t="s">
        <v>89</v>
      </c>
      <c r="E26" s="48"/>
      <c r="F26" s="48"/>
      <c r="G26" s="48"/>
      <c r="H26" s="48"/>
      <c r="I26" s="48"/>
      <c r="J26" s="48"/>
      <c r="K26" s="48"/>
      <c r="L26" s="48"/>
      <c r="M26" s="48"/>
      <c r="N26" s="49"/>
    </row>
    <row r="27" spans="1:14" ht="13" x14ac:dyDescent="0.25">
      <c r="A27" s="50"/>
      <c r="B27" s="51"/>
      <c r="C27" s="52"/>
      <c r="D27" s="17" t="s">
        <v>90</v>
      </c>
      <c r="E27" s="14"/>
      <c r="F27" s="14"/>
      <c r="G27" s="14"/>
      <c r="H27" s="14"/>
      <c r="I27" s="14"/>
      <c r="J27" s="14"/>
      <c r="K27" s="14"/>
      <c r="L27" s="14"/>
      <c r="M27" s="14"/>
      <c r="N27" s="15"/>
    </row>
    <row r="28" spans="1:14" ht="12.75" customHeight="1" x14ac:dyDescent="0.25">
      <c r="A28" s="44" t="s">
        <v>91</v>
      </c>
      <c r="B28" s="45"/>
      <c r="C28" s="46"/>
      <c r="D28" s="47" t="s">
        <v>92</v>
      </c>
      <c r="E28" s="48"/>
      <c r="F28" s="48"/>
      <c r="G28" s="48"/>
      <c r="H28" s="48"/>
      <c r="I28" s="48"/>
      <c r="J28" s="48"/>
      <c r="K28" s="48"/>
      <c r="L28" s="48"/>
      <c r="M28" s="48"/>
      <c r="N28" s="49"/>
    </row>
    <row r="29" spans="1:14" ht="13" x14ac:dyDescent="0.25">
      <c r="A29" s="59"/>
      <c r="B29" s="60"/>
      <c r="C29" s="61"/>
      <c r="D29" s="11" t="s">
        <v>93</v>
      </c>
      <c r="E29" s="12"/>
      <c r="F29" s="12"/>
      <c r="G29" s="12"/>
      <c r="H29" s="12"/>
      <c r="I29" s="12"/>
      <c r="J29" s="12"/>
      <c r="K29" s="12"/>
      <c r="L29" s="12"/>
      <c r="M29" s="12"/>
      <c r="N29" s="13"/>
    </row>
    <row r="30" spans="1:14" ht="13" x14ac:dyDescent="0.25">
      <c r="A30" s="59"/>
      <c r="B30" s="60"/>
      <c r="C30" s="61"/>
      <c r="D30" s="11" t="s">
        <v>94</v>
      </c>
      <c r="E30" s="12"/>
      <c r="F30" s="12"/>
      <c r="G30" s="12"/>
      <c r="H30" s="12"/>
      <c r="I30" s="12"/>
      <c r="J30" s="12"/>
      <c r="K30" s="12"/>
      <c r="L30" s="12"/>
      <c r="M30" s="12"/>
      <c r="N30" s="13"/>
    </row>
    <row r="31" spans="1:14" ht="13" x14ac:dyDescent="0.25">
      <c r="A31" s="59"/>
      <c r="B31" s="60"/>
      <c r="C31" s="61"/>
      <c r="D31" s="11" t="s">
        <v>95</v>
      </c>
      <c r="E31" s="12"/>
      <c r="F31" s="12"/>
      <c r="G31" s="12"/>
      <c r="H31" s="12"/>
      <c r="I31" s="12"/>
      <c r="J31" s="12"/>
      <c r="K31" s="12"/>
      <c r="L31" s="12"/>
      <c r="M31" s="12"/>
      <c r="N31" s="13"/>
    </row>
    <row r="32" spans="1:14" ht="13" x14ac:dyDescent="0.25">
      <c r="A32" s="50"/>
      <c r="B32" s="51"/>
      <c r="C32" s="52"/>
      <c r="D32" s="17" t="s">
        <v>96</v>
      </c>
      <c r="E32" s="14"/>
      <c r="F32" s="14"/>
      <c r="G32" s="14"/>
      <c r="H32" s="14"/>
      <c r="I32" s="14"/>
      <c r="J32" s="14"/>
      <c r="K32" s="14"/>
      <c r="L32" s="14"/>
      <c r="M32" s="14"/>
      <c r="N32" s="15"/>
    </row>
    <row r="33" spans="1:14" ht="12.75" customHeight="1" x14ac:dyDescent="0.25">
      <c r="A33" s="44" t="s">
        <v>97</v>
      </c>
      <c r="B33" s="45"/>
      <c r="C33" s="46"/>
      <c r="D33" s="47" t="s">
        <v>98</v>
      </c>
      <c r="E33" s="48"/>
      <c r="F33" s="48"/>
      <c r="G33" s="48"/>
      <c r="H33" s="48"/>
      <c r="I33" s="48"/>
      <c r="J33" s="48"/>
      <c r="K33" s="48"/>
      <c r="L33" s="48"/>
      <c r="M33" s="48"/>
      <c r="N33" s="49"/>
    </row>
    <row r="34" spans="1:14" ht="13" x14ac:dyDescent="0.25">
      <c r="A34" s="50"/>
      <c r="B34" s="51"/>
      <c r="C34" s="52"/>
      <c r="D34" s="17" t="s">
        <v>99</v>
      </c>
      <c r="E34" s="14"/>
      <c r="F34" s="14"/>
      <c r="G34" s="14"/>
      <c r="H34" s="14"/>
      <c r="I34" s="14"/>
      <c r="J34" s="14"/>
      <c r="K34" s="14"/>
      <c r="L34" s="14"/>
      <c r="M34" s="14"/>
      <c r="N34" s="15"/>
    </row>
    <row r="35" spans="1:14" ht="13" x14ac:dyDescent="0.25">
      <c r="A35" s="83" t="s">
        <v>100</v>
      </c>
      <c r="B35" s="84"/>
      <c r="C35" s="85"/>
      <c r="D35" s="220" t="s">
        <v>101</v>
      </c>
      <c r="E35" s="221"/>
      <c r="F35" s="221"/>
      <c r="G35" s="221"/>
      <c r="H35" s="221"/>
      <c r="I35" s="221"/>
      <c r="J35" s="221"/>
      <c r="K35" s="221"/>
      <c r="L35" s="221"/>
      <c r="M35" s="221"/>
      <c r="N35" s="222"/>
    </row>
    <row r="36" spans="1:14" ht="13" x14ac:dyDescent="0.25">
      <c r="A36" s="86"/>
      <c r="B36" s="60"/>
      <c r="C36" s="87"/>
      <c r="D36" s="223"/>
      <c r="E36" s="224"/>
      <c r="F36" s="224"/>
      <c r="G36" s="224"/>
      <c r="H36" s="224"/>
      <c r="I36" s="224"/>
      <c r="J36" s="224"/>
      <c r="K36" s="224"/>
      <c r="L36" s="224"/>
      <c r="M36" s="224"/>
      <c r="N36" s="225"/>
    </row>
    <row r="37" spans="1:14" ht="13" x14ac:dyDescent="0.25">
      <c r="A37" s="88"/>
      <c r="B37" s="89"/>
      <c r="C37" s="90"/>
      <c r="D37" s="226"/>
      <c r="E37" s="227"/>
      <c r="F37" s="227"/>
      <c r="G37" s="227"/>
      <c r="H37" s="227"/>
      <c r="I37" s="227"/>
      <c r="J37" s="227"/>
      <c r="K37" s="227"/>
      <c r="L37" s="227"/>
      <c r="M37" s="227"/>
      <c r="N37" s="228"/>
    </row>
    <row r="38" spans="1:14" ht="13" x14ac:dyDescent="0.25">
      <c r="A38" s="83" t="s">
        <v>102</v>
      </c>
      <c r="B38" s="84"/>
      <c r="C38" s="85"/>
      <c r="D38" s="220" t="s">
        <v>103</v>
      </c>
      <c r="E38" s="221"/>
      <c r="F38" s="221"/>
      <c r="G38" s="221"/>
      <c r="H38" s="221"/>
      <c r="I38" s="221"/>
      <c r="J38" s="221"/>
      <c r="K38" s="221"/>
      <c r="L38" s="221"/>
      <c r="M38" s="221"/>
      <c r="N38" s="222"/>
    </row>
    <row r="39" spans="1:14" ht="13" x14ac:dyDescent="0.25">
      <c r="A39" s="88"/>
      <c r="B39" s="89"/>
      <c r="C39" s="90"/>
      <c r="D39" s="226"/>
      <c r="E39" s="227"/>
      <c r="F39" s="227"/>
      <c r="G39" s="227"/>
      <c r="H39" s="227"/>
      <c r="I39" s="227"/>
      <c r="J39" s="227"/>
      <c r="K39" s="227"/>
      <c r="L39" s="227"/>
      <c r="M39" s="227"/>
      <c r="N39" s="228"/>
    </row>
  </sheetData>
  <mergeCells count="3">
    <mergeCell ref="D35:N37"/>
    <mergeCell ref="A3:N8"/>
    <mergeCell ref="D38:N39"/>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41"/>
  <sheetViews>
    <sheetView zoomScale="80" zoomScaleNormal="80" workbookViewId="0">
      <selection activeCell="I3" sqref="I3:I10"/>
    </sheetView>
  </sheetViews>
  <sheetFormatPr defaultColWidth="18.7265625" defaultRowHeight="12.5" x14ac:dyDescent="0.25"/>
  <cols>
    <col min="1" max="1" width="12.453125" customWidth="1"/>
    <col min="2" max="2" width="8.26953125" customWidth="1"/>
    <col min="3" max="3" width="21.26953125" customWidth="1"/>
    <col min="4" max="4" width="13.26953125" customWidth="1"/>
    <col min="5" max="5" width="39.26953125" customWidth="1"/>
    <col min="6" max="6" width="58.7265625" customWidth="1"/>
    <col min="7" max="7" width="38.81640625" customWidth="1"/>
    <col min="8" max="8" width="23.26953125" customWidth="1"/>
    <col min="9" max="9" width="17.7265625" customWidth="1"/>
    <col min="10" max="10" width="18" customWidth="1"/>
    <col min="11" max="12" width="13.26953125" customWidth="1"/>
    <col min="13" max="13" width="72.7265625" customWidth="1"/>
    <col min="14" max="14" width="9.26953125" customWidth="1"/>
    <col min="15" max="26" width="8.7265625" customWidth="1"/>
    <col min="27" max="27" width="27.81640625" hidden="1" customWidth="1"/>
  </cols>
  <sheetData>
    <row r="1" spans="1:27" s="65" customFormat="1" ht="13" x14ac:dyDescent="0.3">
      <c r="A1" s="6" t="s">
        <v>55</v>
      </c>
      <c r="B1" s="154"/>
      <c r="C1" s="6"/>
      <c r="D1" s="6"/>
      <c r="E1" s="6"/>
      <c r="F1" s="6"/>
      <c r="G1" s="6"/>
      <c r="H1" s="6"/>
      <c r="I1" s="6"/>
      <c r="J1" s="6"/>
      <c r="K1" s="146"/>
      <c r="L1" s="155"/>
      <c r="M1" s="155"/>
      <c r="V1"/>
      <c r="X1"/>
      <c r="AA1" s="6"/>
    </row>
    <row r="2" spans="1:27" ht="26" x14ac:dyDescent="0.25">
      <c r="A2" s="156" t="s">
        <v>104</v>
      </c>
      <c r="B2" s="156" t="s">
        <v>105</v>
      </c>
      <c r="C2" s="157" t="s">
        <v>106</v>
      </c>
      <c r="D2" s="158" t="s">
        <v>107</v>
      </c>
      <c r="E2" s="158" t="s">
        <v>108</v>
      </c>
      <c r="F2" s="158" t="s">
        <v>109</v>
      </c>
      <c r="G2" s="158" t="s">
        <v>110</v>
      </c>
      <c r="H2" s="158" t="s">
        <v>111</v>
      </c>
      <c r="I2" s="158" t="s">
        <v>112</v>
      </c>
      <c r="J2" s="158" t="s">
        <v>113</v>
      </c>
      <c r="K2" s="158" t="s">
        <v>114</v>
      </c>
      <c r="L2" s="158" t="s">
        <v>115</v>
      </c>
      <c r="M2" s="158" t="s">
        <v>116</v>
      </c>
      <c r="AA2" s="130" t="s">
        <v>117</v>
      </c>
    </row>
    <row r="3" spans="1:27" ht="95.25" customHeight="1" x14ac:dyDescent="0.25">
      <c r="A3" s="194" t="s">
        <v>118</v>
      </c>
      <c r="B3" s="194" t="s">
        <v>119</v>
      </c>
      <c r="C3" s="198" t="s">
        <v>120</v>
      </c>
      <c r="D3" s="194" t="s">
        <v>121</v>
      </c>
      <c r="E3" s="194" t="s">
        <v>122</v>
      </c>
      <c r="F3" s="194" t="s">
        <v>123</v>
      </c>
      <c r="G3" s="194" t="s">
        <v>124</v>
      </c>
      <c r="H3" s="160"/>
      <c r="I3" s="182"/>
      <c r="J3" s="161" t="s">
        <v>125</v>
      </c>
      <c r="K3" s="82" t="s">
        <v>126</v>
      </c>
      <c r="L3" s="159" t="s">
        <v>127</v>
      </c>
      <c r="M3" s="148" t="s">
        <v>128</v>
      </c>
      <c r="AA3" s="135" t="e">
        <f>IF(OR(I3="Fail",ISBLANK(I3)),INDEX('Issue Code Table'!C:C,MATCH(L:L,'Issue Code Table'!A:A,0)),IF(K3="Critical",6,IF(K3="Significant",5,IF(K3="Moderate",3,2))))</f>
        <v>#N/A</v>
      </c>
    </row>
    <row r="4" spans="1:27" ht="75.75" customHeight="1" x14ac:dyDescent="0.25">
      <c r="A4" s="194" t="s">
        <v>129</v>
      </c>
      <c r="B4" s="194" t="s">
        <v>130</v>
      </c>
      <c r="C4" s="198" t="s">
        <v>131</v>
      </c>
      <c r="D4" s="194" t="s">
        <v>121</v>
      </c>
      <c r="E4" s="194" t="s">
        <v>132</v>
      </c>
      <c r="F4" s="194" t="s">
        <v>133</v>
      </c>
      <c r="G4" s="194" t="s">
        <v>134</v>
      </c>
      <c r="H4" s="160"/>
      <c r="I4" s="182"/>
      <c r="J4" s="159"/>
      <c r="K4" s="159" t="s">
        <v>135</v>
      </c>
      <c r="L4" s="159" t="s">
        <v>136</v>
      </c>
      <c r="M4" s="161" t="s">
        <v>137</v>
      </c>
      <c r="AA4" s="135">
        <f>IF(OR(I4="Fail",ISBLANK(I4)),INDEX('Issue Code Table'!C:C,MATCH(L:L,'Issue Code Table'!A:A,0)),IF(K4="Critical",6,IF(K4="Significant",5,IF(K4="Moderate",3,2))))</f>
        <v>2</v>
      </c>
    </row>
    <row r="5" spans="1:27" ht="50" x14ac:dyDescent="0.25">
      <c r="A5" s="194" t="s">
        <v>138</v>
      </c>
      <c r="B5" s="194" t="s">
        <v>139</v>
      </c>
      <c r="C5" s="198" t="s">
        <v>140</v>
      </c>
      <c r="D5" s="194" t="s">
        <v>121</v>
      </c>
      <c r="E5" s="194" t="s">
        <v>141</v>
      </c>
      <c r="F5" s="194" t="s">
        <v>142</v>
      </c>
      <c r="G5" s="194" t="s">
        <v>143</v>
      </c>
      <c r="H5" s="160"/>
      <c r="I5" s="182"/>
      <c r="J5" s="159"/>
      <c r="K5" s="159" t="s">
        <v>144</v>
      </c>
      <c r="L5" s="159" t="s">
        <v>145</v>
      </c>
      <c r="M5" s="161" t="s">
        <v>146</v>
      </c>
      <c r="AA5" s="135">
        <f>IF(OR(I5="Fail",ISBLANK(I5)),INDEX('Issue Code Table'!C:C,MATCH(L:L,'Issue Code Table'!A:A,0)),IF(K5="Critical",6,IF(K5="Significant",5,IF(K5="Moderate",3,2))))</f>
        <v>7</v>
      </c>
    </row>
    <row r="6" spans="1:27" ht="50" x14ac:dyDescent="0.25">
      <c r="A6" s="194" t="s">
        <v>147</v>
      </c>
      <c r="B6" s="194" t="s">
        <v>148</v>
      </c>
      <c r="C6" s="198" t="s">
        <v>149</v>
      </c>
      <c r="D6" s="194" t="s">
        <v>121</v>
      </c>
      <c r="E6" s="194" t="s">
        <v>150</v>
      </c>
      <c r="F6" s="194" t="s">
        <v>151</v>
      </c>
      <c r="G6" s="194" t="s">
        <v>152</v>
      </c>
      <c r="H6" s="160"/>
      <c r="I6" s="182"/>
      <c r="J6" s="159" t="s">
        <v>153</v>
      </c>
      <c r="K6" s="159" t="s">
        <v>144</v>
      </c>
      <c r="L6" s="159" t="s">
        <v>154</v>
      </c>
      <c r="M6" s="160" t="s">
        <v>155</v>
      </c>
      <c r="AA6" s="135">
        <f>IF(OR(I6="Fail",ISBLANK(I6)),INDEX('Issue Code Table'!C:C,MATCH(L:L,'Issue Code Table'!A:A,0)),IF(K6="Critical",6,IF(K6="Significant",5,IF(K6="Moderate",3,2))))</f>
        <v>6</v>
      </c>
    </row>
    <row r="7" spans="1:27" ht="75" x14ac:dyDescent="0.25">
      <c r="A7" s="194" t="s">
        <v>156</v>
      </c>
      <c r="B7" s="194" t="s">
        <v>148</v>
      </c>
      <c r="C7" s="198" t="s">
        <v>149</v>
      </c>
      <c r="D7" s="194" t="s">
        <v>121</v>
      </c>
      <c r="E7" s="194" t="s">
        <v>157</v>
      </c>
      <c r="F7" s="200" t="s">
        <v>158</v>
      </c>
      <c r="G7" s="200" t="s">
        <v>159</v>
      </c>
      <c r="H7" s="160"/>
      <c r="I7" s="182"/>
      <c r="J7" s="159"/>
      <c r="K7" s="159" t="s">
        <v>160</v>
      </c>
      <c r="L7" s="159" t="s">
        <v>161</v>
      </c>
      <c r="M7" s="161" t="s">
        <v>162</v>
      </c>
      <c r="AA7" s="135">
        <f>IF(OR(I7="Fail",ISBLANK(I7)),INDEX('Issue Code Table'!C:C,MATCH(L:L,'Issue Code Table'!A:A,0)),IF(K7="Critical",6,IF(K7="Significant",5,IF(K7="Moderate",3,2))))</f>
        <v>4</v>
      </c>
    </row>
    <row r="8" spans="1:27" ht="62.5" x14ac:dyDescent="0.25">
      <c r="A8" s="194" t="s">
        <v>163</v>
      </c>
      <c r="B8" s="194" t="s">
        <v>148</v>
      </c>
      <c r="C8" s="198" t="s">
        <v>149</v>
      </c>
      <c r="D8" s="194" t="s">
        <v>121</v>
      </c>
      <c r="E8" s="194" t="s">
        <v>164</v>
      </c>
      <c r="F8" s="194" t="s">
        <v>165</v>
      </c>
      <c r="G8" s="194" t="s">
        <v>166</v>
      </c>
      <c r="H8" s="160"/>
      <c r="I8" s="182"/>
      <c r="J8" s="159" t="s">
        <v>167</v>
      </c>
      <c r="K8" s="159" t="s">
        <v>144</v>
      </c>
      <c r="L8" s="159" t="s">
        <v>168</v>
      </c>
      <c r="M8" s="160" t="s">
        <v>169</v>
      </c>
      <c r="AA8" s="135">
        <f>IF(OR(I8="Fail",ISBLANK(I8)),INDEX('Issue Code Table'!C:C,MATCH(L:L,'Issue Code Table'!A:A,0)),IF(K8="Critical",6,IF(K8="Significant",5,IF(K8="Moderate",3,2))))</f>
        <v>5</v>
      </c>
    </row>
    <row r="9" spans="1:27" ht="37.5" x14ac:dyDescent="0.25">
      <c r="A9" s="194" t="s">
        <v>170</v>
      </c>
      <c r="B9" s="194" t="s">
        <v>148</v>
      </c>
      <c r="C9" s="198" t="s">
        <v>149</v>
      </c>
      <c r="D9" s="194" t="s">
        <v>121</v>
      </c>
      <c r="E9" s="194" t="s">
        <v>171</v>
      </c>
      <c r="F9" s="194" t="s">
        <v>172</v>
      </c>
      <c r="G9" s="194" t="s">
        <v>173</v>
      </c>
      <c r="H9" s="160"/>
      <c r="I9" s="182"/>
      <c r="J9" s="159"/>
      <c r="K9" s="159" t="s">
        <v>160</v>
      </c>
      <c r="L9" s="159" t="s">
        <v>174</v>
      </c>
      <c r="M9" s="161" t="s">
        <v>175</v>
      </c>
      <c r="AA9" s="135">
        <f>IF(OR(I9="Fail",ISBLANK(I9)),INDEX('Issue Code Table'!C:C,MATCH(L:L,'Issue Code Table'!A:A,0)),IF(K9="Critical",6,IF(K9="Significant",5,IF(K9="Moderate",3,2))))</f>
        <v>3</v>
      </c>
    </row>
    <row r="10" spans="1:27" ht="62.5" x14ac:dyDescent="0.25">
      <c r="A10" s="194" t="s">
        <v>176</v>
      </c>
      <c r="B10" s="82" t="s">
        <v>177</v>
      </c>
      <c r="C10" s="82" t="s">
        <v>178</v>
      </c>
      <c r="D10" s="82" t="s">
        <v>179</v>
      </c>
      <c r="E10" s="82" t="s">
        <v>180</v>
      </c>
      <c r="F10" s="82" t="s">
        <v>181</v>
      </c>
      <c r="G10" s="82" t="s">
        <v>182</v>
      </c>
      <c r="H10" s="82"/>
      <c r="I10" s="182"/>
      <c r="J10" s="208"/>
      <c r="K10" s="82" t="s">
        <v>144</v>
      </c>
      <c r="L10" s="209" t="s">
        <v>183</v>
      </c>
      <c r="M10" s="210" t="s">
        <v>184</v>
      </c>
      <c r="AA10" s="135">
        <f>IF(OR(I10="Fail",ISBLANK(I10)),INDEX('Issue Code Table'!C:C,MATCH(L:L,'Issue Code Table'!A:A,0)),IF(K10="Critical",6,IF(K10="Significant",5,IF(K10="Moderate",3,2))))</f>
        <v>5</v>
      </c>
    </row>
    <row r="11" spans="1:27" ht="120.75" customHeight="1" x14ac:dyDescent="0.25">
      <c r="A11" s="194" t="s">
        <v>185</v>
      </c>
      <c r="B11" s="194" t="s">
        <v>186</v>
      </c>
      <c r="C11" s="198" t="s">
        <v>187</v>
      </c>
      <c r="D11" s="194" t="s">
        <v>121</v>
      </c>
      <c r="E11" s="194" t="s">
        <v>188</v>
      </c>
      <c r="F11" s="194" t="s">
        <v>189</v>
      </c>
      <c r="G11" s="194" t="s">
        <v>190</v>
      </c>
      <c r="H11" s="160"/>
      <c r="I11" s="182"/>
      <c r="J11" s="159"/>
      <c r="K11" s="159" t="s">
        <v>144</v>
      </c>
      <c r="L11" s="159" t="s">
        <v>191</v>
      </c>
      <c r="M11" s="160" t="s">
        <v>192</v>
      </c>
      <c r="AA11" s="135">
        <f>IF(OR(I11="Fail",ISBLANK(I11)),INDEX('Issue Code Table'!C:C,MATCH(L:L,'Issue Code Table'!A:A,0)),IF(K11="Critical",6,IF(K11="Significant",5,IF(K11="Moderate",3,2))))</f>
        <v>5</v>
      </c>
    </row>
    <row r="12" spans="1:27" ht="87.5" x14ac:dyDescent="0.25">
      <c r="A12" s="194" t="s">
        <v>193</v>
      </c>
      <c r="B12" s="194" t="s">
        <v>186</v>
      </c>
      <c r="C12" s="198" t="s">
        <v>187</v>
      </c>
      <c r="D12" s="194" t="s">
        <v>121</v>
      </c>
      <c r="E12" s="194" t="s">
        <v>194</v>
      </c>
      <c r="F12" s="194" t="s">
        <v>195</v>
      </c>
      <c r="G12" s="194" t="s">
        <v>196</v>
      </c>
      <c r="H12" s="160"/>
      <c r="I12" s="182"/>
      <c r="J12" s="159"/>
      <c r="K12" s="159" t="s">
        <v>144</v>
      </c>
      <c r="L12" s="159" t="s">
        <v>197</v>
      </c>
      <c r="M12" s="160" t="s">
        <v>198</v>
      </c>
      <c r="AA12" s="135">
        <f>IF(OR(I12="Fail",ISBLANK(I12)),INDEX('Issue Code Table'!C:C,MATCH(L:L,'Issue Code Table'!A:A,0)),IF(K12="Critical",6,IF(K12="Significant",5,IF(K12="Moderate",3,2))))</f>
        <v>5</v>
      </c>
    </row>
    <row r="13" spans="1:27" ht="37.5" x14ac:dyDescent="0.25">
      <c r="A13" s="194" t="s">
        <v>199</v>
      </c>
      <c r="B13" s="194" t="s">
        <v>186</v>
      </c>
      <c r="C13" s="198" t="s">
        <v>187</v>
      </c>
      <c r="D13" s="194" t="s">
        <v>121</v>
      </c>
      <c r="E13" s="194" t="s">
        <v>200</v>
      </c>
      <c r="F13" s="194" t="s">
        <v>201</v>
      </c>
      <c r="G13" s="194" t="s">
        <v>202</v>
      </c>
      <c r="H13" s="160"/>
      <c r="I13" s="182"/>
      <c r="J13" s="159"/>
      <c r="K13" s="159" t="s">
        <v>144</v>
      </c>
      <c r="L13" s="159" t="s">
        <v>203</v>
      </c>
      <c r="M13" s="160" t="s">
        <v>204</v>
      </c>
      <c r="AA13" s="135">
        <f>IF(OR(I13="Fail",ISBLANK(I13)),INDEX('Issue Code Table'!C:C,MATCH(L:L,'Issue Code Table'!A:A,0)),IF(K13="Critical",6,IF(K13="Significant",5,IF(K13="Moderate",3,2))))</f>
        <v>5</v>
      </c>
    </row>
    <row r="14" spans="1:27" ht="187.5" x14ac:dyDescent="0.25">
      <c r="A14" s="194" t="s">
        <v>205</v>
      </c>
      <c r="B14" s="194" t="s">
        <v>206</v>
      </c>
      <c r="C14" s="198" t="s">
        <v>207</v>
      </c>
      <c r="D14" s="194" t="s">
        <v>121</v>
      </c>
      <c r="E14" s="194" t="s">
        <v>208</v>
      </c>
      <c r="F14" s="194" t="s">
        <v>209</v>
      </c>
      <c r="G14" s="194" t="s">
        <v>210</v>
      </c>
      <c r="H14" s="160"/>
      <c r="I14" s="182"/>
      <c r="J14" s="159"/>
      <c r="K14" s="159" t="s">
        <v>160</v>
      </c>
      <c r="L14" s="159" t="s">
        <v>211</v>
      </c>
      <c r="M14" s="161" t="s">
        <v>212</v>
      </c>
      <c r="AA14" s="135">
        <f>IF(OR(I14="Fail",ISBLANK(I14)),INDEX('Issue Code Table'!C:C,MATCH(L:L,'Issue Code Table'!A:A,0)),IF(K14="Critical",6,IF(K14="Significant",5,IF(K14="Moderate",3,2))))</f>
        <v>2</v>
      </c>
    </row>
    <row r="15" spans="1:27" ht="250" x14ac:dyDescent="0.25">
      <c r="A15" s="194" t="s">
        <v>213</v>
      </c>
      <c r="B15" s="194" t="s">
        <v>214</v>
      </c>
      <c r="C15" s="198" t="s">
        <v>215</v>
      </c>
      <c r="D15" s="194" t="s">
        <v>121</v>
      </c>
      <c r="E15" s="194" t="s">
        <v>216</v>
      </c>
      <c r="F15" s="194" t="s">
        <v>217</v>
      </c>
      <c r="G15" s="194" t="s">
        <v>218</v>
      </c>
      <c r="H15" s="160"/>
      <c r="I15" s="182"/>
      <c r="J15" s="159"/>
      <c r="K15" s="159" t="s">
        <v>144</v>
      </c>
      <c r="L15" s="159" t="s">
        <v>219</v>
      </c>
      <c r="M15" s="161" t="s">
        <v>220</v>
      </c>
      <c r="AA15" s="135" t="e">
        <f>IF(OR(I15="Fail",ISBLANK(I15)),INDEX('Issue Code Table'!C:C,MATCH(L:L,'Issue Code Table'!A:A,0)),IF(K15="Critical",6,IF(K15="Significant",5,IF(K15="Moderate",3,2))))</f>
        <v>#N/A</v>
      </c>
    </row>
    <row r="16" spans="1:27" ht="45" customHeight="1" x14ac:dyDescent="0.25">
      <c r="A16" s="194" t="s">
        <v>221</v>
      </c>
      <c r="B16" s="194" t="s">
        <v>222</v>
      </c>
      <c r="C16" s="198" t="s">
        <v>223</v>
      </c>
      <c r="D16" s="194" t="s">
        <v>121</v>
      </c>
      <c r="E16" s="194" t="s">
        <v>224</v>
      </c>
      <c r="F16" s="194" t="s">
        <v>225</v>
      </c>
      <c r="G16" s="194" t="s">
        <v>226</v>
      </c>
      <c r="H16" s="160"/>
      <c r="I16" s="182"/>
      <c r="J16" s="159"/>
      <c r="K16" s="159" t="s">
        <v>144</v>
      </c>
      <c r="L16" s="159" t="s">
        <v>227</v>
      </c>
      <c r="M16" s="161" t="s">
        <v>228</v>
      </c>
      <c r="AA16" s="135" t="e">
        <f>IF(OR(I16="Fail",ISBLANK(I16)),INDEX('Issue Code Table'!C:C,MATCH(L:L,'Issue Code Table'!A:A,0)),IF(K16="Critical",6,IF(K16="Significant",5,IF(K16="Moderate",3,2))))</f>
        <v>#N/A</v>
      </c>
    </row>
    <row r="17" spans="1:27" ht="82.5" customHeight="1" x14ac:dyDescent="0.25">
      <c r="A17" s="194" t="s">
        <v>229</v>
      </c>
      <c r="B17" s="194" t="s">
        <v>230</v>
      </c>
      <c r="C17" s="198" t="s">
        <v>231</v>
      </c>
      <c r="D17" s="194" t="s">
        <v>121</v>
      </c>
      <c r="E17" s="194" t="s">
        <v>232</v>
      </c>
      <c r="F17" s="194" t="s">
        <v>233</v>
      </c>
      <c r="G17" s="194" t="s">
        <v>234</v>
      </c>
      <c r="H17" s="160"/>
      <c r="I17" s="182"/>
      <c r="J17" s="159"/>
      <c r="K17" s="159" t="s">
        <v>160</v>
      </c>
      <c r="L17" s="159" t="s">
        <v>235</v>
      </c>
      <c r="M17" s="160" t="s">
        <v>236</v>
      </c>
      <c r="AA17" s="135">
        <f>IF(OR(I17="Fail",ISBLANK(I17)),INDEX('Issue Code Table'!C:C,MATCH(L:L,'Issue Code Table'!A:A,0)),IF(K17="Critical",6,IF(K17="Significant",5,IF(K17="Moderate",3,2))))</f>
        <v>3</v>
      </c>
    </row>
    <row r="18" spans="1:27" ht="62.5" x14ac:dyDescent="0.25">
      <c r="A18" s="194" t="s">
        <v>237</v>
      </c>
      <c r="B18" s="194" t="s">
        <v>238</v>
      </c>
      <c r="C18" s="198" t="s">
        <v>239</v>
      </c>
      <c r="D18" s="194" t="s">
        <v>121</v>
      </c>
      <c r="E18" s="194" t="s">
        <v>240</v>
      </c>
      <c r="F18" s="199" t="s">
        <v>241</v>
      </c>
      <c r="G18" s="194" t="s">
        <v>242</v>
      </c>
      <c r="H18" s="160"/>
      <c r="I18" s="182"/>
      <c r="J18" s="159"/>
      <c r="K18" s="159" t="s">
        <v>160</v>
      </c>
      <c r="L18" s="159" t="s">
        <v>243</v>
      </c>
      <c r="M18" s="160" t="s">
        <v>244</v>
      </c>
      <c r="AA18" s="135">
        <f>IF(OR(I18="Fail",ISBLANK(I18)),INDEX('Issue Code Table'!C:C,MATCH(L:L,'Issue Code Table'!A:A,0)),IF(K18="Critical",6,IF(K18="Significant",5,IF(K18="Moderate",3,2))))</f>
        <v>4</v>
      </c>
    </row>
    <row r="19" spans="1:27" ht="87.5" x14ac:dyDescent="0.25">
      <c r="A19" s="194" t="s">
        <v>245</v>
      </c>
      <c r="B19" s="194" t="s">
        <v>246</v>
      </c>
      <c r="C19" s="198" t="s">
        <v>247</v>
      </c>
      <c r="D19" s="194" t="s">
        <v>121</v>
      </c>
      <c r="E19" s="194" t="s">
        <v>248</v>
      </c>
      <c r="F19" s="194" t="s">
        <v>249</v>
      </c>
      <c r="G19" s="194" t="s">
        <v>250</v>
      </c>
      <c r="H19" s="160"/>
      <c r="I19" s="182"/>
      <c r="J19" s="159"/>
      <c r="K19" s="159" t="s">
        <v>160</v>
      </c>
      <c r="L19" s="159" t="s">
        <v>243</v>
      </c>
      <c r="M19" s="160" t="s">
        <v>244</v>
      </c>
      <c r="AA19" s="135">
        <f>IF(OR(I19="Fail",ISBLANK(I19)),INDEX('Issue Code Table'!C:C,MATCH(L:L,'Issue Code Table'!A:A,0)),IF(K19="Critical",6,IF(K19="Significant",5,IF(K19="Moderate",3,2))))</f>
        <v>4</v>
      </c>
    </row>
    <row r="20" spans="1:27" ht="37.5" x14ac:dyDescent="0.25">
      <c r="A20" s="194" t="s">
        <v>251</v>
      </c>
      <c r="B20" s="194" t="s">
        <v>252</v>
      </c>
      <c r="C20" s="198" t="s">
        <v>253</v>
      </c>
      <c r="D20" s="194" t="s">
        <v>121</v>
      </c>
      <c r="E20" s="194" t="s">
        <v>254</v>
      </c>
      <c r="F20" s="194" t="s">
        <v>255</v>
      </c>
      <c r="G20" s="194" t="s">
        <v>256</v>
      </c>
      <c r="H20" s="160"/>
      <c r="I20" s="182"/>
      <c r="J20" s="159"/>
      <c r="K20" s="159" t="s">
        <v>160</v>
      </c>
      <c r="L20" s="159" t="s">
        <v>257</v>
      </c>
      <c r="M20" s="161" t="s">
        <v>258</v>
      </c>
      <c r="AA20" s="135">
        <f>IF(OR(I20="Fail",ISBLANK(I20)),INDEX('Issue Code Table'!C:C,MATCH(L:L,'Issue Code Table'!A:A,0)),IF(K20="Critical",6,IF(K20="Significant",5,IF(K20="Moderate",3,2))))</f>
        <v>4</v>
      </c>
    </row>
    <row r="21" spans="1:27" ht="75" x14ac:dyDescent="0.25">
      <c r="A21" s="194" t="s">
        <v>259</v>
      </c>
      <c r="B21" s="201" t="s">
        <v>238</v>
      </c>
      <c r="C21" s="202" t="s">
        <v>239</v>
      </c>
      <c r="D21" s="194" t="s">
        <v>121</v>
      </c>
      <c r="E21" s="203" t="s">
        <v>260</v>
      </c>
      <c r="F21" s="203" t="s">
        <v>261</v>
      </c>
      <c r="G21" s="203" t="s">
        <v>262</v>
      </c>
      <c r="H21" s="160"/>
      <c r="I21" s="182"/>
      <c r="J21" s="162"/>
      <c r="K21" s="159" t="s">
        <v>160</v>
      </c>
      <c r="L21" s="159" t="s">
        <v>263</v>
      </c>
      <c r="M21" s="161" t="s">
        <v>264</v>
      </c>
      <c r="AA21" s="135">
        <f>IF(OR(I21="Fail",ISBLANK(I21)),INDEX('Issue Code Table'!C:C,MATCH(L:L,'Issue Code Table'!A:A,0)),IF(K21="Critical",6,IF(K21="Significant",5,IF(K21="Moderate",3,2))))</f>
        <v>2</v>
      </c>
    </row>
    <row r="22" spans="1:27" ht="100" x14ac:dyDescent="0.25">
      <c r="A22" s="194" t="s">
        <v>265</v>
      </c>
      <c r="B22" s="201" t="s">
        <v>266</v>
      </c>
      <c r="C22" s="202" t="s">
        <v>267</v>
      </c>
      <c r="D22" s="194" t="s">
        <v>121</v>
      </c>
      <c r="E22" s="203" t="s">
        <v>268</v>
      </c>
      <c r="F22" s="203" t="s">
        <v>269</v>
      </c>
      <c r="G22" s="203" t="s">
        <v>270</v>
      </c>
      <c r="H22" s="160"/>
      <c r="I22" s="182"/>
      <c r="J22" s="162"/>
      <c r="K22" s="208" t="s">
        <v>135</v>
      </c>
      <c r="L22" s="82" t="s">
        <v>271</v>
      </c>
      <c r="M22" s="148" t="s">
        <v>272</v>
      </c>
      <c r="AA22" s="135">
        <f>IF(OR(I22="Fail",ISBLANK(I22)),INDEX('Issue Code Table'!C:C,MATCH(L:L,'Issue Code Table'!A:A,0)),IF(K22="Critical",6,IF(K22="Significant",5,IF(K22="Moderate",3,2))))</f>
        <v>2</v>
      </c>
    </row>
    <row r="23" spans="1:27" x14ac:dyDescent="0.25">
      <c r="A23" s="163"/>
      <c r="B23" s="163"/>
      <c r="C23" s="163"/>
      <c r="D23" s="163"/>
      <c r="E23" s="163"/>
      <c r="F23" s="163"/>
      <c r="G23" s="163"/>
      <c r="H23" s="163"/>
      <c r="I23" s="163"/>
      <c r="J23" s="163"/>
      <c r="K23" s="163"/>
      <c r="L23" s="163"/>
      <c r="M23" s="163"/>
      <c r="AA23" s="163"/>
    </row>
    <row r="24" spans="1:27" hidden="1" x14ac:dyDescent="0.25">
      <c r="H24" s="164" t="s">
        <v>56</v>
      </c>
    </row>
    <row r="25" spans="1:27" hidden="1" x14ac:dyDescent="0.25">
      <c r="H25" s="164" t="s">
        <v>57</v>
      </c>
    </row>
    <row r="26" spans="1:27" hidden="1" x14ac:dyDescent="0.25">
      <c r="H26" s="164" t="s">
        <v>45</v>
      </c>
    </row>
    <row r="27" spans="1:27" hidden="1" x14ac:dyDescent="0.25">
      <c r="H27" s="164" t="s">
        <v>273</v>
      </c>
    </row>
    <row r="28" spans="1:27" hidden="1" x14ac:dyDescent="0.25"/>
    <row r="29" spans="1:27" hidden="1" x14ac:dyDescent="0.25">
      <c r="H29" s="164" t="s">
        <v>274</v>
      </c>
    </row>
    <row r="30" spans="1:27" hidden="1" x14ac:dyDescent="0.25">
      <c r="H30" s="164" t="s">
        <v>126</v>
      </c>
    </row>
    <row r="31" spans="1:27" hidden="1" x14ac:dyDescent="0.25">
      <c r="H31" s="164" t="s">
        <v>144</v>
      </c>
    </row>
    <row r="32" spans="1:27" hidden="1" x14ac:dyDescent="0.25">
      <c r="H32" s="164" t="s">
        <v>160</v>
      </c>
    </row>
    <row r="33" spans="8:8" hidden="1" x14ac:dyDescent="0.25">
      <c r="H33" s="164" t="s">
        <v>135</v>
      </c>
    </row>
    <row r="34" spans="8:8" hidden="1" x14ac:dyDescent="0.25"/>
    <row r="35" spans="8:8" hidden="1" x14ac:dyDescent="0.25"/>
    <row r="36" spans="8:8" hidden="1" x14ac:dyDescent="0.25"/>
    <row r="37" spans="8:8" hidden="1" x14ac:dyDescent="0.25"/>
    <row r="38" spans="8:8" hidden="1" x14ac:dyDescent="0.25"/>
    <row r="39" spans="8:8" hidden="1" x14ac:dyDescent="0.25"/>
    <row r="40" spans="8:8" hidden="1" x14ac:dyDescent="0.25"/>
    <row r="41" spans="8:8" hidden="1" x14ac:dyDescent="0.25"/>
  </sheetData>
  <protectedRanges>
    <protectedRange password="E1A2" sqref="AA2" name="Range1"/>
    <protectedRange password="E1A2" sqref="L3" name="Range1_1_3"/>
    <protectedRange password="E1A2" sqref="L10:M10" name="Range1_3"/>
  </protectedRanges>
  <autoFilter ref="A2:M22" xr:uid="{00000000-0009-0000-0000-000003000000}"/>
  <phoneticPr fontId="2" type="noConversion"/>
  <conditionalFormatting sqref="L3:L22">
    <cfRule type="expression" dxfId="19" priority="16">
      <formula>ISERROR(AA3)</formula>
    </cfRule>
  </conditionalFormatting>
  <conditionalFormatting sqref="I3:I22">
    <cfRule type="cellIs" dxfId="18" priority="14" stopIfTrue="1" operator="equal">
      <formula>"Pass"</formula>
    </cfRule>
    <cfRule type="cellIs" dxfId="17" priority="15" stopIfTrue="1" operator="equal">
      <formula>"Info"</formula>
    </cfRule>
  </conditionalFormatting>
  <conditionalFormatting sqref="I3:I22">
    <cfRule type="cellIs" dxfId="16" priority="13" stopIfTrue="1" operator="equal">
      <formula>"Fail"</formula>
    </cfRule>
  </conditionalFormatting>
  <conditionalFormatting sqref="I10">
    <cfRule type="cellIs" dxfId="15" priority="6" operator="equal">
      <formula>"Pass"</formula>
    </cfRule>
    <cfRule type="cellIs" dxfId="14" priority="7" operator="equal">
      <formula>"Fail"</formula>
    </cfRule>
    <cfRule type="cellIs" dxfId="13" priority="8" operator="equal">
      <formula>"Info"</formula>
    </cfRule>
  </conditionalFormatting>
  <conditionalFormatting sqref="I21">
    <cfRule type="cellIs" dxfId="12" priority="3" stopIfTrue="1" operator="equal">
      <formula>"Pass"</formula>
    </cfRule>
    <cfRule type="cellIs" dxfId="11" priority="4" stopIfTrue="1" operator="equal">
      <formula>"Info"</formula>
    </cfRule>
  </conditionalFormatting>
  <conditionalFormatting sqref="I21">
    <cfRule type="cellIs" dxfId="10" priority="2" stopIfTrue="1" operator="equal">
      <formula>"Fail"</formula>
    </cfRule>
  </conditionalFormatting>
  <dataValidations count="2">
    <dataValidation type="list" allowBlank="1" showInputMessage="1" showErrorMessage="1" sqref="K3:K22" xr:uid="{00000000-0002-0000-0300-000001000000}">
      <formula1>$H$30:$H$33</formula1>
    </dataValidation>
    <dataValidation type="list" allowBlank="1" showInputMessage="1" showErrorMessage="1" sqref="I3:I22" xr:uid="{00000000-0002-0000-0300-000002000000}">
      <formula1>$H$24:$H$27</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31"/>
  <sheetViews>
    <sheetView zoomScale="80" zoomScaleNormal="80" workbookViewId="0">
      <pane ySplit="2" topLeftCell="A3" activePane="bottomLeft" state="frozen"/>
      <selection activeCell="F1" sqref="F1"/>
      <selection pane="bottomLeft" activeCell="G8" sqref="G8"/>
    </sheetView>
  </sheetViews>
  <sheetFormatPr defaultColWidth="18.7265625" defaultRowHeight="14.5" x14ac:dyDescent="0.25"/>
  <cols>
    <col min="1" max="1" width="12.26953125" style="177" customWidth="1"/>
    <col min="2" max="2" width="8.7265625" style="177" customWidth="1"/>
    <col min="3" max="3" width="14.1796875" style="177" customWidth="1"/>
    <col min="4" max="4" width="15.54296875" style="177" customWidth="1"/>
    <col min="5" max="5" width="38.26953125" style="177" customWidth="1"/>
    <col min="6" max="6" width="37.453125" style="177" customWidth="1"/>
    <col min="7" max="7" width="71.7265625" style="177" customWidth="1"/>
    <col min="8" max="8" width="28.7265625" style="177" customWidth="1"/>
    <col min="9" max="9" width="31.7265625" style="177" customWidth="1"/>
    <col min="10" max="10" width="19.54296875" style="177" customWidth="1"/>
    <col min="11" max="11" width="23.7265625" style="177" hidden="1" customWidth="1"/>
    <col min="12" max="12" width="25.7265625" style="177" customWidth="1"/>
    <col min="13" max="13" width="14.7265625" style="177" customWidth="1"/>
    <col min="14" max="14" width="15.26953125" style="177" customWidth="1"/>
    <col min="15" max="15" width="74.453125" style="177" customWidth="1"/>
    <col min="16" max="16" width="4.7265625" style="177" customWidth="1"/>
    <col min="17" max="17" width="16.26953125" style="177" customWidth="1"/>
    <col min="18" max="18" width="29.26953125" style="177" customWidth="1"/>
    <col min="19" max="19" width="55.453125" style="177" customWidth="1"/>
    <col min="20" max="20" width="70.54296875" style="177" customWidth="1"/>
    <col min="21" max="21" width="58.7265625" style="177" customWidth="1"/>
    <col min="22" max="22" width="28.453125" style="177" customWidth="1"/>
    <col min="23" max="24" width="9.26953125" customWidth="1"/>
    <col min="27" max="27" width="27.453125" style="178" hidden="1" customWidth="1"/>
  </cols>
  <sheetData>
    <row r="1" spans="1:27" ht="13" x14ac:dyDescent="0.3">
      <c r="A1" s="6" t="s">
        <v>55</v>
      </c>
      <c r="B1" s="180"/>
      <c r="C1" s="180"/>
      <c r="D1" s="180"/>
      <c r="E1" s="180"/>
      <c r="F1" s="180"/>
      <c r="G1" s="180"/>
      <c r="H1" s="180"/>
      <c r="I1" s="180"/>
      <c r="J1" s="180"/>
      <c r="K1" s="181"/>
      <c r="L1" s="181"/>
      <c r="M1" s="181"/>
      <c r="N1" s="181"/>
      <c r="O1" s="181"/>
      <c r="P1" s="181"/>
      <c r="Q1" s="181"/>
      <c r="R1" s="181"/>
      <c r="S1" s="181"/>
      <c r="T1" s="181"/>
      <c r="U1" s="181"/>
      <c r="V1" s="181"/>
      <c r="AA1" s="172"/>
    </row>
    <row r="2" spans="1:27" ht="26" x14ac:dyDescent="0.25">
      <c r="A2" s="158" t="s">
        <v>275</v>
      </c>
      <c r="B2" s="158" t="s">
        <v>105</v>
      </c>
      <c r="C2" s="158" t="s">
        <v>106</v>
      </c>
      <c r="D2" s="158" t="s">
        <v>107</v>
      </c>
      <c r="E2" s="158" t="s">
        <v>276</v>
      </c>
      <c r="F2" s="158" t="s">
        <v>108</v>
      </c>
      <c r="G2" s="158" t="s">
        <v>109</v>
      </c>
      <c r="H2" s="158" t="s">
        <v>110</v>
      </c>
      <c r="I2" s="158" t="s">
        <v>111</v>
      </c>
      <c r="J2" s="158" t="s">
        <v>112</v>
      </c>
      <c r="K2" s="168" t="s">
        <v>277</v>
      </c>
      <c r="L2" s="158" t="s">
        <v>113</v>
      </c>
      <c r="M2" s="158" t="s">
        <v>114</v>
      </c>
      <c r="N2" s="158" t="s">
        <v>115</v>
      </c>
      <c r="O2" s="158" t="s">
        <v>116</v>
      </c>
      <c r="P2" s="179"/>
      <c r="Q2" s="204" t="s">
        <v>278</v>
      </c>
      <c r="R2" s="204" t="s">
        <v>279</v>
      </c>
      <c r="S2" s="204" t="s">
        <v>280</v>
      </c>
      <c r="T2" s="204" t="s">
        <v>281</v>
      </c>
      <c r="U2" s="168" t="s">
        <v>282</v>
      </c>
      <c r="V2" s="168" t="s">
        <v>283</v>
      </c>
      <c r="AA2" s="166" t="s">
        <v>117</v>
      </c>
    </row>
    <row r="3" spans="1:27" ht="81" customHeight="1" x14ac:dyDescent="0.25">
      <c r="A3" s="193" t="s">
        <v>284</v>
      </c>
      <c r="B3" s="195" t="s">
        <v>285</v>
      </c>
      <c r="C3" s="196" t="s">
        <v>286</v>
      </c>
      <c r="D3" s="193" t="s">
        <v>121</v>
      </c>
      <c r="E3" s="193" t="s">
        <v>287</v>
      </c>
      <c r="F3" s="197" t="s">
        <v>288</v>
      </c>
      <c r="G3" s="197" t="s">
        <v>289</v>
      </c>
      <c r="H3" s="193" t="s">
        <v>290</v>
      </c>
      <c r="I3" s="183"/>
      <c r="J3" s="182"/>
      <c r="K3" s="193" t="s">
        <v>291</v>
      </c>
      <c r="L3" s="183"/>
      <c r="M3" s="183" t="s">
        <v>144</v>
      </c>
      <c r="N3" s="184" t="s">
        <v>292</v>
      </c>
      <c r="O3" s="167" t="s">
        <v>293</v>
      </c>
      <c r="P3" s="176"/>
      <c r="Q3" s="161" t="s">
        <v>294</v>
      </c>
      <c r="R3" s="165" t="s">
        <v>295</v>
      </c>
      <c r="S3" s="165" t="s">
        <v>296</v>
      </c>
      <c r="T3" s="165" t="s">
        <v>297</v>
      </c>
      <c r="U3" s="170" t="s">
        <v>298</v>
      </c>
      <c r="V3" s="171" t="s">
        <v>1512</v>
      </c>
      <c r="AA3" s="135">
        <f>IF(OR(J3="Fail",ISBLANK(J3)),INDEX('Issue Code Table'!C:C,MATCH(N:N,'Issue Code Table'!A:A,0)),IF(M3="Critical",6,IF(M3="Significant",5,IF(M3="Moderate",3,2))))</f>
        <v>5</v>
      </c>
    </row>
    <row r="4" spans="1:27" ht="81" customHeight="1" x14ac:dyDescent="0.25">
      <c r="A4" s="193" t="s">
        <v>299</v>
      </c>
      <c r="B4" s="215" t="s">
        <v>300</v>
      </c>
      <c r="C4" s="216" t="s">
        <v>301</v>
      </c>
      <c r="D4" s="193" t="s">
        <v>121</v>
      </c>
      <c r="E4" s="193" t="s">
        <v>302</v>
      </c>
      <c r="F4" s="197" t="s">
        <v>303</v>
      </c>
      <c r="G4" s="197" t="s">
        <v>304</v>
      </c>
      <c r="H4" s="193" t="s">
        <v>305</v>
      </c>
      <c r="I4" s="183"/>
      <c r="J4" s="182"/>
      <c r="K4" s="193" t="s">
        <v>306</v>
      </c>
      <c r="L4" s="183"/>
      <c r="M4" s="217" t="s">
        <v>144</v>
      </c>
      <c r="N4" s="184" t="s">
        <v>307</v>
      </c>
      <c r="O4" s="167" t="s">
        <v>308</v>
      </c>
      <c r="P4" s="176"/>
      <c r="Q4" s="161" t="s">
        <v>309</v>
      </c>
      <c r="R4" s="165" t="s">
        <v>310</v>
      </c>
      <c r="S4" s="165" t="s">
        <v>311</v>
      </c>
      <c r="T4" s="165" t="s">
        <v>312</v>
      </c>
      <c r="U4" s="170" t="s">
        <v>313</v>
      </c>
      <c r="V4" s="171" t="s">
        <v>314</v>
      </c>
      <c r="AA4" s="135">
        <f>IF(OR(J4="Fail",ISBLANK(J4)),INDEX('Issue Code Table'!C:C,MATCH(N:N,'Issue Code Table'!A:A,0)),IF(M4="Critical",6,IF(M4="Significant",5,IF(M4="Moderate",3,2))))</f>
        <v>5</v>
      </c>
    </row>
    <row r="5" spans="1:27" ht="87.75" customHeight="1" x14ac:dyDescent="0.25">
      <c r="A5" s="193" t="s">
        <v>315</v>
      </c>
      <c r="B5" s="195" t="s">
        <v>316</v>
      </c>
      <c r="C5" s="196" t="s">
        <v>317</v>
      </c>
      <c r="D5" s="193" t="s">
        <v>121</v>
      </c>
      <c r="E5" s="194" t="s">
        <v>318</v>
      </c>
      <c r="F5" s="194" t="s">
        <v>319</v>
      </c>
      <c r="G5" s="194" t="s">
        <v>320</v>
      </c>
      <c r="H5" s="194" t="s">
        <v>321</v>
      </c>
      <c r="I5" s="148"/>
      <c r="J5" s="182"/>
      <c r="K5" s="194" t="s">
        <v>322</v>
      </c>
      <c r="L5" s="183"/>
      <c r="M5" s="183" t="s">
        <v>144</v>
      </c>
      <c r="N5" s="184" t="s">
        <v>323</v>
      </c>
      <c r="O5" s="167" t="s">
        <v>324</v>
      </c>
      <c r="P5" s="176"/>
      <c r="Q5" s="161" t="s">
        <v>309</v>
      </c>
      <c r="R5" s="165" t="s">
        <v>325</v>
      </c>
      <c r="S5" s="165" t="s">
        <v>326</v>
      </c>
      <c r="T5" s="165" t="s">
        <v>327</v>
      </c>
      <c r="U5" s="170" t="s">
        <v>328</v>
      </c>
      <c r="V5" s="171" t="s">
        <v>329</v>
      </c>
      <c r="AA5" s="135">
        <f>IF(OR(J5="Fail",ISBLANK(J5)),INDEX('Issue Code Table'!C:C,MATCH(N:N,'Issue Code Table'!A:A,0)),IF(M5="Critical",6,IF(M5="Significant",5,IF(M5="Moderate",3,2))))</f>
        <v>7</v>
      </c>
    </row>
    <row r="6" spans="1:27" ht="88.5" customHeight="1" x14ac:dyDescent="0.25">
      <c r="A6" s="193" t="s">
        <v>330</v>
      </c>
      <c r="B6" s="195" t="s">
        <v>300</v>
      </c>
      <c r="C6" s="196" t="s">
        <v>301</v>
      </c>
      <c r="D6" s="193" t="s">
        <v>121</v>
      </c>
      <c r="E6" s="193" t="s">
        <v>331</v>
      </c>
      <c r="F6" s="197" t="s">
        <v>332</v>
      </c>
      <c r="G6" s="197" t="s">
        <v>333</v>
      </c>
      <c r="H6" s="193" t="s">
        <v>334</v>
      </c>
      <c r="I6" s="183"/>
      <c r="J6" s="182"/>
      <c r="K6" s="193" t="s">
        <v>335</v>
      </c>
      <c r="L6" s="183"/>
      <c r="M6" s="183" t="s">
        <v>144</v>
      </c>
      <c r="N6" s="184" t="s">
        <v>307</v>
      </c>
      <c r="O6" s="167" t="s">
        <v>308</v>
      </c>
      <c r="P6" s="176"/>
      <c r="Q6" s="161" t="s">
        <v>309</v>
      </c>
      <c r="R6" s="165" t="s">
        <v>336</v>
      </c>
      <c r="S6" s="165" t="s">
        <v>337</v>
      </c>
      <c r="T6" s="165" t="s">
        <v>338</v>
      </c>
      <c r="U6" s="170" t="s">
        <v>339</v>
      </c>
      <c r="V6" s="171" t="s">
        <v>340</v>
      </c>
      <c r="AA6" s="135">
        <f>IF(OR(J6="Fail",ISBLANK(J6)),INDEX('Issue Code Table'!C:C,MATCH(N:N,'Issue Code Table'!A:A,0)),IF(M6="Critical",6,IF(M6="Significant",5,IF(M6="Moderate",3,2))))</f>
        <v>5</v>
      </c>
    </row>
    <row r="7" spans="1:27" ht="62.25" customHeight="1" x14ac:dyDescent="0.25">
      <c r="A7" s="193" t="s">
        <v>341</v>
      </c>
      <c r="B7" s="195" t="s">
        <v>342</v>
      </c>
      <c r="C7" s="196" t="s">
        <v>343</v>
      </c>
      <c r="D7" s="193" t="s">
        <v>121</v>
      </c>
      <c r="E7" s="193" t="s">
        <v>344</v>
      </c>
      <c r="F7" s="198" t="s">
        <v>345</v>
      </c>
      <c r="G7" s="198" t="s">
        <v>346</v>
      </c>
      <c r="H7" s="194" t="s">
        <v>347</v>
      </c>
      <c r="I7" s="148"/>
      <c r="J7" s="182"/>
      <c r="K7" s="194" t="s">
        <v>348</v>
      </c>
      <c r="L7" s="183"/>
      <c r="M7" s="183" t="s">
        <v>144</v>
      </c>
      <c r="N7" s="184" t="s">
        <v>203</v>
      </c>
      <c r="O7" s="167" t="s">
        <v>204</v>
      </c>
      <c r="P7" s="176"/>
      <c r="Q7" s="161" t="s">
        <v>349</v>
      </c>
      <c r="R7" s="165" t="s">
        <v>350</v>
      </c>
      <c r="S7" s="165" t="s">
        <v>351</v>
      </c>
      <c r="T7" s="165" t="s">
        <v>352</v>
      </c>
      <c r="U7" s="170" t="s">
        <v>353</v>
      </c>
      <c r="V7" s="171" t="s">
        <v>354</v>
      </c>
      <c r="AA7" s="135">
        <f>IF(OR(J7="Fail",ISBLANK(J7)),INDEX('Issue Code Table'!C:C,MATCH(N:N,'Issue Code Table'!A:A,0)),IF(M7="Critical",6,IF(M7="Significant",5,IF(M7="Moderate",3,2))))</f>
        <v>5</v>
      </c>
    </row>
    <row r="8" spans="1:27" ht="96" customHeight="1" x14ac:dyDescent="0.25">
      <c r="A8" s="193" t="s">
        <v>355</v>
      </c>
      <c r="B8" s="195" t="s">
        <v>316</v>
      </c>
      <c r="C8" s="196" t="s">
        <v>317</v>
      </c>
      <c r="D8" s="193" t="s">
        <v>121</v>
      </c>
      <c r="E8" s="194" t="s">
        <v>356</v>
      </c>
      <c r="F8" s="194" t="s">
        <v>357</v>
      </c>
      <c r="G8" s="194" t="s">
        <v>358</v>
      </c>
      <c r="H8" s="199" t="s">
        <v>359</v>
      </c>
      <c r="I8" s="148"/>
      <c r="J8" s="182"/>
      <c r="K8" s="194" t="s">
        <v>360</v>
      </c>
      <c r="L8" s="183"/>
      <c r="M8" s="183" t="s">
        <v>144</v>
      </c>
      <c r="N8" s="184" t="s">
        <v>361</v>
      </c>
      <c r="O8" s="167" t="s">
        <v>362</v>
      </c>
      <c r="P8" s="176"/>
      <c r="Q8" s="161" t="s">
        <v>349</v>
      </c>
      <c r="R8" s="165" t="s">
        <v>363</v>
      </c>
      <c r="S8" s="165" t="s">
        <v>364</v>
      </c>
      <c r="T8" s="165" t="s">
        <v>365</v>
      </c>
      <c r="U8" s="170" t="s">
        <v>365</v>
      </c>
      <c r="V8" s="171" t="s">
        <v>366</v>
      </c>
      <c r="AA8" s="135">
        <f>IF(OR(J8="Fail",ISBLANK(J8)),INDEX('Issue Code Table'!C:C,MATCH(N:N,'Issue Code Table'!A:A,0)),IF(M8="Critical",6,IF(M8="Significant",5,IF(M8="Moderate",3,2))))</f>
        <v>5</v>
      </c>
    </row>
    <row r="9" spans="1:27" ht="75.75" customHeight="1" x14ac:dyDescent="0.25">
      <c r="A9" s="193" t="s">
        <v>367</v>
      </c>
      <c r="B9" s="195" t="s">
        <v>342</v>
      </c>
      <c r="C9" s="196" t="s">
        <v>343</v>
      </c>
      <c r="D9" s="193" t="s">
        <v>121</v>
      </c>
      <c r="E9" s="193" t="s">
        <v>368</v>
      </c>
      <c r="F9" s="197" t="s">
        <v>1516</v>
      </c>
      <c r="G9" s="197" t="s">
        <v>369</v>
      </c>
      <c r="H9" s="193" t="s">
        <v>370</v>
      </c>
      <c r="I9" s="183"/>
      <c r="J9" s="182"/>
      <c r="K9" s="193" t="s">
        <v>371</v>
      </c>
      <c r="L9" s="183"/>
      <c r="M9" s="183" t="s">
        <v>144</v>
      </c>
      <c r="N9" s="184" t="s">
        <v>191</v>
      </c>
      <c r="O9" s="167" t="s">
        <v>192</v>
      </c>
      <c r="P9" s="176"/>
      <c r="Q9" s="161" t="s">
        <v>349</v>
      </c>
      <c r="R9" s="165" t="s">
        <v>372</v>
      </c>
      <c r="S9" s="165" t="s">
        <v>1515</v>
      </c>
      <c r="T9" s="165" t="s">
        <v>373</v>
      </c>
      <c r="U9" s="170" t="s">
        <v>374</v>
      </c>
      <c r="V9" s="171" t="s">
        <v>375</v>
      </c>
      <c r="AA9" s="135">
        <f>IF(OR(J9="Fail",ISBLANK(J9)),INDEX('Issue Code Table'!C:C,MATCH(N:N,'Issue Code Table'!A:A,0)),IF(M9="Critical",6,IF(M9="Significant",5,IF(M9="Moderate",3,2))))</f>
        <v>5</v>
      </c>
    </row>
    <row r="10" spans="1:27" ht="86.25" customHeight="1" x14ac:dyDescent="0.25">
      <c r="A10" s="193" t="s">
        <v>376</v>
      </c>
      <c r="B10" s="148" t="s">
        <v>148</v>
      </c>
      <c r="C10" s="214" t="s">
        <v>149</v>
      </c>
      <c r="D10" s="193" t="s">
        <v>121</v>
      </c>
      <c r="E10" s="194" t="s">
        <v>377</v>
      </c>
      <c r="F10" s="198" t="s">
        <v>378</v>
      </c>
      <c r="G10" s="198" t="s">
        <v>379</v>
      </c>
      <c r="H10" s="194" t="s">
        <v>380</v>
      </c>
      <c r="I10" s="148"/>
      <c r="J10" s="182"/>
      <c r="K10" s="194" t="s">
        <v>381</v>
      </c>
      <c r="L10" s="183"/>
      <c r="M10" s="217" t="s">
        <v>144</v>
      </c>
      <c r="N10" s="218" t="s">
        <v>382</v>
      </c>
      <c r="O10" s="218" t="s">
        <v>383</v>
      </c>
      <c r="P10" s="176"/>
      <c r="Q10" s="161" t="s">
        <v>349</v>
      </c>
      <c r="R10" s="165" t="s">
        <v>384</v>
      </c>
      <c r="S10" s="165" t="s">
        <v>385</v>
      </c>
      <c r="T10" s="165" t="s">
        <v>386</v>
      </c>
      <c r="U10" s="170" t="s">
        <v>387</v>
      </c>
      <c r="V10" s="171" t="s">
        <v>388</v>
      </c>
      <c r="AA10" s="135">
        <f>IF(OR(J10="Fail",ISBLANK(J10)),INDEX('Issue Code Table'!C:C,MATCH(N:N,'Issue Code Table'!A:A,0)),IF(M10="Critical",6,IF(M10="Significant",5,IF(M10="Moderate",3,2))))</f>
        <v>5</v>
      </c>
    </row>
    <row r="11" spans="1:27" ht="78.75" customHeight="1" x14ac:dyDescent="0.25">
      <c r="A11" s="193" t="s">
        <v>389</v>
      </c>
      <c r="B11" s="215" t="s">
        <v>390</v>
      </c>
      <c r="C11" s="214" t="s">
        <v>391</v>
      </c>
      <c r="D11" s="193" t="s">
        <v>121</v>
      </c>
      <c r="E11" s="194" t="s">
        <v>392</v>
      </c>
      <c r="F11" s="198" t="s">
        <v>393</v>
      </c>
      <c r="G11" s="198" t="s">
        <v>394</v>
      </c>
      <c r="H11" s="194" t="s">
        <v>395</v>
      </c>
      <c r="I11" s="148"/>
      <c r="J11" s="182"/>
      <c r="K11" s="194" t="s">
        <v>396</v>
      </c>
      <c r="L11" s="183" t="s">
        <v>397</v>
      </c>
      <c r="M11" s="217" t="s">
        <v>144</v>
      </c>
      <c r="N11" s="219" t="s">
        <v>398</v>
      </c>
      <c r="O11" s="219" t="s">
        <v>399</v>
      </c>
      <c r="P11" s="176"/>
      <c r="Q11" s="161" t="s">
        <v>400</v>
      </c>
      <c r="R11" s="165" t="s">
        <v>401</v>
      </c>
      <c r="S11" s="165" t="s">
        <v>402</v>
      </c>
      <c r="T11" s="165" t="s">
        <v>1514</v>
      </c>
      <c r="U11" s="170" t="s">
        <v>1513</v>
      </c>
      <c r="V11" s="169" t="s">
        <v>403</v>
      </c>
      <c r="AA11" s="135">
        <f>IF(OR(J11="Fail",ISBLANK(J11)),INDEX('Issue Code Table'!C:C,MATCH(N:N,'Issue Code Table'!A:A,0)),IF(M11="Critical",6,IF(M11="Significant",5,IF(M11="Moderate",3,2))))</f>
        <v>6</v>
      </c>
    </row>
    <row r="12" spans="1:27" ht="69" customHeight="1" x14ac:dyDescent="0.25">
      <c r="A12" s="193" t="s">
        <v>404</v>
      </c>
      <c r="B12" s="148" t="s">
        <v>405</v>
      </c>
      <c r="C12" s="214" t="s">
        <v>406</v>
      </c>
      <c r="D12" s="193" t="s">
        <v>121</v>
      </c>
      <c r="E12" s="194" t="s">
        <v>407</v>
      </c>
      <c r="F12" s="194" t="s">
        <v>408</v>
      </c>
      <c r="G12" s="194" t="s">
        <v>409</v>
      </c>
      <c r="H12" s="194" t="s">
        <v>410</v>
      </c>
      <c r="I12" s="148"/>
      <c r="J12" s="182"/>
      <c r="K12" s="194" t="s">
        <v>411</v>
      </c>
      <c r="L12" s="183"/>
      <c r="M12" s="217" t="s">
        <v>160</v>
      </c>
      <c r="N12" s="218" t="s">
        <v>412</v>
      </c>
      <c r="O12" s="218" t="s">
        <v>413</v>
      </c>
      <c r="P12" s="176"/>
      <c r="Q12" s="161" t="s">
        <v>414</v>
      </c>
      <c r="R12" s="165" t="s">
        <v>415</v>
      </c>
      <c r="S12" s="165" t="s">
        <v>416</v>
      </c>
      <c r="T12" s="165" t="s">
        <v>417</v>
      </c>
      <c r="U12" s="170" t="s">
        <v>418</v>
      </c>
      <c r="V12" s="171"/>
      <c r="AA12" s="135" t="e">
        <f>IF(OR(J12="Fail",ISBLANK(J12)),INDEX('Issue Code Table'!C:C,MATCH(N:N,'Issue Code Table'!A:A,0)),IF(M12="Critical",6,IF(M12="Significant",5,IF(M12="Moderate",3,2))))</f>
        <v>#N/A</v>
      </c>
    </row>
    <row r="13" spans="1:27" ht="58.4" customHeight="1" x14ac:dyDescent="0.25">
      <c r="A13" s="193" t="s">
        <v>419</v>
      </c>
      <c r="B13" s="148" t="s">
        <v>405</v>
      </c>
      <c r="C13" s="214" t="s">
        <v>406</v>
      </c>
      <c r="D13" s="193" t="s">
        <v>121</v>
      </c>
      <c r="E13" s="194" t="s">
        <v>420</v>
      </c>
      <c r="F13" s="194" t="s">
        <v>421</v>
      </c>
      <c r="G13" s="194" t="s">
        <v>422</v>
      </c>
      <c r="H13" s="194" t="s">
        <v>423</v>
      </c>
      <c r="I13" s="148"/>
      <c r="J13" s="182"/>
      <c r="K13" s="194" t="s">
        <v>424</v>
      </c>
      <c r="L13" s="183"/>
      <c r="M13" s="183" t="s">
        <v>160</v>
      </c>
      <c r="N13" s="184" t="s">
        <v>425</v>
      </c>
      <c r="O13" s="167" t="s">
        <v>426</v>
      </c>
      <c r="P13" s="176"/>
      <c r="Q13" s="161" t="s">
        <v>414</v>
      </c>
      <c r="R13" s="165" t="s">
        <v>427</v>
      </c>
      <c r="S13" s="165" t="s">
        <v>428</v>
      </c>
      <c r="T13" s="165" t="s">
        <v>429</v>
      </c>
      <c r="U13" s="170" t="s">
        <v>430</v>
      </c>
      <c r="V13" s="171"/>
      <c r="AA13" s="135">
        <f>IF(OR(J13="Fail",ISBLANK(J13)),INDEX('Issue Code Table'!C:C,MATCH(N:N,'Issue Code Table'!A:A,0)),IF(M13="Critical",6,IF(M13="Significant",5,IF(M13="Moderate",3,2))))</f>
        <v>4</v>
      </c>
    </row>
    <row r="14" spans="1:27" ht="59.5" customHeight="1" x14ac:dyDescent="0.25">
      <c r="A14" s="193" t="s">
        <v>431</v>
      </c>
      <c r="B14" s="148" t="s">
        <v>405</v>
      </c>
      <c r="C14" s="214" t="s">
        <v>406</v>
      </c>
      <c r="D14" s="193" t="s">
        <v>121</v>
      </c>
      <c r="E14" s="194" t="s">
        <v>432</v>
      </c>
      <c r="F14" s="194" t="s">
        <v>1517</v>
      </c>
      <c r="G14" s="194" t="s">
        <v>433</v>
      </c>
      <c r="H14" s="194" t="s">
        <v>434</v>
      </c>
      <c r="I14" s="148"/>
      <c r="J14" s="182"/>
      <c r="K14" s="194" t="s">
        <v>435</v>
      </c>
      <c r="L14" s="183"/>
      <c r="M14" s="217" t="s">
        <v>144</v>
      </c>
      <c r="N14" s="218" t="s">
        <v>436</v>
      </c>
      <c r="O14" s="218" t="s">
        <v>437</v>
      </c>
      <c r="P14" s="176"/>
      <c r="Q14" s="161" t="s">
        <v>414</v>
      </c>
      <c r="R14" s="165" t="s">
        <v>438</v>
      </c>
      <c r="S14" s="165" t="s">
        <v>439</v>
      </c>
      <c r="T14" s="165" t="s">
        <v>440</v>
      </c>
      <c r="U14" s="170" t="s">
        <v>441</v>
      </c>
      <c r="V14" s="171" t="s">
        <v>442</v>
      </c>
      <c r="AA14" s="135">
        <f>IF(OR(J14="Fail",ISBLANK(J14)),INDEX('Issue Code Table'!C:C,MATCH(N:N,'Issue Code Table'!A:A,0)),IF(M14="Critical",6,IF(M14="Significant",5,IF(M14="Moderate",3,2))))</f>
        <v>5</v>
      </c>
    </row>
    <row r="15" spans="1:27" ht="81.75" customHeight="1" x14ac:dyDescent="0.25">
      <c r="A15" s="193" t="s">
        <v>443</v>
      </c>
      <c r="B15" s="148" t="s">
        <v>405</v>
      </c>
      <c r="C15" s="214" t="s">
        <v>406</v>
      </c>
      <c r="D15" s="193" t="s">
        <v>121</v>
      </c>
      <c r="E15" s="194" t="s">
        <v>444</v>
      </c>
      <c r="F15" s="194" t="s">
        <v>445</v>
      </c>
      <c r="G15" s="194" t="s">
        <v>446</v>
      </c>
      <c r="H15" s="194" t="s">
        <v>447</v>
      </c>
      <c r="I15" s="148"/>
      <c r="J15" s="182"/>
      <c r="K15" s="194" t="s">
        <v>448</v>
      </c>
      <c r="L15" s="183"/>
      <c r="M15" s="183" t="s">
        <v>160</v>
      </c>
      <c r="N15" s="184" t="s">
        <v>243</v>
      </c>
      <c r="O15" s="167" t="s">
        <v>244</v>
      </c>
      <c r="P15" s="176"/>
      <c r="Q15" s="161" t="s">
        <v>414</v>
      </c>
      <c r="R15" s="165" t="s">
        <v>449</v>
      </c>
      <c r="S15" s="165" t="s">
        <v>450</v>
      </c>
      <c r="T15" s="165" t="s">
        <v>451</v>
      </c>
      <c r="U15" s="170" t="s">
        <v>451</v>
      </c>
      <c r="V15" s="171"/>
      <c r="AA15" s="135">
        <f>IF(OR(J15="Fail",ISBLANK(J15)),INDEX('Issue Code Table'!C:C,MATCH(N:N,'Issue Code Table'!A:A,0)),IF(M15="Critical",6,IF(M15="Significant",5,IF(M15="Moderate",3,2))))</f>
        <v>4</v>
      </c>
    </row>
    <row r="16" spans="1:27" ht="81.75" customHeight="1" x14ac:dyDescent="0.25">
      <c r="A16" s="193" t="s">
        <v>452</v>
      </c>
      <c r="B16" s="195" t="s">
        <v>453</v>
      </c>
      <c r="C16" s="196" t="s">
        <v>454</v>
      </c>
      <c r="D16" s="193" t="s">
        <v>121</v>
      </c>
      <c r="E16" s="194" t="s">
        <v>455</v>
      </c>
      <c r="F16" s="194" t="s">
        <v>456</v>
      </c>
      <c r="G16" s="194" t="s">
        <v>457</v>
      </c>
      <c r="H16" s="194" t="s">
        <v>458</v>
      </c>
      <c r="I16" s="148"/>
      <c r="J16" s="182"/>
      <c r="K16" s="194" t="s">
        <v>459</v>
      </c>
      <c r="L16" s="183"/>
      <c r="M16" s="183" t="s">
        <v>160</v>
      </c>
      <c r="N16" s="184" t="s">
        <v>460</v>
      </c>
      <c r="O16" s="167" t="s">
        <v>461</v>
      </c>
      <c r="P16" s="176"/>
      <c r="Q16" s="161" t="s">
        <v>462</v>
      </c>
      <c r="R16" s="165" t="s">
        <v>463</v>
      </c>
      <c r="S16" s="165" t="s">
        <v>464</v>
      </c>
      <c r="T16" s="165" t="s">
        <v>465</v>
      </c>
      <c r="U16" s="170" t="s">
        <v>466</v>
      </c>
      <c r="V16" s="171"/>
      <c r="AA16" s="135">
        <f>IF(OR(J16="Fail",ISBLANK(J16)),INDEX('Issue Code Table'!C:C,MATCH(N:N,'Issue Code Table'!A:A,0)),IF(M16="Critical",6,IF(M16="Significant",5,IF(M16="Moderate",3,2))))</f>
        <v>5</v>
      </c>
    </row>
    <row r="17" spans="1:27" ht="81.75" customHeight="1" x14ac:dyDescent="0.25">
      <c r="A17" s="193" t="s">
        <v>467</v>
      </c>
      <c r="B17" s="195" t="s">
        <v>186</v>
      </c>
      <c r="C17" s="196" t="s">
        <v>187</v>
      </c>
      <c r="D17" s="193" t="s">
        <v>121</v>
      </c>
      <c r="E17" s="194" t="s">
        <v>468</v>
      </c>
      <c r="F17" s="194" t="s">
        <v>469</v>
      </c>
      <c r="G17" s="194" t="s">
        <v>470</v>
      </c>
      <c r="H17" s="194" t="s">
        <v>471</v>
      </c>
      <c r="I17" s="148"/>
      <c r="J17" s="182"/>
      <c r="K17" s="194" t="s">
        <v>472</v>
      </c>
      <c r="L17" s="183"/>
      <c r="M17" s="183" t="s">
        <v>160</v>
      </c>
      <c r="N17" s="184" t="s">
        <v>473</v>
      </c>
      <c r="O17" s="167" t="s">
        <v>474</v>
      </c>
      <c r="P17" s="176"/>
      <c r="Q17" s="161" t="s">
        <v>475</v>
      </c>
      <c r="R17" s="165" t="s">
        <v>476</v>
      </c>
      <c r="S17" s="165" t="s">
        <v>477</v>
      </c>
      <c r="T17" s="165" t="s">
        <v>478</v>
      </c>
      <c r="U17" s="170" t="s">
        <v>479</v>
      </c>
      <c r="V17" s="171"/>
      <c r="AA17" s="135">
        <f>IF(OR(J17="Fail",ISBLANK(J17)),INDEX('Issue Code Table'!C:C,MATCH(N:N,'Issue Code Table'!A:A,0)),IF(M17="Critical",6,IF(M17="Significant",5,IF(M17="Moderate",3,2))))</f>
        <v>4</v>
      </c>
    </row>
    <row r="18" spans="1:27" ht="96.75" customHeight="1" x14ac:dyDescent="0.25">
      <c r="A18" s="193" t="s">
        <v>480</v>
      </c>
      <c r="B18" s="195" t="s">
        <v>186</v>
      </c>
      <c r="C18" s="196" t="s">
        <v>187</v>
      </c>
      <c r="D18" s="193" t="s">
        <v>121</v>
      </c>
      <c r="E18" s="194" t="s">
        <v>481</v>
      </c>
      <c r="F18" s="194" t="s">
        <v>482</v>
      </c>
      <c r="G18" s="194" t="s">
        <v>483</v>
      </c>
      <c r="H18" s="199" t="s">
        <v>484</v>
      </c>
      <c r="I18" s="148"/>
      <c r="J18" s="182"/>
      <c r="K18" s="194" t="s">
        <v>485</v>
      </c>
      <c r="L18" s="183"/>
      <c r="M18" s="183" t="s">
        <v>160</v>
      </c>
      <c r="N18" s="184" t="s">
        <v>473</v>
      </c>
      <c r="O18" s="167" t="s">
        <v>474</v>
      </c>
      <c r="P18" s="176"/>
      <c r="Q18" s="161" t="s">
        <v>475</v>
      </c>
      <c r="R18" s="165" t="s">
        <v>486</v>
      </c>
      <c r="S18" s="165" t="s">
        <v>487</v>
      </c>
      <c r="T18" s="165" t="s">
        <v>488</v>
      </c>
      <c r="U18" s="170" t="s">
        <v>489</v>
      </c>
      <c r="V18" s="171"/>
      <c r="AA18" s="135">
        <f>IF(OR(J18="Fail",ISBLANK(J18)),INDEX('Issue Code Table'!C:C,MATCH(N:N,'Issue Code Table'!A:A,0)),IF(M18="Critical",6,IF(M18="Significant",5,IF(M18="Moderate",3,2))))</f>
        <v>4</v>
      </c>
    </row>
    <row r="19" spans="1:27" ht="12.5" x14ac:dyDescent="0.25">
      <c r="A19" s="163"/>
      <c r="B19" s="163"/>
      <c r="C19" s="163"/>
      <c r="D19" s="163"/>
      <c r="E19" s="163"/>
      <c r="F19" s="163"/>
      <c r="G19" s="163"/>
      <c r="H19" s="163"/>
      <c r="I19" s="163"/>
      <c r="J19" s="163"/>
      <c r="K19" s="163"/>
      <c r="L19" s="163"/>
      <c r="M19" s="163"/>
      <c r="N19" s="163"/>
      <c r="O19" s="163"/>
      <c r="P19" s="163"/>
      <c r="Q19" s="163"/>
      <c r="R19" s="163"/>
      <c r="S19" s="163"/>
      <c r="T19" s="163"/>
      <c r="U19" s="163"/>
      <c r="V19" s="163"/>
      <c r="AA19" s="163"/>
    </row>
    <row r="20" spans="1:27" ht="19.5" hidden="1" customHeight="1" x14ac:dyDescent="0.25">
      <c r="A20"/>
      <c r="B20"/>
      <c r="C20"/>
      <c r="D20"/>
      <c r="E20"/>
      <c r="F20"/>
      <c r="G20"/>
      <c r="H20" s="164" t="s">
        <v>56</v>
      </c>
      <c r="I20"/>
      <c r="J20"/>
      <c r="K20"/>
      <c r="L20"/>
      <c r="M20"/>
      <c r="N20"/>
      <c r="O20"/>
      <c r="P20"/>
      <c r="Q20"/>
      <c r="R20"/>
      <c r="S20"/>
      <c r="T20"/>
      <c r="U20"/>
      <c r="V20"/>
      <c r="AA20"/>
    </row>
    <row r="21" spans="1:27" ht="12.5" hidden="1" x14ac:dyDescent="0.25">
      <c r="A21"/>
      <c r="B21"/>
      <c r="C21"/>
      <c r="D21"/>
      <c r="E21"/>
      <c r="F21"/>
      <c r="G21"/>
      <c r="H21" s="164" t="s">
        <v>57</v>
      </c>
      <c r="I21"/>
      <c r="J21"/>
      <c r="K21"/>
      <c r="L21"/>
      <c r="M21"/>
      <c r="N21"/>
      <c r="O21"/>
      <c r="P21"/>
      <c r="Q21"/>
      <c r="R21"/>
      <c r="S21"/>
      <c r="T21"/>
      <c r="U21"/>
      <c r="V21"/>
      <c r="AA21"/>
    </row>
    <row r="22" spans="1:27" ht="12.5" hidden="1" x14ac:dyDescent="0.25">
      <c r="A22"/>
      <c r="B22"/>
      <c r="C22"/>
      <c r="D22"/>
      <c r="E22"/>
      <c r="F22"/>
      <c r="G22"/>
      <c r="H22" s="164" t="s">
        <v>45</v>
      </c>
      <c r="I22"/>
      <c r="J22"/>
      <c r="K22"/>
      <c r="L22"/>
      <c r="M22"/>
      <c r="N22"/>
      <c r="O22"/>
      <c r="P22"/>
      <c r="Q22"/>
      <c r="R22"/>
      <c r="S22"/>
      <c r="T22"/>
      <c r="U22"/>
      <c r="V22"/>
      <c r="AA22"/>
    </row>
    <row r="23" spans="1:27" ht="12.5" hidden="1" x14ac:dyDescent="0.25">
      <c r="A23"/>
      <c r="B23"/>
      <c r="C23"/>
      <c r="D23"/>
      <c r="E23"/>
      <c r="F23"/>
      <c r="G23"/>
      <c r="H23" s="164" t="s">
        <v>273</v>
      </c>
      <c r="I23"/>
      <c r="J23"/>
      <c r="K23"/>
      <c r="L23"/>
      <c r="M23"/>
      <c r="N23"/>
      <c r="O23"/>
      <c r="P23"/>
      <c r="Q23"/>
      <c r="R23"/>
      <c r="S23"/>
      <c r="T23"/>
      <c r="U23"/>
      <c r="V23"/>
      <c r="AA23"/>
    </row>
    <row r="24" spans="1:27" ht="12.5" hidden="1" x14ac:dyDescent="0.25">
      <c r="A24"/>
      <c r="B24"/>
      <c r="C24"/>
      <c r="D24"/>
      <c r="E24"/>
      <c r="F24"/>
      <c r="G24"/>
      <c r="H24"/>
      <c r="I24"/>
      <c r="J24"/>
      <c r="K24"/>
      <c r="L24"/>
      <c r="M24"/>
      <c r="N24"/>
      <c r="O24"/>
      <c r="P24"/>
      <c r="Q24"/>
      <c r="R24"/>
      <c r="S24"/>
      <c r="T24"/>
      <c r="U24"/>
      <c r="V24"/>
      <c r="AA24"/>
    </row>
    <row r="25" spans="1:27" ht="12.5" hidden="1" x14ac:dyDescent="0.25">
      <c r="A25"/>
      <c r="B25"/>
      <c r="C25"/>
      <c r="D25"/>
      <c r="E25"/>
      <c r="F25"/>
      <c r="G25"/>
      <c r="H25" s="164" t="s">
        <v>274</v>
      </c>
      <c r="I25"/>
      <c r="J25"/>
      <c r="K25"/>
      <c r="L25"/>
      <c r="M25"/>
      <c r="N25"/>
      <c r="O25"/>
      <c r="P25"/>
      <c r="Q25"/>
      <c r="R25"/>
      <c r="S25"/>
      <c r="T25"/>
      <c r="U25"/>
      <c r="V25"/>
      <c r="AA25"/>
    </row>
    <row r="26" spans="1:27" ht="12.5" hidden="1" x14ac:dyDescent="0.25">
      <c r="A26"/>
      <c r="B26"/>
      <c r="C26"/>
      <c r="D26"/>
      <c r="E26"/>
      <c r="F26"/>
      <c r="G26"/>
      <c r="H26" s="164" t="s">
        <v>126</v>
      </c>
      <c r="I26"/>
      <c r="J26"/>
      <c r="K26"/>
      <c r="L26"/>
      <c r="M26"/>
      <c r="N26"/>
      <c r="O26"/>
      <c r="P26"/>
      <c r="Q26"/>
      <c r="R26"/>
      <c r="S26"/>
      <c r="T26"/>
      <c r="U26"/>
      <c r="V26"/>
      <c r="AA26"/>
    </row>
    <row r="27" spans="1:27" ht="12.5" hidden="1" x14ac:dyDescent="0.25">
      <c r="A27"/>
      <c r="B27"/>
      <c r="C27"/>
      <c r="D27"/>
      <c r="E27"/>
      <c r="F27"/>
      <c r="G27"/>
      <c r="H27" s="164" t="s">
        <v>144</v>
      </c>
      <c r="I27"/>
      <c r="J27"/>
      <c r="K27"/>
      <c r="L27"/>
      <c r="M27"/>
      <c r="N27"/>
      <c r="O27"/>
      <c r="P27"/>
      <c r="Q27"/>
      <c r="R27"/>
      <c r="S27"/>
      <c r="T27"/>
      <c r="U27"/>
      <c r="V27"/>
      <c r="AA27"/>
    </row>
    <row r="28" spans="1:27" ht="12.5" hidden="1" x14ac:dyDescent="0.25">
      <c r="A28"/>
      <c r="B28"/>
      <c r="C28"/>
      <c r="D28"/>
      <c r="E28"/>
      <c r="F28"/>
      <c r="G28"/>
      <c r="H28" s="164" t="s">
        <v>160</v>
      </c>
      <c r="I28"/>
      <c r="J28"/>
      <c r="K28"/>
      <c r="L28"/>
      <c r="M28"/>
      <c r="N28"/>
      <c r="O28"/>
      <c r="P28"/>
      <c r="Q28"/>
      <c r="R28"/>
      <c r="S28"/>
      <c r="T28"/>
      <c r="U28"/>
      <c r="V28"/>
      <c r="AA28"/>
    </row>
    <row r="29" spans="1:27" ht="12.5" hidden="1" x14ac:dyDescent="0.25">
      <c r="A29"/>
      <c r="B29"/>
      <c r="C29"/>
      <c r="D29"/>
      <c r="E29"/>
      <c r="F29"/>
      <c r="G29"/>
      <c r="H29" s="164" t="s">
        <v>135</v>
      </c>
      <c r="I29"/>
      <c r="J29"/>
      <c r="K29"/>
      <c r="L29"/>
      <c r="M29"/>
      <c r="N29"/>
      <c r="O29"/>
      <c r="P29"/>
      <c r="Q29"/>
      <c r="R29"/>
      <c r="S29"/>
      <c r="T29"/>
      <c r="U29"/>
      <c r="V29"/>
      <c r="AA29"/>
    </row>
    <row r="30" spans="1:27" ht="12.5" hidden="1" x14ac:dyDescent="0.25">
      <c r="A30"/>
      <c r="B30"/>
      <c r="C30"/>
      <c r="D30"/>
      <c r="E30"/>
      <c r="F30"/>
      <c r="G30"/>
      <c r="H30"/>
      <c r="I30"/>
      <c r="J30"/>
      <c r="K30"/>
      <c r="L30"/>
      <c r="M30"/>
      <c r="N30"/>
      <c r="O30"/>
      <c r="P30"/>
      <c r="Q30"/>
      <c r="R30"/>
      <c r="S30"/>
      <c r="T30"/>
      <c r="U30"/>
      <c r="V30"/>
      <c r="AA30"/>
    </row>
    <row r="31" spans="1:27" ht="12.5" x14ac:dyDescent="0.25">
      <c r="A31"/>
      <c r="B31"/>
      <c r="C31"/>
      <c r="D31"/>
      <c r="E31"/>
      <c r="F31"/>
      <c r="G31"/>
      <c r="H31"/>
      <c r="I31"/>
      <c r="J31"/>
      <c r="K31"/>
      <c r="L31"/>
      <c r="M31"/>
      <c r="N31"/>
      <c r="O31"/>
      <c r="P31"/>
      <c r="Q31"/>
      <c r="R31"/>
      <c r="S31"/>
      <c r="T31"/>
      <c r="U31"/>
      <c r="V31"/>
      <c r="AA31"/>
    </row>
  </sheetData>
  <protectedRanges>
    <protectedRange password="E1A2" sqref="AA2" name="Range1_1"/>
    <protectedRange password="E1A2" sqref="O10" name="Range1_1_3_89_2"/>
    <protectedRange password="E1A2" sqref="N10" name="Range1_8_1_1_2"/>
    <protectedRange password="E1A2" sqref="O12" name="Range1_1_3_73_1"/>
    <protectedRange password="E1A2" sqref="O14" name="Range1_1_3_24"/>
    <protectedRange password="E1A2" sqref="N14" name="Range1_5_2_1"/>
  </protectedRanges>
  <autoFilter ref="A2:O18" xr:uid="{00000000-0001-0000-0500-000000000000}"/>
  <phoneticPr fontId="14" type="noConversion"/>
  <conditionalFormatting sqref="J3:J18">
    <cfRule type="cellIs" dxfId="9" priority="15" stopIfTrue="1" operator="equal">
      <formula>"Pass"</formula>
    </cfRule>
    <cfRule type="cellIs" dxfId="8" priority="16" stopIfTrue="1" operator="equal">
      <formula>"Info"</formula>
    </cfRule>
  </conditionalFormatting>
  <conditionalFormatting sqref="J3:J18">
    <cfRule type="cellIs" dxfId="7" priority="14" stopIfTrue="1" operator="equal">
      <formula>"Fail"</formula>
    </cfRule>
  </conditionalFormatting>
  <conditionalFormatting sqref="J12:J18">
    <cfRule type="cellIs" dxfId="6" priority="12" stopIfTrue="1" operator="equal">
      <formula>"Pass"</formula>
    </cfRule>
    <cfRule type="cellIs" dxfId="5" priority="13" stopIfTrue="1" operator="equal">
      <formula>"Info"</formula>
    </cfRule>
  </conditionalFormatting>
  <conditionalFormatting sqref="J12:J18">
    <cfRule type="cellIs" dxfId="4" priority="11" stopIfTrue="1" operator="equal">
      <formula>"Fail"</formula>
    </cfRule>
  </conditionalFormatting>
  <conditionalFormatting sqref="O14">
    <cfRule type="expression" dxfId="3" priority="2" stopIfTrue="1">
      <formula>ISERROR(AC14)</formula>
    </cfRule>
  </conditionalFormatting>
  <conditionalFormatting sqref="O10">
    <cfRule type="expression" dxfId="2" priority="6" stopIfTrue="1">
      <formula>ISERROR(AC10)</formula>
    </cfRule>
  </conditionalFormatting>
  <conditionalFormatting sqref="O12">
    <cfRule type="expression" dxfId="1" priority="4" stopIfTrue="1">
      <formula>ISERROR(AC12)</formula>
    </cfRule>
  </conditionalFormatting>
  <conditionalFormatting sqref="N3:N18">
    <cfRule type="expression" dxfId="0" priority="30">
      <formula>ISERROR(AA3)</formula>
    </cfRule>
  </conditionalFormatting>
  <dataValidations count="2">
    <dataValidation type="list" allowBlank="1" showInputMessage="1" showErrorMessage="1" sqref="J3:J18" xr:uid="{00000000-0002-0000-0500-000000000000}">
      <formula1>$H$20:$H$23</formula1>
    </dataValidation>
    <dataValidation type="list" allowBlank="1" showInputMessage="1" showErrorMessage="1" sqref="M3:M18" xr:uid="{00000000-0002-0000-0500-000001000000}">
      <formula1>$H$26:$H$29</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D20"/>
  <sheetViews>
    <sheetView showGridLines="0" zoomScale="80" zoomScaleNormal="80" workbookViewId="0">
      <pane ySplit="1" topLeftCell="A2" activePane="bottomLeft" state="frozen"/>
      <selection pane="bottomLeft" activeCell="C8" sqref="C8"/>
    </sheetView>
  </sheetViews>
  <sheetFormatPr defaultRowHeight="12.5" x14ac:dyDescent="0.25"/>
  <cols>
    <col min="2" max="2" width="13.26953125" customWidth="1"/>
    <col min="3" max="3" width="85.26953125" customWidth="1"/>
    <col min="4" max="4" width="22.453125" customWidth="1"/>
  </cols>
  <sheetData>
    <row r="1" spans="1:4" ht="13" x14ac:dyDescent="0.3">
      <c r="A1" s="5" t="s">
        <v>490</v>
      </c>
      <c r="B1" s="6"/>
      <c r="C1" s="6"/>
      <c r="D1" s="6"/>
    </row>
    <row r="2" spans="1:4" ht="12.75" customHeight="1" x14ac:dyDescent="0.25">
      <c r="A2" s="18" t="s">
        <v>491</v>
      </c>
      <c r="B2" s="18" t="s">
        <v>492</v>
      </c>
      <c r="C2" s="18" t="s">
        <v>493</v>
      </c>
      <c r="D2" s="18" t="s">
        <v>494</v>
      </c>
    </row>
    <row r="3" spans="1:4" x14ac:dyDescent="0.25">
      <c r="A3" s="70">
        <v>1</v>
      </c>
      <c r="B3" s="69">
        <v>43311</v>
      </c>
      <c r="C3" s="71" t="s">
        <v>1511</v>
      </c>
      <c r="D3" s="66" t="s">
        <v>495</v>
      </c>
    </row>
    <row r="4" spans="1:4" x14ac:dyDescent="0.25">
      <c r="A4" s="68">
        <v>1</v>
      </c>
      <c r="B4" s="69">
        <v>43373</v>
      </c>
      <c r="C4" s="131" t="s">
        <v>496</v>
      </c>
      <c r="D4" s="66" t="s">
        <v>495</v>
      </c>
    </row>
    <row r="5" spans="1:4" x14ac:dyDescent="0.25">
      <c r="A5" s="205">
        <v>1</v>
      </c>
      <c r="B5" s="206">
        <v>43555</v>
      </c>
      <c r="C5" s="148" t="s">
        <v>497</v>
      </c>
      <c r="D5" s="207" t="s">
        <v>495</v>
      </c>
    </row>
    <row r="6" spans="1:4" x14ac:dyDescent="0.25">
      <c r="A6" s="68">
        <v>1.1000000000000001</v>
      </c>
      <c r="B6" s="69">
        <v>43738</v>
      </c>
      <c r="C6" s="67" t="s">
        <v>498</v>
      </c>
      <c r="D6" s="66" t="s">
        <v>495</v>
      </c>
    </row>
    <row r="7" spans="1:4" x14ac:dyDescent="0.25">
      <c r="A7" s="205">
        <v>1.2</v>
      </c>
      <c r="B7" s="206">
        <v>43921</v>
      </c>
      <c r="C7" s="148" t="s">
        <v>497</v>
      </c>
      <c r="D7" s="207" t="s">
        <v>495</v>
      </c>
    </row>
    <row r="8" spans="1:4" x14ac:dyDescent="0.25">
      <c r="A8" s="152">
        <v>2</v>
      </c>
      <c r="B8" s="153">
        <v>44104</v>
      </c>
      <c r="C8" s="148" t="s">
        <v>499</v>
      </c>
      <c r="D8" s="207" t="s">
        <v>495</v>
      </c>
    </row>
    <row r="9" spans="1:4" ht="29.5" customHeight="1" x14ac:dyDescent="0.25">
      <c r="A9" s="2">
        <v>2.1</v>
      </c>
      <c r="B9" s="3">
        <v>44469</v>
      </c>
      <c r="C9" s="131" t="s">
        <v>1499</v>
      </c>
      <c r="D9" s="207" t="s">
        <v>495</v>
      </c>
    </row>
    <row r="10" spans="1:4" ht="18.75" customHeight="1" x14ac:dyDescent="0.25">
      <c r="A10" s="68">
        <v>2.2000000000000002</v>
      </c>
      <c r="B10" s="3">
        <v>44469</v>
      </c>
      <c r="C10" s="131" t="s">
        <v>496</v>
      </c>
      <c r="D10" s="66" t="s">
        <v>495</v>
      </c>
    </row>
    <row r="11" spans="1:4" x14ac:dyDescent="0.25">
      <c r="A11" s="2"/>
      <c r="B11" s="3"/>
      <c r="C11" s="131"/>
      <c r="D11" s="207"/>
    </row>
    <row r="12" spans="1:4" x14ac:dyDescent="0.25">
      <c r="A12" s="68"/>
      <c r="B12" s="69"/>
      <c r="C12" s="131"/>
      <c r="D12" s="66"/>
    </row>
    <row r="13" spans="1:4" x14ac:dyDescent="0.25">
      <c r="B13" s="4"/>
    </row>
    <row r="14" spans="1:4" x14ac:dyDescent="0.25">
      <c r="B14" s="4"/>
    </row>
    <row r="15" spans="1:4" x14ac:dyDescent="0.25">
      <c r="B15" s="4"/>
    </row>
    <row r="16" spans="1:4" x14ac:dyDescent="0.25">
      <c r="B16" s="4"/>
    </row>
    <row r="17" spans="2:2" x14ac:dyDescent="0.25">
      <c r="B17" s="4"/>
    </row>
    <row r="18" spans="2:2" x14ac:dyDescent="0.25">
      <c r="B18" s="4"/>
    </row>
    <row r="19" spans="2:2" x14ac:dyDescent="0.25">
      <c r="B19" s="4"/>
    </row>
    <row r="20" spans="2:2" x14ac:dyDescent="0.25">
      <c r="B20" s="4"/>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U527"/>
  <sheetViews>
    <sheetView zoomScale="80" zoomScaleNormal="80" workbookViewId="0">
      <pane ySplit="1" topLeftCell="A8" activePane="bottomLeft" state="frozen"/>
      <selection pane="bottomLeft" sqref="A1:D1048576"/>
    </sheetView>
  </sheetViews>
  <sheetFormatPr defaultColWidth="9.1796875" defaultRowHeight="12.5" x14ac:dyDescent="0.25"/>
  <cols>
    <col min="1" max="1" width="9.453125" customWidth="1"/>
    <col min="2" max="2" width="71.453125" customWidth="1"/>
    <col min="3" max="3" width="8.7265625"/>
    <col min="4" max="4" width="10" customWidth="1"/>
    <col min="5" max="21" width="9.1796875" style="185"/>
    <col min="22" max="16384" width="9.1796875" style="186"/>
  </cols>
  <sheetData>
    <row r="1" spans="1:4" ht="29" x14ac:dyDescent="0.35">
      <c r="A1" s="211" t="s">
        <v>115</v>
      </c>
      <c r="B1" s="211" t="s">
        <v>108</v>
      </c>
      <c r="C1" s="211" t="s">
        <v>58</v>
      </c>
      <c r="D1" s="4">
        <v>44469</v>
      </c>
    </row>
    <row r="2" spans="1:4" ht="15.5" x14ac:dyDescent="0.35">
      <c r="A2" s="212" t="s">
        <v>500</v>
      </c>
      <c r="B2" s="212" t="s">
        <v>501</v>
      </c>
      <c r="C2" s="213">
        <v>6</v>
      </c>
    </row>
    <row r="3" spans="1:4" ht="15.5" x14ac:dyDescent="0.35">
      <c r="A3" s="212" t="s">
        <v>502</v>
      </c>
      <c r="B3" s="212" t="s">
        <v>503</v>
      </c>
      <c r="C3" s="213">
        <v>4</v>
      </c>
    </row>
    <row r="4" spans="1:4" ht="15.5" x14ac:dyDescent="0.35">
      <c r="A4" s="212" t="s">
        <v>504</v>
      </c>
      <c r="B4" s="212" t="s">
        <v>505</v>
      </c>
      <c r="C4" s="213">
        <v>1</v>
      </c>
    </row>
    <row r="5" spans="1:4" ht="15.5" x14ac:dyDescent="0.35">
      <c r="A5" s="212" t="s">
        <v>211</v>
      </c>
      <c r="B5" s="212" t="s">
        <v>506</v>
      </c>
      <c r="C5" s="213">
        <v>2</v>
      </c>
    </row>
    <row r="6" spans="1:4" ht="15.5" x14ac:dyDescent="0.35">
      <c r="A6" s="212" t="s">
        <v>507</v>
      </c>
      <c r="B6" s="212" t="s">
        <v>508</v>
      </c>
      <c r="C6" s="213">
        <v>2</v>
      </c>
    </row>
    <row r="7" spans="1:4" ht="15.5" x14ac:dyDescent="0.35">
      <c r="A7" s="212" t="s">
        <v>509</v>
      </c>
      <c r="B7" s="212" t="s">
        <v>510</v>
      </c>
      <c r="C7" s="213">
        <v>4</v>
      </c>
    </row>
    <row r="8" spans="1:4" ht="15.5" x14ac:dyDescent="0.35">
      <c r="A8" s="212" t="s">
        <v>511</v>
      </c>
      <c r="B8" s="212" t="s">
        <v>512</v>
      </c>
      <c r="C8" s="213">
        <v>2</v>
      </c>
    </row>
    <row r="9" spans="1:4" ht="15.5" x14ac:dyDescent="0.35">
      <c r="A9" s="212" t="s">
        <v>513</v>
      </c>
      <c r="B9" s="212" t="s">
        <v>514</v>
      </c>
      <c r="C9" s="213">
        <v>5</v>
      </c>
    </row>
    <row r="10" spans="1:4" ht="15.5" x14ac:dyDescent="0.35">
      <c r="A10" s="212" t="s">
        <v>203</v>
      </c>
      <c r="B10" s="212" t="s">
        <v>515</v>
      </c>
      <c r="C10" s="213">
        <v>5</v>
      </c>
    </row>
    <row r="11" spans="1:4" ht="15.5" x14ac:dyDescent="0.35">
      <c r="A11" s="212" t="s">
        <v>516</v>
      </c>
      <c r="B11" s="212" t="s">
        <v>517</v>
      </c>
      <c r="C11" s="213">
        <v>5</v>
      </c>
    </row>
    <row r="12" spans="1:4" ht="15.5" x14ac:dyDescent="0.35">
      <c r="A12" s="212" t="s">
        <v>271</v>
      </c>
      <c r="B12" s="212" t="s">
        <v>518</v>
      </c>
      <c r="C12" s="213">
        <v>2</v>
      </c>
    </row>
    <row r="13" spans="1:4" ht="15.5" x14ac:dyDescent="0.35">
      <c r="A13" s="212" t="s">
        <v>191</v>
      </c>
      <c r="B13" s="212" t="s">
        <v>519</v>
      </c>
      <c r="C13" s="213">
        <v>5</v>
      </c>
    </row>
    <row r="14" spans="1:4" ht="15.5" x14ac:dyDescent="0.35">
      <c r="A14" s="212" t="s">
        <v>520</v>
      </c>
      <c r="B14" s="212" t="s">
        <v>521</v>
      </c>
      <c r="C14" s="213">
        <v>4</v>
      </c>
    </row>
    <row r="15" spans="1:4" ht="15.5" x14ac:dyDescent="0.35">
      <c r="A15" s="212" t="s">
        <v>473</v>
      </c>
      <c r="B15" s="212" t="s">
        <v>522</v>
      </c>
      <c r="C15" s="213">
        <v>4</v>
      </c>
    </row>
    <row r="16" spans="1:4" ht="15.5" x14ac:dyDescent="0.35">
      <c r="A16" s="212" t="s">
        <v>523</v>
      </c>
      <c r="B16" s="212" t="s">
        <v>524</v>
      </c>
      <c r="C16" s="213">
        <v>1</v>
      </c>
    </row>
    <row r="17" spans="1:3" ht="15.5" x14ac:dyDescent="0.35">
      <c r="A17" s="212" t="s">
        <v>183</v>
      </c>
      <c r="B17" s="212" t="s">
        <v>525</v>
      </c>
      <c r="C17" s="213">
        <v>5</v>
      </c>
    </row>
    <row r="18" spans="1:3" ht="15.5" x14ac:dyDescent="0.35">
      <c r="A18" s="212" t="s">
        <v>526</v>
      </c>
      <c r="B18" s="212" t="s">
        <v>527</v>
      </c>
      <c r="C18" s="213">
        <v>8</v>
      </c>
    </row>
    <row r="19" spans="1:3" ht="15.5" x14ac:dyDescent="0.35">
      <c r="A19" s="212" t="s">
        <v>528</v>
      </c>
      <c r="B19" s="212" t="s">
        <v>529</v>
      </c>
      <c r="C19" s="213">
        <v>1</v>
      </c>
    </row>
    <row r="20" spans="1:3" ht="15.5" x14ac:dyDescent="0.35">
      <c r="A20" s="212" t="s">
        <v>530</v>
      </c>
      <c r="B20" s="212" t="s">
        <v>531</v>
      </c>
      <c r="C20" s="213">
        <v>8</v>
      </c>
    </row>
    <row r="21" spans="1:3" ht="15.5" x14ac:dyDescent="0.35">
      <c r="A21" s="212" t="s">
        <v>532</v>
      </c>
      <c r="B21" s="212" t="s">
        <v>533</v>
      </c>
      <c r="C21" s="213">
        <v>6</v>
      </c>
    </row>
    <row r="22" spans="1:3" ht="15.5" x14ac:dyDescent="0.35">
      <c r="A22" s="212" t="s">
        <v>145</v>
      </c>
      <c r="B22" s="212" t="s">
        <v>534</v>
      </c>
      <c r="C22" s="213">
        <v>7</v>
      </c>
    </row>
    <row r="23" spans="1:3" ht="15.5" x14ac:dyDescent="0.35">
      <c r="A23" s="212" t="s">
        <v>535</v>
      </c>
      <c r="B23" s="212" t="s">
        <v>536</v>
      </c>
      <c r="C23" s="213">
        <v>7</v>
      </c>
    </row>
    <row r="24" spans="1:3" ht="15.5" x14ac:dyDescent="0.35">
      <c r="A24" s="212" t="s">
        <v>537</v>
      </c>
      <c r="B24" s="212" t="s">
        <v>538</v>
      </c>
      <c r="C24" s="213">
        <v>7</v>
      </c>
    </row>
    <row r="25" spans="1:3" ht="15.5" x14ac:dyDescent="0.35">
      <c r="A25" s="212" t="s">
        <v>539</v>
      </c>
      <c r="B25" s="212" t="s">
        <v>540</v>
      </c>
      <c r="C25" s="213">
        <v>5</v>
      </c>
    </row>
    <row r="26" spans="1:3" ht="15.5" x14ac:dyDescent="0.35">
      <c r="A26" s="212" t="s">
        <v>541</v>
      </c>
      <c r="B26" s="212" t="s">
        <v>542</v>
      </c>
      <c r="C26" s="213">
        <v>5</v>
      </c>
    </row>
    <row r="27" spans="1:3" ht="15.5" x14ac:dyDescent="0.35">
      <c r="A27" s="212" t="s">
        <v>543</v>
      </c>
      <c r="B27" s="212" t="s">
        <v>544</v>
      </c>
      <c r="C27" s="213">
        <v>5</v>
      </c>
    </row>
    <row r="28" spans="1:3" ht="15.5" x14ac:dyDescent="0.35">
      <c r="A28" s="212" t="s">
        <v>545</v>
      </c>
      <c r="B28" s="212" t="s">
        <v>546</v>
      </c>
      <c r="C28" s="213">
        <v>6</v>
      </c>
    </row>
    <row r="29" spans="1:3" ht="15.5" x14ac:dyDescent="0.35">
      <c r="A29" s="212" t="s">
        <v>547</v>
      </c>
      <c r="B29" s="212" t="s">
        <v>548</v>
      </c>
      <c r="C29" s="213">
        <v>6</v>
      </c>
    </row>
    <row r="30" spans="1:3" ht="15.5" x14ac:dyDescent="0.35">
      <c r="A30" s="212" t="s">
        <v>549</v>
      </c>
      <c r="B30" s="212" t="s">
        <v>550</v>
      </c>
      <c r="C30" s="213">
        <v>4</v>
      </c>
    </row>
    <row r="31" spans="1:3" ht="15.5" x14ac:dyDescent="0.35">
      <c r="A31" s="212" t="s">
        <v>323</v>
      </c>
      <c r="B31" s="212" t="s">
        <v>551</v>
      </c>
      <c r="C31" s="213">
        <v>7</v>
      </c>
    </row>
    <row r="32" spans="1:3" ht="15.5" x14ac:dyDescent="0.35">
      <c r="A32" s="212" t="s">
        <v>552</v>
      </c>
      <c r="B32" s="212" t="s">
        <v>553</v>
      </c>
      <c r="C32" s="213">
        <v>5</v>
      </c>
    </row>
    <row r="33" spans="1:3" ht="15.5" x14ac:dyDescent="0.35">
      <c r="A33" s="212" t="s">
        <v>554</v>
      </c>
      <c r="B33" s="212" t="s">
        <v>555</v>
      </c>
      <c r="C33" s="213">
        <v>5</v>
      </c>
    </row>
    <row r="34" spans="1:3" ht="15.5" x14ac:dyDescent="0.35">
      <c r="A34" s="212" t="s">
        <v>556</v>
      </c>
      <c r="B34" s="212" t="s">
        <v>557</v>
      </c>
      <c r="C34" s="213">
        <v>8</v>
      </c>
    </row>
    <row r="35" spans="1:3" ht="15.5" x14ac:dyDescent="0.35">
      <c r="A35" s="212" t="s">
        <v>558</v>
      </c>
      <c r="B35" s="212" t="s">
        <v>559</v>
      </c>
      <c r="C35" s="213">
        <v>1</v>
      </c>
    </row>
    <row r="36" spans="1:3" ht="15.5" x14ac:dyDescent="0.35">
      <c r="A36" s="212" t="s">
        <v>560</v>
      </c>
      <c r="B36" s="212" t="s">
        <v>561</v>
      </c>
      <c r="C36" s="213">
        <v>5</v>
      </c>
    </row>
    <row r="37" spans="1:3" ht="15.5" x14ac:dyDescent="0.35">
      <c r="A37" s="212" t="s">
        <v>562</v>
      </c>
      <c r="B37" s="212" t="s">
        <v>563</v>
      </c>
      <c r="C37" s="213">
        <v>8</v>
      </c>
    </row>
    <row r="38" spans="1:3" ht="15.5" x14ac:dyDescent="0.35">
      <c r="A38" s="212" t="s">
        <v>564</v>
      </c>
      <c r="B38" s="212" t="s">
        <v>565</v>
      </c>
      <c r="C38" s="213">
        <v>5</v>
      </c>
    </row>
    <row r="39" spans="1:3" ht="15.5" x14ac:dyDescent="0.35">
      <c r="A39" s="212" t="s">
        <v>197</v>
      </c>
      <c r="B39" s="212" t="s">
        <v>566</v>
      </c>
      <c r="C39" s="213">
        <v>5</v>
      </c>
    </row>
    <row r="40" spans="1:3" ht="15.5" x14ac:dyDescent="0.35">
      <c r="A40" s="212" t="s">
        <v>567</v>
      </c>
      <c r="B40" s="212" t="s">
        <v>568</v>
      </c>
      <c r="C40" s="213">
        <v>2</v>
      </c>
    </row>
    <row r="41" spans="1:3" ht="15.5" x14ac:dyDescent="0.35">
      <c r="A41" s="212" t="s">
        <v>569</v>
      </c>
      <c r="B41" s="212" t="s">
        <v>570</v>
      </c>
      <c r="C41" s="213">
        <v>4</v>
      </c>
    </row>
    <row r="42" spans="1:3" ht="15.5" x14ac:dyDescent="0.35">
      <c r="A42" s="212" t="s">
        <v>361</v>
      </c>
      <c r="B42" s="212" t="s">
        <v>571</v>
      </c>
      <c r="C42" s="213">
        <v>5</v>
      </c>
    </row>
    <row r="43" spans="1:3" ht="15.5" x14ac:dyDescent="0.35">
      <c r="A43" s="212" t="s">
        <v>572</v>
      </c>
      <c r="B43" s="212" t="s">
        <v>573</v>
      </c>
      <c r="C43" s="213">
        <v>5</v>
      </c>
    </row>
    <row r="44" spans="1:3" ht="15.5" x14ac:dyDescent="0.35">
      <c r="A44" s="212" t="s">
        <v>574</v>
      </c>
      <c r="B44" s="212" t="s">
        <v>575</v>
      </c>
      <c r="C44" s="213">
        <v>6</v>
      </c>
    </row>
    <row r="45" spans="1:3" ht="15.5" x14ac:dyDescent="0.35">
      <c r="A45" s="212" t="s">
        <v>576</v>
      </c>
      <c r="B45" s="212" t="s">
        <v>577</v>
      </c>
      <c r="C45" s="213">
        <v>5</v>
      </c>
    </row>
    <row r="46" spans="1:3" ht="15.5" x14ac:dyDescent="0.35">
      <c r="A46" s="212" t="s">
        <v>578</v>
      </c>
      <c r="B46" s="212" t="s">
        <v>579</v>
      </c>
      <c r="C46" s="213">
        <v>4</v>
      </c>
    </row>
    <row r="47" spans="1:3" ht="15.5" x14ac:dyDescent="0.35">
      <c r="A47" s="212" t="s">
        <v>580</v>
      </c>
      <c r="B47" s="212" t="s">
        <v>581</v>
      </c>
      <c r="C47" s="213">
        <v>5</v>
      </c>
    </row>
    <row r="48" spans="1:3" ht="15.5" x14ac:dyDescent="0.35">
      <c r="A48" s="212" t="s">
        <v>582</v>
      </c>
      <c r="B48" s="212" t="s">
        <v>583</v>
      </c>
      <c r="C48" s="213">
        <v>6</v>
      </c>
    </row>
    <row r="49" spans="1:3" ht="15.5" x14ac:dyDescent="0.35">
      <c r="A49" s="212" t="s">
        <v>584</v>
      </c>
      <c r="B49" s="212" t="s">
        <v>585</v>
      </c>
      <c r="C49" s="213">
        <v>7</v>
      </c>
    </row>
    <row r="50" spans="1:3" ht="15.5" x14ac:dyDescent="0.35">
      <c r="A50" s="212" t="s">
        <v>586</v>
      </c>
      <c r="B50" s="212" t="s">
        <v>587</v>
      </c>
      <c r="C50" s="213">
        <v>3</v>
      </c>
    </row>
    <row r="51" spans="1:3" ht="15.5" x14ac:dyDescent="0.35">
      <c r="A51" s="212" t="s">
        <v>588</v>
      </c>
      <c r="B51" s="212" t="s">
        <v>589</v>
      </c>
      <c r="C51" s="213">
        <v>6</v>
      </c>
    </row>
    <row r="52" spans="1:3" ht="15.5" x14ac:dyDescent="0.35">
      <c r="A52" s="212" t="s">
        <v>590</v>
      </c>
      <c r="B52" s="212" t="s">
        <v>591</v>
      </c>
      <c r="C52" s="213">
        <v>4</v>
      </c>
    </row>
    <row r="53" spans="1:3" ht="15.5" x14ac:dyDescent="0.35">
      <c r="A53" s="212" t="s">
        <v>592</v>
      </c>
      <c r="B53" s="212" t="s">
        <v>593</v>
      </c>
      <c r="C53" s="213">
        <v>5</v>
      </c>
    </row>
    <row r="54" spans="1:3" ht="15.5" x14ac:dyDescent="0.35">
      <c r="A54" s="212" t="s">
        <v>594</v>
      </c>
      <c r="B54" s="212" t="s">
        <v>595</v>
      </c>
      <c r="C54" s="213">
        <v>2</v>
      </c>
    </row>
    <row r="55" spans="1:3" ht="15.5" x14ac:dyDescent="0.35">
      <c r="A55" s="212" t="s">
        <v>596</v>
      </c>
      <c r="B55" s="212" t="s">
        <v>597</v>
      </c>
      <c r="C55" s="213">
        <v>2</v>
      </c>
    </row>
    <row r="56" spans="1:3" ht="15.5" x14ac:dyDescent="0.35">
      <c r="A56" s="212" t="s">
        <v>598</v>
      </c>
      <c r="B56" s="212" t="s">
        <v>599</v>
      </c>
      <c r="C56" s="213">
        <v>5</v>
      </c>
    </row>
    <row r="57" spans="1:3" ht="15.5" x14ac:dyDescent="0.35">
      <c r="A57" s="212" t="s">
        <v>600</v>
      </c>
      <c r="B57" s="212" t="s">
        <v>601</v>
      </c>
      <c r="C57" s="213">
        <v>5</v>
      </c>
    </row>
    <row r="58" spans="1:3" ht="31" x14ac:dyDescent="0.35">
      <c r="A58" s="212" t="s">
        <v>602</v>
      </c>
      <c r="B58" s="212" t="s">
        <v>603</v>
      </c>
      <c r="C58" s="213">
        <v>5</v>
      </c>
    </row>
    <row r="59" spans="1:3" ht="15.5" x14ac:dyDescent="0.35">
      <c r="A59" s="212" t="s">
        <v>604</v>
      </c>
      <c r="B59" s="212" t="s">
        <v>605</v>
      </c>
      <c r="C59" s="213">
        <v>5</v>
      </c>
    </row>
    <row r="60" spans="1:3" ht="15.5" x14ac:dyDescent="0.35">
      <c r="A60" s="212" t="s">
        <v>606</v>
      </c>
      <c r="B60" s="212" t="s">
        <v>607</v>
      </c>
      <c r="C60" s="213">
        <v>3</v>
      </c>
    </row>
    <row r="61" spans="1:3" ht="15.5" x14ac:dyDescent="0.35">
      <c r="A61" s="212" t="s">
        <v>608</v>
      </c>
      <c r="B61" s="212" t="s">
        <v>609</v>
      </c>
      <c r="C61" s="213">
        <v>6</v>
      </c>
    </row>
    <row r="62" spans="1:3" ht="15.5" x14ac:dyDescent="0.35">
      <c r="A62" s="212" t="s">
        <v>610</v>
      </c>
      <c r="B62" s="212" t="s">
        <v>611</v>
      </c>
      <c r="C62" s="213">
        <v>3</v>
      </c>
    </row>
    <row r="63" spans="1:3" ht="15.5" x14ac:dyDescent="0.35">
      <c r="A63" s="212" t="s">
        <v>612</v>
      </c>
      <c r="B63" s="212" t="s">
        <v>613</v>
      </c>
      <c r="C63" s="213">
        <v>4</v>
      </c>
    </row>
    <row r="64" spans="1:3" ht="31" x14ac:dyDescent="0.35">
      <c r="A64" s="212" t="s">
        <v>614</v>
      </c>
      <c r="B64" s="212" t="s">
        <v>615</v>
      </c>
      <c r="C64" s="213">
        <v>3</v>
      </c>
    </row>
    <row r="65" spans="1:3" ht="15.5" x14ac:dyDescent="0.35">
      <c r="A65" s="212" t="s">
        <v>616</v>
      </c>
      <c r="B65" s="212" t="s">
        <v>617</v>
      </c>
      <c r="C65" s="213">
        <v>3</v>
      </c>
    </row>
    <row r="66" spans="1:3" ht="31" x14ac:dyDescent="0.35">
      <c r="A66" s="212" t="s">
        <v>618</v>
      </c>
      <c r="B66" s="212" t="s">
        <v>619</v>
      </c>
      <c r="C66" s="213">
        <v>6</v>
      </c>
    </row>
    <row r="67" spans="1:3" ht="15.5" x14ac:dyDescent="0.35">
      <c r="A67" s="212" t="s">
        <v>620</v>
      </c>
      <c r="B67" s="212" t="s">
        <v>621</v>
      </c>
      <c r="C67" s="213">
        <v>6</v>
      </c>
    </row>
    <row r="68" spans="1:3" ht="15.5" x14ac:dyDescent="0.35">
      <c r="A68" s="212" t="s">
        <v>622</v>
      </c>
      <c r="B68" s="212" t="s">
        <v>623</v>
      </c>
      <c r="C68" s="213">
        <v>5</v>
      </c>
    </row>
    <row r="69" spans="1:3" ht="15.5" x14ac:dyDescent="0.35">
      <c r="A69" s="212" t="s">
        <v>624</v>
      </c>
      <c r="B69" s="212" t="s">
        <v>625</v>
      </c>
      <c r="C69" s="213">
        <v>3</v>
      </c>
    </row>
    <row r="70" spans="1:3" ht="15.5" x14ac:dyDescent="0.35">
      <c r="A70" s="212" t="s">
        <v>626</v>
      </c>
      <c r="B70" s="212" t="s">
        <v>518</v>
      </c>
      <c r="C70" s="213">
        <v>2</v>
      </c>
    </row>
    <row r="71" spans="1:3" ht="15.5" x14ac:dyDescent="0.35">
      <c r="A71" s="212" t="s">
        <v>627</v>
      </c>
      <c r="B71" s="212" t="s">
        <v>628</v>
      </c>
      <c r="C71" s="213">
        <v>3</v>
      </c>
    </row>
    <row r="72" spans="1:3" ht="15.5" x14ac:dyDescent="0.35">
      <c r="A72" s="212" t="s">
        <v>629</v>
      </c>
      <c r="B72" s="212" t="s">
        <v>630</v>
      </c>
      <c r="C72" s="213">
        <v>3</v>
      </c>
    </row>
    <row r="73" spans="1:3" ht="15.5" x14ac:dyDescent="0.35">
      <c r="A73" s="212" t="s">
        <v>631</v>
      </c>
      <c r="B73" s="212" t="s">
        <v>632</v>
      </c>
      <c r="C73" s="213">
        <v>3</v>
      </c>
    </row>
    <row r="74" spans="1:3" ht="15.5" x14ac:dyDescent="0.35">
      <c r="A74" s="212" t="s">
        <v>307</v>
      </c>
      <c r="B74" s="212" t="s">
        <v>633</v>
      </c>
      <c r="C74" s="213">
        <v>5</v>
      </c>
    </row>
    <row r="75" spans="1:3" ht="15.5" x14ac:dyDescent="0.35">
      <c r="A75" s="212" t="s">
        <v>634</v>
      </c>
      <c r="B75" s="212" t="s">
        <v>635</v>
      </c>
      <c r="C75" s="213">
        <v>3</v>
      </c>
    </row>
    <row r="76" spans="1:3" ht="15.5" x14ac:dyDescent="0.35">
      <c r="A76" s="212" t="s">
        <v>636</v>
      </c>
      <c r="B76" s="212" t="s">
        <v>637</v>
      </c>
      <c r="C76" s="213">
        <v>6</v>
      </c>
    </row>
    <row r="77" spans="1:3" ht="15.5" x14ac:dyDescent="0.35">
      <c r="A77" s="212" t="s">
        <v>638</v>
      </c>
      <c r="B77" s="212" t="s">
        <v>639</v>
      </c>
      <c r="C77" s="213">
        <v>5</v>
      </c>
    </row>
    <row r="78" spans="1:3" ht="15.5" x14ac:dyDescent="0.35">
      <c r="A78" s="212" t="s">
        <v>640</v>
      </c>
      <c r="B78" s="212" t="s">
        <v>641</v>
      </c>
      <c r="C78" s="213">
        <v>4</v>
      </c>
    </row>
    <row r="79" spans="1:3" ht="15.5" x14ac:dyDescent="0.35">
      <c r="A79" s="212" t="s">
        <v>1500</v>
      </c>
      <c r="B79" s="212" t="s">
        <v>1501</v>
      </c>
      <c r="C79" s="213">
        <v>4</v>
      </c>
    </row>
    <row r="80" spans="1:3" ht="15.5" x14ac:dyDescent="0.35">
      <c r="A80" s="212" t="s">
        <v>1502</v>
      </c>
      <c r="B80" s="212" t="s">
        <v>1503</v>
      </c>
      <c r="C80" s="213">
        <v>4</v>
      </c>
    </row>
    <row r="81" spans="1:3" ht="15.5" x14ac:dyDescent="0.35">
      <c r="A81" s="212" t="s">
        <v>642</v>
      </c>
      <c r="B81" s="212" t="s">
        <v>643</v>
      </c>
      <c r="C81" s="213">
        <v>7</v>
      </c>
    </row>
    <row r="82" spans="1:3" ht="15.5" x14ac:dyDescent="0.35">
      <c r="A82" s="212" t="s">
        <v>644</v>
      </c>
      <c r="B82" s="212" t="s">
        <v>645</v>
      </c>
      <c r="C82" s="213">
        <v>6</v>
      </c>
    </row>
    <row r="83" spans="1:3" ht="15.5" x14ac:dyDescent="0.35">
      <c r="A83" s="212" t="s">
        <v>646</v>
      </c>
      <c r="B83" s="212" t="s">
        <v>647</v>
      </c>
      <c r="C83" s="213">
        <v>5</v>
      </c>
    </row>
    <row r="84" spans="1:3" ht="15.5" x14ac:dyDescent="0.35">
      <c r="A84" s="212" t="s">
        <v>648</v>
      </c>
      <c r="B84" s="212" t="s">
        <v>649</v>
      </c>
      <c r="C84" s="213">
        <v>3</v>
      </c>
    </row>
    <row r="85" spans="1:3" ht="15.5" x14ac:dyDescent="0.35">
      <c r="A85" s="212" t="s">
        <v>650</v>
      </c>
      <c r="B85" s="212" t="s">
        <v>651</v>
      </c>
      <c r="C85" s="213">
        <v>5</v>
      </c>
    </row>
    <row r="86" spans="1:3" ht="15.5" x14ac:dyDescent="0.35">
      <c r="A86" s="212" t="s">
        <v>652</v>
      </c>
      <c r="B86" s="212" t="s">
        <v>653</v>
      </c>
      <c r="C86" s="213">
        <v>4</v>
      </c>
    </row>
    <row r="87" spans="1:3" ht="15.5" x14ac:dyDescent="0.35">
      <c r="A87" s="212" t="s">
        <v>263</v>
      </c>
      <c r="B87" s="212" t="s">
        <v>654</v>
      </c>
      <c r="C87" s="213">
        <v>2</v>
      </c>
    </row>
    <row r="88" spans="1:3" ht="15.5" x14ac:dyDescent="0.35">
      <c r="A88" s="212" t="s">
        <v>655</v>
      </c>
      <c r="B88" s="212" t="s">
        <v>656</v>
      </c>
      <c r="C88" s="213">
        <v>4</v>
      </c>
    </row>
    <row r="89" spans="1:3" ht="15.5" x14ac:dyDescent="0.35">
      <c r="A89" s="212" t="s">
        <v>657</v>
      </c>
      <c r="B89" s="212" t="s">
        <v>658</v>
      </c>
      <c r="C89" s="213">
        <v>4</v>
      </c>
    </row>
    <row r="90" spans="1:3" ht="15.5" x14ac:dyDescent="0.35">
      <c r="A90" s="212" t="s">
        <v>243</v>
      </c>
      <c r="B90" s="212" t="s">
        <v>659</v>
      </c>
      <c r="C90" s="213">
        <v>4</v>
      </c>
    </row>
    <row r="91" spans="1:3" ht="15.5" x14ac:dyDescent="0.35">
      <c r="A91" s="212" t="s">
        <v>660</v>
      </c>
      <c r="B91" s="212" t="s">
        <v>518</v>
      </c>
      <c r="C91" s="213">
        <v>2</v>
      </c>
    </row>
    <row r="92" spans="1:3" ht="15.5" x14ac:dyDescent="0.35">
      <c r="A92" s="212" t="s">
        <v>235</v>
      </c>
      <c r="B92" s="212" t="s">
        <v>661</v>
      </c>
      <c r="C92" s="213">
        <v>3</v>
      </c>
    </row>
    <row r="93" spans="1:3" ht="15.5" x14ac:dyDescent="0.35">
      <c r="A93" s="212" t="s">
        <v>662</v>
      </c>
      <c r="B93" s="212" t="s">
        <v>663</v>
      </c>
      <c r="C93" s="213">
        <v>6</v>
      </c>
    </row>
    <row r="94" spans="1:3" ht="15.5" x14ac:dyDescent="0.35">
      <c r="A94" s="212" t="s">
        <v>664</v>
      </c>
      <c r="B94" s="212" t="s">
        <v>665</v>
      </c>
      <c r="C94" s="213">
        <v>3</v>
      </c>
    </row>
    <row r="95" spans="1:3" ht="15.5" x14ac:dyDescent="0.35">
      <c r="A95" s="212" t="s">
        <v>666</v>
      </c>
      <c r="B95" s="212" t="s">
        <v>667</v>
      </c>
      <c r="C95" s="213">
        <v>6</v>
      </c>
    </row>
    <row r="96" spans="1:3" ht="15.5" x14ac:dyDescent="0.35">
      <c r="A96" s="212" t="s">
        <v>668</v>
      </c>
      <c r="B96" s="212" t="s">
        <v>669</v>
      </c>
      <c r="C96" s="213">
        <v>5</v>
      </c>
    </row>
    <row r="97" spans="1:3" ht="15.5" x14ac:dyDescent="0.35">
      <c r="A97" s="212" t="s">
        <v>670</v>
      </c>
      <c r="B97" s="212" t="s">
        <v>671</v>
      </c>
      <c r="C97" s="213">
        <v>5</v>
      </c>
    </row>
    <row r="98" spans="1:3" ht="15.5" x14ac:dyDescent="0.35">
      <c r="A98" s="212" t="s">
        <v>436</v>
      </c>
      <c r="B98" s="212" t="s">
        <v>672</v>
      </c>
      <c r="C98" s="213">
        <v>5</v>
      </c>
    </row>
    <row r="99" spans="1:3" ht="15.5" x14ac:dyDescent="0.35">
      <c r="A99" s="212" t="s">
        <v>673</v>
      </c>
      <c r="B99" s="212" t="s">
        <v>674</v>
      </c>
      <c r="C99" s="213">
        <v>3</v>
      </c>
    </row>
    <row r="100" spans="1:3" ht="15.5" x14ac:dyDescent="0.35">
      <c r="A100" s="212" t="s">
        <v>675</v>
      </c>
      <c r="B100" s="212" t="s">
        <v>676</v>
      </c>
      <c r="C100" s="213">
        <v>5</v>
      </c>
    </row>
    <row r="101" spans="1:3" ht="15.5" x14ac:dyDescent="0.35">
      <c r="A101" s="212" t="s">
        <v>677</v>
      </c>
      <c r="B101" s="212" t="s">
        <v>678</v>
      </c>
      <c r="C101" s="213">
        <v>2</v>
      </c>
    </row>
    <row r="102" spans="1:3" ht="15.5" x14ac:dyDescent="0.35">
      <c r="A102" s="212" t="s">
        <v>679</v>
      </c>
      <c r="B102" s="212" t="s">
        <v>680</v>
      </c>
      <c r="C102" s="213">
        <v>5</v>
      </c>
    </row>
    <row r="103" spans="1:3" ht="15.5" x14ac:dyDescent="0.35">
      <c r="A103" s="212" t="s">
        <v>425</v>
      </c>
      <c r="B103" s="212" t="s">
        <v>681</v>
      </c>
      <c r="C103" s="213">
        <v>4</v>
      </c>
    </row>
    <row r="104" spans="1:3" ht="15.5" x14ac:dyDescent="0.35">
      <c r="A104" s="212" t="s">
        <v>682</v>
      </c>
      <c r="B104" s="212" t="s">
        <v>683</v>
      </c>
      <c r="C104" s="213">
        <v>2</v>
      </c>
    </row>
    <row r="105" spans="1:3" ht="15.5" x14ac:dyDescent="0.35">
      <c r="A105" s="212" t="s">
        <v>684</v>
      </c>
      <c r="B105" s="212" t="s">
        <v>685</v>
      </c>
      <c r="C105" s="213">
        <v>2</v>
      </c>
    </row>
    <row r="106" spans="1:3" ht="15.5" x14ac:dyDescent="0.35">
      <c r="A106" s="212" t="s">
        <v>686</v>
      </c>
      <c r="B106" s="212" t="s">
        <v>687</v>
      </c>
      <c r="C106" s="213">
        <v>4</v>
      </c>
    </row>
    <row r="107" spans="1:3" ht="31" x14ac:dyDescent="0.35">
      <c r="A107" s="212" t="s">
        <v>688</v>
      </c>
      <c r="B107" s="212" t="s">
        <v>689</v>
      </c>
      <c r="C107" s="213">
        <v>5</v>
      </c>
    </row>
    <row r="108" spans="1:3" ht="15.5" x14ac:dyDescent="0.35">
      <c r="A108" s="212" t="s">
        <v>690</v>
      </c>
      <c r="B108" s="212" t="s">
        <v>691</v>
      </c>
      <c r="C108" s="213">
        <v>4</v>
      </c>
    </row>
    <row r="109" spans="1:3" ht="15.5" x14ac:dyDescent="0.35">
      <c r="A109" s="212" t="s">
        <v>692</v>
      </c>
      <c r="B109" s="212" t="s">
        <v>693</v>
      </c>
      <c r="C109" s="213">
        <v>4</v>
      </c>
    </row>
    <row r="110" spans="1:3" ht="15.5" x14ac:dyDescent="0.35">
      <c r="A110" s="212" t="s">
        <v>694</v>
      </c>
      <c r="B110" s="212" t="s">
        <v>518</v>
      </c>
      <c r="C110" s="213">
        <v>2</v>
      </c>
    </row>
    <row r="111" spans="1:3" ht="15.5" x14ac:dyDescent="0.35">
      <c r="A111" s="212" t="s">
        <v>695</v>
      </c>
      <c r="B111" s="212" t="s">
        <v>696</v>
      </c>
      <c r="C111" s="213">
        <v>4</v>
      </c>
    </row>
    <row r="112" spans="1:3" ht="15.5" x14ac:dyDescent="0.35">
      <c r="A112" s="212" t="s">
        <v>697</v>
      </c>
      <c r="B112" s="212" t="s">
        <v>698</v>
      </c>
      <c r="C112" s="213">
        <v>5</v>
      </c>
    </row>
    <row r="113" spans="1:3" ht="15.5" x14ac:dyDescent="0.35">
      <c r="A113" s="212" t="s">
        <v>699</v>
      </c>
      <c r="B113" s="212" t="s">
        <v>700</v>
      </c>
      <c r="C113" s="213">
        <v>2</v>
      </c>
    </row>
    <row r="114" spans="1:3" ht="15.5" x14ac:dyDescent="0.35">
      <c r="A114" s="212" t="s">
        <v>701</v>
      </c>
      <c r="B114" s="212" t="s">
        <v>702</v>
      </c>
      <c r="C114" s="213">
        <v>5</v>
      </c>
    </row>
    <row r="115" spans="1:3" ht="15.5" x14ac:dyDescent="0.35">
      <c r="A115" s="212" t="s">
        <v>703</v>
      </c>
      <c r="B115" s="212" t="s">
        <v>704</v>
      </c>
      <c r="C115" s="213">
        <v>6</v>
      </c>
    </row>
    <row r="116" spans="1:3" ht="15.5" x14ac:dyDescent="0.35">
      <c r="A116" s="212" t="s">
        <v>705</v>
      </c>
      <c r="B116" s="212" t="s">
        <v>706</v>
      </c>
      <c r="C116" s="213">
        <v>4</v>
      </c>
    </row>
    <row r="117" spans="1:3" ht="15.5" x14ac:dyDescent="0.35">
      <c r="A117" s="212" t="s">
        <v>707</v>
      </c>
      <c r="B117" s="212" t="s">
        <v>708</v>
      </c>
      <c r="C117" s="213">
        <v>5</v>
      </c>
    </row>
    <row r="118" spans="1:3" ht="15.5" x14ac:dyDescent="0.35">
      <c r="A118" s="212" t="s">
        <v>709</v>
      </c>
      <c r="B118" s="212" t="s">
        <v>710</v>
      </c>
      <c r="C118" s="213">
        <v>4</v>
      </c>
    </row>
    <row r="119" spans="1:3" ht="15.5" x14ac:dyDescent="0.35">
      <c r="A119" s="212" t="s">
        <v>711</v>
      </c>
      <c r="B119" s="212" t="s">
        <v>712</v>
      </c>
      <c r="C119" s="213">
        <v>2</v>
      </c>
    </row>
    <row r="120" spans="1:3" ht="15.5" x14ac:dyDescent="0.35">
      <c r="A120" s="212" t="s">
        <v>713</v>
      </c>
      <c r="B120" s="212" t="s">
        <v>714</v>
      </c>
      <c r="C120" s="213">
        <v>2</v>
      </c>
    </row>
    <row r="121" spans="1:3" ht="15.5" x14ac:dyDescent="0.35">
      <c r="A121" s="212" t="s">
        <v>715</v>
      </c>
      <c r="B121" s="212" t="s">
        <v>716</v>
      </c>
      <c r="C121" s="213">
        <v>3</v>
      </c>
    </row>
    <row r="122" spans="1:3" ht="15.5" x14ac:dyDescent="0.35">
      <c r="A122" s="212" t="s">
        <v>717</v>
      </c>
      <c r="B122" s="212" t="s">
        <v>718</v>
      </c>
      <c r="C122" s="213">
        <v>3</v>
      </c>
    </row>
    <row r="123" spans="1:3" ht="15.5" x14ac:dyDescent="0.35">
      <c r="A123" s="212" t="s">
        <v>719</v>
      </c>
      <c r="B123" s="212" t="s">
        <v>720</v>
      </c>
      <c r="C123" s="213">
        <v>5</v>
      </c>
    </row>
    <row r="124" spans="1:3" ht="15.5" x14ac:dyDescent="0.35">
      <c r="A124" s="212" t="s">
        <v>721</v>
      </c>
      <c r="B124" s="212" t="s">
        <v>722</v>
      </c>
      <c r="C124" s="213">
        <v>4</v>
      </c>
    </row>
    <row r="125" spans="1:3" ht="15.5" x14ac:dyDescent="0.35">
      <c r="A125" s="212" t="s">
        <v>723</v>
      </c>
      <c r="B125" s="212" t="s">
        <v>724</v>
      </c>
      <c r="C125" s="213">
        <v>6</v>
      </c>
    </row>
    <row r="126" spans="1:3" ht="15.5" x14ac:dyDescent="0.35">
      <c r="A126" s="212" t="s">
        <v>725</v>
      </c>
      <c r="B126" s="212" t="s">
        <v>726</v>
      </c>
      <c r="C126" s="213">
        <v>6</v>
      </c>
    </row>
    <row r="127" spans="1:3" ht="15.5" x14ac:dyDescent="0.35">
      <c r="A127" s="212" t="s">
        <v>727</v>
      </c>
      <c r="B127" s="212" t="s">
        <v>728</v>
      </c>
      <c r="C127" s="213">
        <v>6</v>
      </c>
    </row>
    <row r="128" spans="1:3" ht="31" x14ac:dyDescent="0.35">
      <c r="A128" s="212" t="s">
        <v>729</v>
      </c>
      <c r="B128" s="212" t="s">
        <v>730</v>
      </c>
      <c r="C128" s="213">
        <v>5</v>
      </c>
    </row>
    <row r="129" spans="1:3" ht="15.5" x14ac:dyDescent="0.35">
      <c r="A129" s="212" t="s">
        <v>731</v>
      </c>
      <c r="B129" s="212" t="s">
        <v>732</v>
      </c>
      <c r="C129" s="213">
        <v>5</v>
      </c>
    </row>
    <row r="130" spans="1:3" ht="15.5" x14ac:dyDescent="0.35">
      <c r="A130" s="212" t="s">
        <v>733</v>
      </c>
      <c r="B130" s="212" t="s">
        <v>734</v>
      </c>
      <c r="C130" s="213">
        <v>3</v>
      </c>
    </row>
    <row r="131" spans="1:3" ht="15.5" x14ac:dyDescent="0.35">
      <c r="A131" s="212" t="s">
        <v>735</v>
      </c>
      <c r="B131" s="212" t="s">
        <v>736</v>
      </c>
      <c r="C131" s="213">
        <v>5</v>
      </c>
    </row>
    <row r="132" spans="1:3" ht="15.5" x14ac:dyDescent="0.35">
      <c r="A132" s="212" t="s">
        <v>737</v>
      </c>
      <c r="B132" s="212" t="s">
        <v>518</v>
      </c>
      <c r="C132" s="213">
        <v>2</v>
      </c>
    </row>
    <row r="133" spans="1:3" ht="15.5" x14ac:dyDescent="0.35">
      <c r="A133" s="212" t="s">
        <v>738</v>
      </c>
      <c r="B133" s="212" t="s">
        <v>739</v>
      </c>
      <c r="C133" s="213">
        <v>4</v>
      </c>
    </row>
    <row r="134" spans="1:3" ht="15.5" x14ac:dyDescent="0.35">
      <c r="A134" s="212" t="s">
        <v>740</v>
      </c>
      <c r="B134" s="212" t="s">
        <v>741</v>
      </c>
      <c r="C134" s="213">
        <v>1</v>
      </c>
    </row>
    <row r="135" spans="1:3" ht="15.5" x14ac:dyDescent="0.35">
      <c r="A135" s="212" t="s">
        <v>742</v>
      </c>
      <c r="B135" s="212" t="s">
        <v>743</v>
      </c>
      <c r="C135" s="213">
        <v>6</v>
      </c>
    </row>
    <row r="136" spans="1:3" ht="15.5" x14ac:dyDescent="0.35">
      <c r="A136" s="212" t="s">
        <v>744</v>
      </c>
      <c r="B136" s="212" t="s">
        <v>745</v>
      </c>
      <c r="C136" s="213">
        <v>5</v>
      </c>
    </row>
    <row r="137" spans="1:3" ht="15.5" x14ac:dyDescent="0.35">
      <c r="A137" s="212" t="s">
        <v>746</v>
      </c>
      <c r="B137" s="212" t="s">
        <v>747</v>
      </c>
      <c r="C137" s="213">
        <v>3</v>
      </c>
    </row>
    <row r="138" spans="1:3" ht="15.5" x14ac:dyDescent="0.35">
      <c r="A138" s="212" t="s">
        <v>748</v>
      </c>
      <c r="B138" s="212" t="s">
        <v>749</v>
      </c>
      <c r="C138" s="213">
        <v>3</v>
      </c>
    </row>
    <row r="139" spans="1:3" ht="15.5" x14ac:dyDescent="0.35">
      <c r="A139" s="212" t="s">
        <v>750</v>
      </c>
      <c r="B139" s="212" t="s">
        <v>751</v>
      </c>
      <c r="C139" s="213">
        <v>4</v>
      </c>
    </row>
    <row r="140" spans="1:3" ht="15.5" x14ac:dyDescent="0.35">
      <c r="A140" s="212" t="s">
        <v>752</v>
      </c>
      <c r="B140" s="212" t="s">
        <v>753</v>
      </c>
      <c r="C140" s="213">
        <v>4</v>
      </c>
    </row>
    <row r="141" spans="1:3" ht="15.5" x14ac:dyDescent="0.35">
      <c r="A141" s="212" t="s">
        <v>754</v>
      </c>
      <c r="B141" s="212" t="s">
        <v>755</v>
      </c>
      <c r="C141" s="213">
        <v>6</v>
      </c>
    </row>
    <row r="142" spans="1:3" ht="15.5" x14ac:dyDescent="0.35">
      <c r="A142" s="212" t="s">
        <v>756</v>
      </c>
      <c r="B142" s="212" t="s">
        <v>757</v>
      </c>
      <c r="C142" s="213">
        <v>3</v>
      </c>
    </row>
    <row r="143" spans="1:3" ht="15.5" x14ac:dyDescent="0.35">
      <c r="A143" s="212" t="s">
        <v>758</v>
      </c>
      <c r="B143" s="212" t="s">
        <v>759</v>
      </c>
      <c r="C143" s="213">
        <v>5</v>
      </c>
    </row>
    <row r="144" spans="1:3" ht="15.5" x14ac:dyDescent="0.35">
      <c r="A144" s="212" t="s">
        <v>760</v>
      </c>
      <c r="B144" s="212" t="s">
        <v>761</v>
      </c>
      <c r="C144" s="213">
        <v>6</v>
      </c>
    </row>
    <row r="145" spans="1:3" ht="15.5" x14ac:dyDescent="0.35">
      <c r="A145" s="212" t="s">
        <v>762</v>
      </c>
      <c r="B145" s="212" t="s">
        <v>763</v>
      </c>
      <c r="C145" s="213">
        <v>4</v>
      </c>
    </row>
    <row r="146" spans="1:3" ht="15.5" x14ac:dyDescent="0.35">
      <c r="A146" s="212" t="s">
        <v>764</v>
      </c>
      <c r="B146" s="212" t="s">
        <v>765</v>
      </c>
      <c r="C146" s="213">
        <v>5</v>
      </c>
    </row>
    <row r="147" spans="1:3" ht="15.5" x14ac:dyDescent="0.35">
      <c r="A147" s="212" t="s">
        <v>766</v>
      </c>
      <c r="B147" s="212" t="s">
        <v>767</v>
      </c>
      <c r="C147" s="213">
        <v>4</v>
      </c>
    </row>
    <row r="148" spans="1:3" ht="15.5" x14ac:dyDescent="0.35">
      <c r="A148" s="212" t="s">
        <v>768</v>
      </c>
      <c r="B148" s="212" t="s">
        <v>769</v>
      </c>
      <c r="C148" s="213">
        <v>4</v>
      </c>
    </row>
    <row r="149" spans="1:3" ht="15.5" x14ac:dyDescent="0.35">
      <c r="A149" s="212" t="s">
        <v>770</v>
      </c>
      <c r="B149" s="212" t="s">
        <v>771</v>
      </c>
      <c r="C149" s="213">
        <v>4</v>
      </c>
    </row>
    <row r="150" spans="1:3" ht="15.5" x14ac:dyDescent="0.35">
      <c r="A150" s="212" t="s">
        <v>772</v>
      </c>
      <c r="B150" s="212" t="s">
        <v>773</v>
      </c>
      <c r="C150" s="213">
        <v>5</v>
      </c>
    </row>
    <row r="151" spans="1:3" ht="15.5" x14ac:dyDescent="0.35">
      <c r="A151" s="212" t="s">
        <v>774</v>
      </c>
      <c r="B151" s="212" t="s">
        <v>775</v>
      </c>
      <c r="C151" s="213">
        <v>6</v>
      </c>
    </row>
    <row r="152" spans="1:3" ht="31" x14ac:dyDescent="0.35">
      <c r="A152" s="212" t="s">
        <v>776</v>
      </c>
      <c r="B152" s="212" t="s">
        <v>777</v>
      </c>
      <c r="C152" s="213">
        <v>5</v>
      </c>
    </row>
    <row r="153" spans="1:3" ht="15.5" x14ac:dyDescent="0.35">
      <c r="A153" s="212" t="s">
        <v>778</v>
      </c>
      <c r="B153" s="212" t="s">
        <v>779</v>
      </c>
      <c r="C153" s="213">
        <v>7</v>
      </c>
    </row>
    <row r="154" spans="1:3" ht="15.5" x14ac:dyDescent="0.35">
      <c r="A154" s="212" t="s">
        <v>780</v>
      </c>
      <c r="B154" s="212" t="s">
        <v>781</v>
      </c>
      <c r="C154" s="213">
        <v>6</v>
      </c>
    </row>
    <row r="155" spans="1:3" ht="15.5" x14ac:dyDescent="0.35">
      <c r="A155" s="212" t="s">
        <v>782</v>
      </c>
      <c r="B155" s="212" t="s">
        <v>783</v>
      </c>
      <c r="C155" s="213">
        <v>1</v>
      </c>
    </row>
    <row r="156" spans="1:3" ht="15.5" x14ac:dyDescent="0.35">
      <c r="A156" s="212" t="s">
        <v>784</v>
      </c>
      <c r="B156" s="212" t="s">
        <v>785</v>
      </c>
      <c r="C156" s="213">
        <v>6</v>
      </c>
    </row>
    <row r="157" spans="1:3" ht="31" x14ac:dyDescent="0.35">
      <c r="A157" s="212" t="s">
        <v>786</v>
      </c>
      <c r="B157" s="212" t="s">
        <v>787</v>
      </c>
      <c r="C157" s="213">
        <v>6</v>
      </c>
    </row>
    <row r="158" spans="1:3" ht="31" x14ac:dyDescent="0.35">
      <c r="A158" s="212" t="s">
        <v>788</v>
      </c>
      <c r="B158" s="212" t="s">
        <v>789</v>
      </c>
      <c r="C158" s="213">
        <v>6</v>
      </c>
    </row>
    <row r="159" spans="1:3" ht="15.5" x14ac:dyDescent="0.35">
      <c r="A159" s="212" t="s">
        <v>790</v>
      </c>
      <c r="B159" s="212" t="s">
        <v>791</v>
      </c>
      <c r="C159" s="213">
        <v>4</v>
      </c>
    </row>
    <row r="160" spans="1:3" ht="15.5" x14ac:dyDescent="0.35">
      <c r="A160" s="212" t="s">
        <v>792</v>
      </c>
      <c r="B160" s="212" t="s">
        <v>793</v>
      </c>
      <c r="C160" s="213">
        <v>6</v>
      </c>
    </row>
    <row r="161" spans="1:3" ht="15.5" x14ac:dyDescent="0.35">
      <c r="A161" s="212" t="s">
        <v>794</v>
      </c>
      <c r="B161" s="212" t="s">
        <v>795</v>
      </c>
      <c r="C161" s="213">
        <v>3</v>
      </c>
    </row>
    <row r="162" spans="1:3" ht="15.5" x14ac:dyDescent="0.35">
      <c r="A162" s="212" t="s">
        <v>796</v>
      </c>
      <c r="B162" s="212" t="s">
        <v>797</v>
      </c>
      <c r="C162" s="213">
        <v>4</v>
      </c>
    </row>
    <row r="163" spans="1:3" ht="15.5" x14ac:dyDescent="0.35">
      <c r="A163" s="212" t="s">
        <v>798</v>
      </c>
      <c r="B163" s="212" t="s">
        <v>799</v>
      </c>
      <c r="C163" s="213">
        <v>5</v>
      </c>
    </row>
    <row r="164" spans="1:3" ht="31" x14ac:dyDescent="0.35">
      <c r="A164" s="212" t="s">
        <v>800</v>
      </c>
      <c r="B164" s="212" t="s">
        <v>801</v>
      </c>
      <c r="C164" s="213">
        <v>3</v>
      </c>
    </row>
    <row r="165" spans="1:3" ht="15.5" x14ac:dyDescent="0.35">
      <c r="A165" s="212" t="s">
        <v>802</v>
      </c>
      <c r="B165" s="212" t="s">
        <v>803</v>
      </c>
      <c r="C165" s="213">
        <v>5</v>
      </c>
    </row>
    <row r="166" spans="1:3" ht="15.5" x14ac:dyDescent="0.35">
      <c r="A166" s="212" t="s">
        <v>804</v>
      </c>
      <c r="B166" s="212" t="s">
        <v>805</v>
      </c>
      <c r="C166" s="213">
        <v>5</v>
      </c>
    </row>
    <row r="167" spans="1:3" ht="15.5" x14ac:dyDescent="0.35">
      <c r="A167" s="212" t="s">
        <v>806</v>
      </c>
      <c r="B167" s="212" t="s">
        <v>807</v>
      </c>
      <c r="C167" s="213">
        <v>5</v>
      </c>
    </row>
    <row r="168" spans="1:3" ht="15.5" x14ac:dyDescent="0.35">
      <c r="A168" s="212" t="s">
        <v>808</v>
      </c>
      <c r="B168" s="212" t="s">
        <v>809</v>
      </c>
      <c r="C168" s="213">
        <v>5</v>
      </c>
    </row>
    <row r="169" spans="1:3" ht="15.5" x14ac:dyDescent="0.35">
      <c r="A169" s="212" t="s">
        <v>810</v>
      </c>
      <c r="B169" s="212" t="s">
        <v>811</v>
      </c>
      <c r="C169" s="213">
        <v>5</v>
      </c>
    </row>
    <row r="170" spans="1:3" ht="15.5" x14ac:dyDescent="0.35">
      <c r="A170" s="212" t="s">
        <v>812</v>
      </c>
      <c r="B170" s="212" t="s">
        <v>813</v>
      </c>
      <c r="C170" s="213">
        <v>5</v>
      </c>
    </row>
    <row r="171" spans="1:3" ht="15.5" x14ac:dyDescent="0.35">
      <c r="A171" s="212" t="s">
        <v>814</v>
      </c>
      <c r="B171" s="212" t="s">
        <v>815</v>
      </c>
      <c r="C171" s="213">
        <v>6</v>
      </c>
    </row>
    <row r="172" spans="1:3" ht="15.5" x14ac:dyDescent="0.35">
      <c r="A172" s="212" t="s">
        <v>816</v>
      </c>
      <c r="B172" s="212" t="s">
        <v>817</v>
      </c>
      <c r="C172" s="213">
        <v>4</v>
      </c>
    </row>
    <row r="173" spans="1:3" ht="15.5" x14ac:dyDescent="0.35">
      <c r="A173" s="212" t="s">
        <v>818</v>
      </c>
      <c r="B173" s="212" t="s">
        <v>819</v>
      </c>
      <c r="C173" s="213">
        <v>3</v>
      </c>
    </row>
    <row r="174" spans="1:3" ht="15.5" x14ac:dyDescent="0.35">
      <c r="A174" s="212" t="s">
        <v>1504</v>
      </c>
      <c r="B174" s="212" t="s">
        <v>1505</v>
      </c>
      <c r="C174" s="213">
        <v>4</v>
      </c>
    </row>
    <row r="175" spans="1:3" ht="15.5" x14ac:dyDescent="0.35">
      <c r="A175" s="212" t="s">
        <v>820</v>
      </c>
      <c r="B175" s="212" t="s">
        <v>821</v>
      </c>
      <c r="C175" s="213">
        <v>6</v>
      </c>
    </row>
    <row r="176" spans="1:3" ht="31" x14ac:dyDescent="0.35">
      <c r="A176" s="212" t="s">
        <v>822</v>
      </c>
      <c r="B176" s="212" t="s">
        <v>823</v>
      </c>
      <c r="C176" s="213">
        <v>5</v>
      </c>
    </row>
    <row r="177" spans="1:3" ht="15.5" x14ac:dyDescent="0.35">
      <c r="A177" s="212" t="s">
        <v>824</v>
      </c>
      <c r="B177" s="212" t="s">
        <v>825</v>
      </c>
      <c r="C177" s="213">
        <v>3</v>
      </c>
    </row>
    <row r="178" spans="1:3" ht="15.5" x14ac:dyDescent="0.35">
      <c r="A178" s="212" t="s">
        <v>826</v>
      </c>
      <c r="B178" s="212" t="s">
        <v>827</v>
      </c>
      <c r="C178" s="213">
        <v>5</v>
      </c>
    </row>
    <row r="179" spans="1:3" ht="15.5" x14ac:dyDescent="0.35">
      <c r="A179" s="212" t="s">
        <v>382</v>
      </c>
      <c r="B179" s="212" t="s">
        <v>828</v>
      </c>
      <c r="C179" s="213">
        <v>5</v>
      </c>
    </row>
    <row r="180" spans="1:3" ht="15.5" x14ac:dyDescent="0.35">
      <c r="A180" s="212" t="s">
        <v>829</v>
      </c>
      <c r="B180" s="212" t="s">
        <v>830</v>
      </c>
      <c r="C180" s="213">
        <v>4</v>
      </c>
    </row>
    <row r="181" spans="1:3" ht="15.5" x14ac:dyDescent="0.35">
      <c r="A181" s="212" t="s">
        <v>831</v>
      </c>
      <c r="B181" s="212" t="s">
        <v>518</v>
      </c>
      <c r="C181" s="213">
        <v>2</v>
      </c>
    </row>
    <row r="182" spans="1:3" ht="15.5" x14ac:dyDescent="0.35">
      <c r="A182" s="212" t="s">
        <v>832</v>
      </c>
      <c r="B182" s="212" t="s">
        <v>833</v>
      </c>
      <c r="C182" s="213">
        <v>3</v>
      </c>
    </row>
    <row r="183" spans="1:3" ht="15.5" x14ac:dyDescent="0.35">
      <c r="A183" s="212" t="s">
        <v>834</v>
      </c>
      <c r="B183" s="212" t="s">
        <v>835</v>
      </c>
      <c r="C183" s="213">
        <v>3</v>
      </c>
    </row>
    <row r="184" spans="1:3" ht="15.5" x14ac:dyDescent="0.35">
      <c r="A184" s="212" t="s">
        <v>836</v>
      </c>
      <c r="B184" s="212" t="s">
        <v>837</v>
      </c>
      <c r="C184" s="213">
        <v>5</v>
      </c>
    </row>
    <row r="185" spans="1:3" ht="15.5" x14ac:dyDescent="0.35">
      <c r="A185" s="212" t="s">
        <v>838</v>
      </c>
      <c r="B185" s="212" t="s">
        <v>839</v>
      </c>
      <c r="C185" s="213">
        <v>5</v>
      </c>
    </row>
    <row r="186" spans="1:3" ht="15.5" x14ac:dyDescent="0.35">
      <c r="A186" s="212" t="s">
        <v>840</v>
      </c>
      <c r="B186" s="212" t="s">
        <v>841</v>
      </c>
      <c r="C186" s="213">
        <v>2</v>
      </c>
    </row>
    <row r="187" spans="1:3" ht="15.5" x14ac:dyDescent="0.35">
      <c r="A187" s="212" t="s">
        <v>842</v>
      </c>
      <c r="B187" s="212" t="s">
        <v>843</v>
      </c>
      <c r="C187" s="213">
        <v>3</v>
      </c>
    </row>
    <row r="188" spans="1:3" ht="15.5" x14ac:dyDescent="0.35">
      <c r="A188" s="212" t="s">
        <v>844</v>
      </c>
      <c r="B188" s="212" t="s">
        <v>845</v>
      </c>
      <c r="C188" s="213">
        <v>4</v>
      </c>
    </row>
    <row r="189" spans="1:3" ht="15.5" x14ac:dyDescent="0.35">
      <c r="A189" s="212" t="s">
        <v>846</v>
      </c>
      <c r="B189" s="212" t="s">
        <v>847</v>
      </c>
      <c r="C189" s="213">
        <v>2</v>
      </c>
    </row>
    <row r="190" spans="1:3" ht="15.5" x14ac:dyDescent="0.35">
      <c r="A190" s="212" t="s">
        <v>848</v>
      </c>
      <c r="B190" s="212" t="s">
        <v>849</v>
      </c>
      <c r="C190" s="213">
        <v>2</v>
      </c>
    </row>
    <row r="191" spans="1:3" ht="15.5" x14ac:dyDescent="0.35">
      <c r="A191" s="212" t="s">
        <v>850</v>
      </c>
      <c r="B191" s="212" t="s">
        <v>851</v>
      </c>
      <c r="C191" s="213">
        <v>5</v>
      </c>
    </row>
    <row r="192" spans="1:3" ht="15.5" x14ac:dyDescent="0.35">
      <c r="A192" s="212" t="s">
        <v>852</v>
      </c>
      <c r="B192" s="212" t="s">
        <v>518</v>
      </c>
      <c r="C192" s="213">
        <v>2</v>
      </c>
    </row>
    <row r="193" spans="1:3" ht="15.5" x14ac:dyDescent="0.35">
      <c r="A193" s="212" t="s">
        <v>853</v>
      </c>
      <c r="B193" s="212" t="s">
        <v>854</v>
      </c>
      <c r="C193" s="213">
        <v>3</v>
      </c>
    </row>
    <row r="194" spans="1:3" ht="31" x14ac:dyDescent="0.35">
      <c r="A194" s="212" t="s">
        <v>855</v>
      </c>
      <c r="B194" s="212" t="s">
        <v>856</v>
      </c>
      <c r="C194" s="213">
        <v>3</v>
      </c>
    </row>
    <row r="195" spans="1:3" ht="31" x14ac:dyDescent="0.35">
      <c r="A195" s="212" t="s">
        <v>857</v>
      </c>
      <c r="B195" s="212" t="s">
        <v>858</v>
      </c>
      <c r="C195" s="213">
        <v>3</v>
      </c>
    </row>
    <row r="196" spans="1:3" ht="15.5" x14ac:dyDescent="0.35">
      <c r="A196" s="212" t="s">
        <v>859</v>
      </c>
      <c r="B196" s="212" t="s">
        <v>860</v>
      </c>
      <c r="C196" s="213">
        <v>5</v>
      </c>
    </row>
    <row r="197" spans="1:3" ht="15.5" x14ac:dyDescent="0.35">
      <c r="A197" s="212" t="s">
        <v>861</v>
      </c>
      <c r="B197" s="212" t="s">
        <v>862</v>
      </c>
      <c r="C197" s="213">
        <v>4</v>
      </c>
    </row>
    <row r="198" spans="1:3" ht="15.5" x14ac:dyDescent="0.35">
      <c r="A198" s="212" t="s">
        <v>863</v>
      </c>
      <c r="B198" s="212" t="s">
        <v>518</v>
      </c>
      <c r="C198" s="213">
        <v>2</v>
      </c>
    </row>
    <row r="199" spans="1:3" ht="15.5" x14ac:dyDescent="0.35">
      <c r="A199" s="212" t="s">
        <v>864</v>
      </c>
      <c r="B199" s="212" t="s">
        <v>865</v>
      </c>
      <c r="C199" s="213">
        <v>1</v>
      </c>
    </row>
    <row r="200" spans="1:3" ht="15.5" x14ac:dyDescent="0.35">
      <c r="A200" s="212" t="s">
        <v>866</v>
      </c>
      <c r="B200" s="212" t="s">
        <v>867</v>
      </c>
      <c r="C200" s="213">
        <v>4</v>
      </c>
    </row>
    <row r="201" spans="1:3" ht="15.5" x14ac:dyDescent="0.35">
      <c r="A201" s="212" t="s">
        <v>868</v>
      </c>
      <c r="B201" s="212" t="s">
        <v>869</v>
      </c>
      <c r="C201" s="213">
        <v>3</v>
      </c>
    </row>
    <row r="202" spans="1:3" ht="15.5" x14ac:dyDescent="0.35">
      <c r="A202" s="212" t="s">
        <v>870</v>
      </c>
      <c r="B202" s="212" t="s">
        <v>871</v>
      </c>
      <c r="C202" s="213">
        <v>4</v>
      </c>
    </row>
    <row r="203" spans="1:3" ht="15.5" x14ac:dyDescent="0.35">
      <c r="A203" s="212" t="s">
        <v>872</v>
      </c>
      <c r="B203" s="212" t="s">
        <v>873</v>
      </c>
      <c r="C203" s="213">
        <v>4</v>
      </c>
    </row>
    <row r="204" spans="1:3" ht="15.5" x14ac:dyDescent="0.35">
      <c r="A204" s="212" t="s">
        <v>874</v>
      </c>
      <c r="B204" s="212" t="s">
        <v>875</v>
      </c>
      <c r="C204" s="213">
        <v>4</v>
      </c>
    </row>
    <row r="205" spans="1:3" ht="15.5" x14ac:dyDescent="0.35">
      <c r="A205" s="212" t="s">
        <v>876</v>
      </c>
      <c r="B205" s="212" t="s">
        <v>877</v>
      </c>
      <c r="C205" s="213">
        <v>2</v>
      </c>
    </row>
    <row r="206" spans="1:3" ht="15.5" x14ac:dyDescent="0.35">
      <c r="A206" s="212" t="s">
        <v>878</v>
      </c>
      <c r="B206" s="212" t="s">
        <v>879</v>
      </c>
      <c r="C206" s="213">
        <v>3</v>
      </c>
    </row>
    <row r="207" spans="1:3" ht="15.5" x14ac:dyDescent="0.35">
      <c r="A207" s="212" t="s">
        <v>880</v>
      </c>
      <c r="B207" s="212" t="s">
        <v>881</v>
      </c>
      <c r="C207" s="213">
        <v>4</v>
      </c>
    </row>
    <row r="208" spans="1:3" ht="15.5" x14ac:dyDescent="0.35">
      <c r="A208" s="212" t="s">
        <v>882</v>
      </c>
      <c r="B208" s="212" t="s">
        <v>883</v>
      </c>
      <c r="C208" s="213">
        <v>2</v>
      </c>
    </row>
    <row r="209" spans="1:3" ht="15.5" x14ac:dyDescent="0.35">
      <c r="A209" s="212" t="s">
        <v>884</v>
      </c>
      <c r="B209" s="212" t="s">
        <v>885</v>
      </c>
      <c r="C209" s="213">
        <v>4</v>
      </c>
    </row>
    <row r="210" spans="1:3" ht="15.5" x14ac:dyDescent="0.35">
      <c r="A210" s="212" t="s">
        <v>886</v>
      </c>
      <c r="B210" s="212" t="s">
        <v>887</v>
      </c>
      <c r="C210" s="213">
        <v>4</v>
      </c>
    </row>
    <row r="211" spans="1:3" ht="15.5" x14ac:dyDescent="0.35">
      <c r="A211" s="212" t="s">
        <v>888</v>
      </c>
      <c r="B211" s="212" t="s">
        <v>889</v>
      </c>
      <c r="C211" s="213">
        <v>4</v>
      </c>
    </row>
    <row r="212" spans="1:3" ht="15.5" x14ac:dyDescent="0.35">
      <c r="A212" s="212" t="s">
        <v>890</v>
      </c>
      <c r="B212" s="212" t="s">
        <v>891</v>
      </c>
      <c r="C212" s="213">
        <v>3</v>
      </c>
    </row>
    <row r="213" spans="1:3" ht="15.5" x14ac:dyDescent="0.35">
      <c r="A213" s="212" t="s">
        <v>892</v>
      </c>
      <c r="B213" s="212" t="s">
        <v>518</v>
      </c>
      <c r="C213" s="213">
        <v>2</v>
      </c>
    </row>
    <row r="214" spans="1:3" ht="15.5" x14ac:dyDescent="0.35">
      <c r="A214" s="212" t="s">
        <v>893</v>
      </c>
      <c r="B214" s="212" t="s">
        <v>894</v>
      </c>
      <c r="C214" s="213">
        <v>1</v>
      </c>
    </row>
    <row r="215" spans="1:3" ht="15.5" x14ac:dyDescent="0.35">
      <c r="A215" s="212" t="s">
        <v>895</v>
      </c>
      <c r="B215" s="212" t="s">
        <v>896</v>
      </c>
      <c r="C215" s="213">
        <v>4</v>
      </c>
    </row>
    <row r="216" spans="1:3" ht="15.5" x14ac:dyDescent="0.35">
      <c r="A216" s="212" t="s">
        <v>897</v>
      </c>
      <c r="B216" s="212" t="s">
        <v>898</v>
      </c>
      <c r="C216" s="213">
        <v>4</v>
      </c>
    </row>
    <row r="217" spans="1:3" ht="15.5" x14ac:dyDescent="0.35">
      <c r="A217" s="212" t="s">
        <v>899</v>
      </c>
      <c r="B217" s="212" t="s">
        <v>900</v>
      </c>
      <c r="C217" s="213">
        <v>4</v>
      </c>
    </row>
    <row r="218" spans="1:3" ht="31" x14ac:dyDescent="0.35">
      <c r="A218" s="212" t="s">
        <v>901</v>
      </c>
      <c r="B218" s="212" t="s">
        <v>902</v>
      </c>
      <c r="C218" s="213">
        <v>4</v>
      </c>
    </row>
    <row r="219" spans="1:3" ht="15.5" x14ac:dyDescent="0.35">
      <c r="A219" s="212" t="s">
        <v>903</v>
      </c>
      <c r="B219" s="212" t="s">
        <v>904</v>
      </c>
      <c r="C219" s="213">
        <v>2</v>
      </c>
    </row>
    <row r="220" spans="1:3" ht="15.5" x14ac:dyDescent="0.35">
      <c r="A220" s="212" t="s">
        <v>905</v>
      </c>
      <c r="B220" s="212" t="s">
        <v>906</v>
      </c>
      <c r="C220" s="213">
        <v>1</v>
      </c>
    </row>
    <row r="221" spans="1:3" ht="15.5" x14ac:dyDescent="0.35">
      <c r="A221" s="212" t="s">
        <v>907</v>
      </c>
      <c r="B221" s="212" t="s">
        <v>908</v>
      </c>
      <c r="C221" s="213">
        <v>1</v>
      </c>
    </row>
    <row r="222" spans="1:3" ht="31" x14ac:dyDescent="0.35">
      <c r="A222" s="212" t="s">
        <v>909</v>
      </c>
      <c r="B222" s="212" t="s">
        <v>910</v>
      </c>
      <c r="C222" s="213">
        <v>4</v>
      </c>
    </row>
    <row r="223" spans="1:3" ht="15.5" x14ac:dyDescent="0.35">
      <c r="A223" s="212" t="s">
        <v>911</v>
      </c>
      <c r="B223" s="212" t="s">
        <v>912</v>
      </c>
      <c r="C223" s="213">
        <v>7</v>
      </c>
    </row>
    <row r="224" spans="1:3" ht="15.5" x14ac:dyDescent="0.35">
      <c r="A224" s="212" t="s">
        <v>168</v>
      </c>
      <c r="B224" s="212" t="s">
        <v>913</v>
      </c>
      <c r="C224" s="213">
        <v>5</v>
      </c>
    </row>
    <row r="225" spans="1:3" ht="15.5" x14ac:dyDescent="0.35">
      <c r="A225" s="212" t="s">
        <v>154</v>
      </c>
      <c r="B225" s="212" t="s">
        <v>914</v>
      </c>
      <c r="C225" s="213">
        <v>6</v>
      </c>
    </row>
    <row r="226" spans="1:3" ht="15.5" x14ac:dyDescent="0.35">
      <c r="A226" s="212" t="s">
        <v>915</v>
      </c>
      <c r="B226" s="212" t="s">
        <v>916</v>
      </c>
      <c r="C226" s="213">
        <v>5</v>
      </c>
    </row>
    <row r="227" spans="1:3" ht="15.5" x14ac:dyDescent="0.35">
      <c r="A227" s="212" t="s">
        <v>917</v>
      </c>
      <c r="B227" s="212" t="s">
        <v>918</v>
      </c>
      <c r="C227" s="213">
        <v>2</v>
      </c>
    </row>
    <row r="228" spans="1:3" ht="15.5" x14ac:dyDescent="0.35">
      <c r="A228" s="212" t="s">
        <v>174</v>
      </c>
      <c r="B228" s="212" t="s">
        <v>919</v>
      </c>
      <c r="C228" s="213">
        <v>3</v>
      </c>
    </row>
    <row r="229" spans="1:3" ht="15.5" x14ac:dyDescent="0.35">
      <c r="A229" s="212" t="s">
        <v>920</v>
      </c>
      <c r="B229" s="212" t="s">
        <v>921</v>
      </c>
      <c r="C229" s="213">
        <v>1</v>
      </c>
    </row>
    <row r="230" spans="1:3" ht="15.5" x14ac:dyDescent="0.35">
      <c r="A230" s="212" t="s">
        <v>922</v>
      </c>
      <c r="B230" s="212" t="s">
        <v>923</v>
      </c>
      <c r="C230" s="213">
        <v>7</v>
      </c>
    </row>
    <row r="231" spans="1:3" ht="15.5" x14ac:dyDescent="0.35">
      <c r="A231" s="212" t="s">
        <v>924</v>
      </c>
      <c r="B231" s="212" t="s">
        <v>925</v>
      </c>
      <c r="C231" s="213">
        <v>2</v>
      </c>
    </row>
    <row r="232" spans="1:3" ht="15.5" x14ac:dyDescent="0.35">
      <c r="A232" s="212" t="s">
        <v>926</v>
      </c>
      <c r="B232" s="212" t="s">
        <v>927</v>
      </c>
      <c r="C232" s="213">
        <v>5</v>
      </c>
    </row>
    <row r="233" spans="1:3" ht="15.5" x14ac:dyDescent="0.35">
      <c r="A233" s="212" t="s">
        <v>928</v>
      </c>
      <c r="B233" s="212" t="s">
        <v>518</v>
      </c>
      <c r="C233" s="213">
        <v>2</v>
      </c>
    </row>
    <row r="234" spans="1:3" ht="15.5" x14ac:dyDescent="0.35">
      <c r="A234" s="212" t="s">
        <v>929</v>
      </c>
      <c r="B234" s="212" t="s">
        <v>930</v>
      </c>
      <c r="C234" s="213">
        <v>6</v>
      </c>
    </row>
    <row r="235" spans="1:3" ht="15.5" x14ac:dyDescent="0.35">
      <c r="A235" s="212" t="s">
        <v>161</v>
      </c>
      <c r="B235" s="212" t="s">
        <v>931</v>
      </c>
      <c r="C235" s="213">
        <v>4</v>
      </c>
    </row>
    <row r="236" spans="1:3" ht="15.5" x14ac:dyDescent="0.35">
      <c r="A236" s="212" t="s">
        <v>932</v>
      </c>
      <c r="B236" s="212" t="s">
        <v>933</v>
      </c>
      <c r="C236" s="213">
        <v>6</v>
      </c>
    </row>
    <row r="237" spans="1:3" ht="15.5" x14ac:dyDescent="0.35">
      <c r="A237" s="212" t="s">
        <v>934</v>
      </c>
      <c r="B237" s="212" t="s">
        <v>935</v>
      </c>
      <c r="C237" s="213">
        <v>4</v>
      </c>
    </row>
    <row r="238" spans="1:3" ht="15.5" x14ac:dyDescent="0.35">
      <c r="A238" s="212" t="s">
        <v>936</v>
      </c>
      <c r="B238" s="212" t="s">
        <v>937</v>
      </c>
      <c r="C238" s="213">
        <v>6</v>
      </c>
    </row>
    <row r="239" spans="1:3" ht="15.5" x14ac:dyDescent="0.35">
      <c r="A239" s="212" t="s">
        <v>938</v>
      </c>
      <c r="B239" s="212" t="s">
        <v>939</v>
      </c>
      <c r="C239" s="213">
        <v>4</v>
      </c>
    </row>
    <row r="240" spans="1:3" ht="15.5" x14ac:dyDescent="0.35">
      <c r="A240" s="212" t="s">
        <v>940</v>
      </c>
      <c r="B240" s="212" t="s">
        <v>941</v>
      </c>
      <c r="C240" s="213">
        <v>7</v>
      </c>
    </row>
    <row r="241" spans="1:3" ht="15.5" x14ac:dyDescent="0.35">
      <c r="A241" s="212" t="s">
        <v>942</v>
      </c>
      <c r="B241" s="212" t="s">
        <v>943</v>
      </c>
      <c r="C241" s="213">
        <v>8</v>
      </c>
    </row>
    <row r="242" spans="1:3" ht="15.5" x14ac:dyDescent="0.35">
      <c r="A242" s="212" t="s">
        <v>944</v>
      </c>
      <c r="B242" s="212" t="s">
        <v>945</v>
      </c>
      <c r="C242" s="213">
        <v>6</v>
      </c>
    </row>
    <row r="243" spans="1:3" ht="15.5" x14ac:dyDescent="0.35">
      <c r="A243" s="212" t="s">
        <v>946</v>
      </c>
      <c r="B243" s="212" t="s">
        <v>947</v>
      </c>
      <c r="C243" s="213">
        <v>5</v>
      </c>
    </row>
    <row r="244" spans="1:3" ht="15.5" x14ac:dyDescent="0.35">
      <c r="A244" s="212" t="s">
        <v>948</v>
      </c>
      <c r="B244" s="212" t="s">
        <v>949</v>
      </c>
      <c r="C244" s="213">
        <v>6</v>
      </c>
    </row>
    <row r="245" spans="1:3" ht="31" x14ac:dyDescent="0.35">
      <c r="A245" s="212" t="s">
        <v>950</v>
      </c>
      <c r="B245" s="212" t="s">
        <v>951</v>
      </c>
      <c r="C245" s="213">
        <v>1</v>
      </c>
    </row>
    <row r="246" spans="1:3" ht="15.5" x14ac:dyDescent="0.35">
      <c r="A246" s="212" t="s">
        <v>952</v>
      </c>
      <c r="B246" s="212" t="s">
        <v>953</v>
      </c>
      <c r="C246" s="213">
        <v>4</v>
      </c>
    </row>
    <row r="247" spans="1:3" ht="15.5" x14ac:dyDescent="0.35">
      <c r="A247" s="212" t="s">
        <v>954</v>
      </c>
      <c r="B247" s="212" t="s">
        <v>955</v>
      </c>
      <c r="C247" s="213">
        <v>5</v>
      </c>
    </row>
    <row r="248" spans="1:3" ht="15.5" x14ac:dyDescent="0.35">
      <c r="A248" s="212" t="s">
        <v>956</v>
      </c>
      <c r="B248" s="212" t="s">
        <v>518</v>
      </c>
      <c r="C248" s="213">
        <v>2</v>
      </c>
    </row>
    <row r="249" spans="1:3" ht="15.5" x14ac:dyDescent="0.35">
      <c r="A249" s="212" t="s">
        <v>957</v>
      </c>
      <c r="B249" s="212" t="s">
        <v>958</v>
      </c>
      <c r="C249" s="213">
        <v>8</v>
      </c>
    </row>
    <row r="250" spans="1:3" ht="15.5" x14ac:dyDescent="0.35">
      <c r="A250" s="212" t="s">
        <v>959</v>
      </c>
      <c r="B250" s="212" t="s">
        <v>960</v>
      </c>
      <c r="C250" s="213">
        <v>8</v>
      </c>
    </row>
    <row r="251" spans="1:3" ht="31" x14ac:dyDescent="0.35">
      <c r="A251" s="212" t="s">
        <v>961</v>
      </c>
      <c r="B251" s="212" t="s">
        <v>962</v>
      </c>
      <c r="C251" s="213">
        <v>7</v>
      </c>
    </row>
    <row r="252" spans="1:3" ht="15.5" x14ac:dyDescent="0.35">
      <c r="A252" s="212" t="s">
        <v>963</v>
      </c>
      <c r="B252" s="212" t="s">
        <v>964</v>
      </c>
      <c r="C252" s="213">
        <v>5</v>
      </c>
    </row>
    <row r="253" spans="1:3" ht="15.5" x14ac:dyDescent="0.35">
      <c r="A253" s="212" t="s">
        <v>965</v>
      </c>
      <c r="B253" s="212" t="s">
        <v>966</v>
      </c>
      <c r="C253" s="213">
        <v>7</v>
      </c>
    </row>
    <row r="254" spans="1:3" ht="31" x14ac:dyDescent="0.35">
      <c r="A254" s="212" t="s">
        <v>967</v>
      </c>
      <c r="B254" s="212" t="s">
        <v>968</v>
      </c>
      <c r="C254" s="213">
        <v>4</v>
      </c>
    </row>
    <row r="255" spans="1:3" ht="15.5" x14ac:dyDescent="0.35">
      <c r="A255" s="212" t="s">
        <v>969</v>
      </c>
      <c r="B255" s="212" t="s">
        <v>970</v>
      </c>
      <c r="C255" s="213">
        <v>4</v>
      </c>
    </row>
    <row r="256" spans="1:3" ht="15.5" x14ac:dyDescent="0.35">
      <c r="A256" s="212" t="s">
        <v>971</v>
      </c>
      <c r="B256" s="212" t="s">
        <v>972</v>
      </c>
      <c r="C256" s="213">
        <v>5</v>
      </c>
    </row>
    <row r="257" spans="1:3" ht="15.5" x14ac:dyDescent="0.35">
      <c r="A257" s="212" t="s">
        <v>973</v>
      </c>
      <c r="B257" s="212" t="s">
        <v>974</v>
      </c>
      <c r="C257" s="213">
        <v>8</v>
      </c>
    </row>
    <row r="258" spans="1:3" ht="15.5" x14ac:dyDescent="0.35">
      <c r="A258" s="212" t="s">
        <v>975</v>
      </c>
      <c r="B258" s="212" t="s">
        <v>976</v>
      </c>
      <c r="C258" s="213">
        <v>4</v>
      </c>
    </row>
    <row r="259" spans="1:3" ht="15.5" x14ac:dyDescent="0.35">
      <c r="A259" s="212" t="s">
        <v>977</v>
      </c>
      <c r="B259" s="212" t="s">
        <v>518</v>
      </c>
      <c r="C259" s="213">
        <v>3</v>
      </c>
    </row>
    <row r="260" spans="1:3" ht="15.5" x14ac:dyDescent="0.35">
      <c r="A260" s="212" t="s">
        <v>978</v>
      </c>
      <c r="B260" s="212" t="s">
        <v>979</v>
      </c>
      <c r="C260" s="213">
        <v>5</v>
      </c>
    </row>
    <row r="261" spans="1:3" ht="15.5" x14ac:dyDescent="0.35">
      <c r="A261" s="212" t="s">
        <v>980</v>
      </c>
      <c r="B261" s="212" t="s">
        <v>981</v>
      </c>
      <c r="C261" s="213">
        <v>8</v>
      </c>
    </row>
    <row r="262" spans="1:3" ht="15.5" x14ac:dyDescent="0.35">
      <c r="A262" s="212" t="s">
        <v>982</v>
      </c>
      <c r="B262" s="212" t="s">
        <v>983</v>
      </c>
      <c r="C262" s="213">
        <v>5</v>
      </c>
    </row>
    <row r="263" spans="1:3" ht="15.5" x14ac:dyDescent="0.35">
      <c r="A263" s="212" t="s">
        <v>984</v>
      </c>
      <c r="B263" s="212" t="s">
        <v>985</v>
      </c>
      <c r="C263" s="213">
        <v>4</v>
      </c>
    </row>
    <row r="264" spans="1:3" ht="15.5" x14ac:dyDescent="0.35">
      <c r="A264" s="212" t="s">
        <v>986</v>
      </c>
      <c r="B264" s="212" t="s">
        <v>987</v>
      </c>
      <c r="C264" s="213">
        <v>4</v>
      </c>
    </row>
    <row r="265" spans="1:3" ht="15.5" x14ac:dyDescent="0.35">
      <c r="A265" s="212" t="s">
        <v>988</v>
      </c>
      <c r="B265" s="212" t="s">
        <v>989</v>
      </c>
      <c r="C265" s="213">
        <v>5</v>
      </c>
    </row>
    <row r="266" spans="1:3" ht="15.5" x14ac:dyDescent="0.35">
      <c r="A266" s="212" t="s">
        <v>990</v>
      </c>
      <c r="B266" s="212" t="s">
        <v>991</v>
      </c>
      <c r="C266" s="213">
        <v>6</v>
      </c>
    </row>
    <row r="267" spans="1:3" ht="15.5" x14ac:dyDescent="0.35">
      <c r="A267" s="212" t="s">
        <v>992</v>
      </c>
      <c r="B267" s="212" t="s">
        <v>993</v>
      </c>
      <c r="C267" s="213">
        <v>5</v>
      </c>
    </row>
    <row r="268" spans="1:3" ht="15.5" x14ac:dyDescent="0.35">
      <c r="A268" s="212" t="s">
        <v>994</v>
      </c>
      <c r="B268" s="212" t="s">
        <v>995</v>
      </c>
      <c r="C268" s="213">
        <v>6</v>
      </c>
    </row>
    <row r="269" spans="1:3" ht="15.5" x14ac:dyDescent="0.35">
      <c r="A269" s="212" t="s">
        <v>996</v>
      </c>
      <c r="B269" s="212" t="s">
        <v>997</v>
      </c>
      <c r="C269" s="213">
        <v>8</v>
      </c>
    </row>
    <row r="270" spans="1:3" ht="31" x14ac:dyDescent="0.35">
      <c r="A270" s="212" t="s">
        <v>998</v>
      </c>
      <c r="B270" s="212" t="s">
        <v>999</v>
      </c>
      <c r="C270" s="213">
        <v>7</v>
      </c>
    </row>
    <row r="271" spans="1:3" ht="15.5" x14ac:dyDescent="0.35">
      <c r="A271" s="212" t="s">
        <v>1000</v>
      </c>
      <c r="B271" s="212" t="s">
        <v>1001</v>
      </c>
      <c r="C271" s="213">
        <v>6</v>
      </c>
    </row>
    <row r="272" spans="1:3" ht="15.5" x14ac:dyDescent="0.35">
      <c r="A272" s="212" t="s">
        <v>1002</v>
      </c>
      <c r="B272" s="212" t="s">
        <v>1003</v>
      </c>
      <c r="C272" s="213">
        <v>8</v>
      </c>
    </row>
    <row r="273" spans="1:3" ht="15.5" x14ac:dyDescent="0.35">
      <c r="A273" s="212" t="s">
        <v>257</v>
      </c>
      <c r="B273" s="212" t="s">
        <v>1004</v>
      </c>
      <c r="C273" s="213">
        <v>4</v>
      </c>
    </row>
    <row r="274" spans="1:3" ht="15.5" x14ac:dyDescent="0.35">
      <c r="A274" s="212" t="s">
        <v>1005</v>
      </c>
      <c r="B274" s="212" t="s">
        <v>1006</v>
      </c>
      <c r="C274" s="213">
        <v>8</v>
      </c>
    </row>
    <row r="275" spans="1:3" ht="15.5" x14ac:dyDescent="0.35">
      <c r="A275" s="212" t="s">
        <v>1007</v>
      </c>
      <c r="B275" s="212" t="s">
        <v>1008</v>
      </c>
      <c r="C275" s="213">
        <v>6</v>
      </c>
    </row>
    <row r="276" spans="1:3" ht="15.5" x14ac:dyDescent="0.35">
      <c r="A276" s="212" t="s">
        <v>1009</v>
      </c>
      <c r="B276" s="212" t="s">
        <v>1010</v>
      </c>
      <c r="C276" s="213">
        <v>6</v>
      </c>
    </row>
    <row r="277" spans="1:3" ht="15.5" x14ac:dyDescent="0.35">
      <c r="A277" s="212" t="s">
        <v>1011</v>
      </c>
      <c r="B277" s="212" t="s">
        <v>1012</v>
      </c>
      <c r="C277" s="213">
        <v>6</v>
      </c>
    </row>
    <row r="278" spans="1:3" ht="15.5" x14ac:dyDescent="0.35">
      <c r="A278" s="212" t="s">
        <v>1013</v>
      </c>
      <c r="B278" s="212" t="s">
        <v>1014</v>
      </c>
      <c r="C278" s="213">
        <v>4</v>
      </c>
    </row>
    <row r="279" spans="1:3" ht="15.5" x14ac:dyDescent="0.35">
      <c r="A279" s="212" t="s">
        <v>1015</v>
      </c>
      <c r="B279" s="212" t="s">
        <v>518</v>
      </c>
      <c r="C279" s="213">
        <v>2</v>
      </c>
    </row>
    <row r="280" spans="1:3" ht="15.5" x14ac:dyDescent="0.35">
      <c r="A280" s="212" t="s">
        <v>1016</v>
      </c>
      <c r="B280" s="212" t="s">
        <v>1017</v>
      </c>
      <c r="C280" s="213">
        <v>2</v>
      </c>
    </row>
    <row r="281" spans="1:3" ht="15.5" x14ac:dyDescent="0.35">
      <c r="A281" s="212" t="s">
        <v>1018</v>
      </c>
      <c r="B281" s="212" t="s">
        <v>1019</v>
      </c>
      <c r="C281" s="213">
        <v>5</v>
      </c>
    </row>
    <row r="282" spans="1:3" ht="15.5" x14ac:dyDescent="0.35">
      <c r="A282" s="212" t="s">
        <v>1020</v>
      </c>
      <c r="B282" s="212" t="s">
        <v>1021</v>
      </c>
      <c r="C282" s="213">
        <v>5</v>
      </c>
    </row>
    <row r="283" spans="1:3" ht="15.5" x14ac:dyDescent="0.35">
      <c r="A283" s="212" t="s">
        <v>1022</v>
      </c>
      <c r="B283" s="212" t="s">
        <v>1023</v>
      </c>
      <c r="C283" s="213">
        <v>4</v>
      </c>
    </row>
    <row r="284" spans="1:3" ht="15.5" x14ac:dyDescent="0.35">
      <c r="A284" s="212" t="s">
        <v>1024</v>
      </c>
      <c r="B284" s="212" t="s">
        <v>1025</v>
      </c>
      <c r="C284" s="213">
        <v>4</v>
      </c>
    </row>
    <row r="285" spans="1:3" ht="15.5" x14ac:dyDescent="0.35">
      <c r="A285" s="212" t="s">
        <v>1026</v>
      </c>
      <c r="B285" s="212" t="s">
        <v>1027</v>
      </c>
      <c r="C285" s="213">
        <v>8</v>
      </c>
    </row>
    <row r="286" spans="1:3" ht="31" x14ac:dyDescent="0.35">
      <c r="A286" s="212" t="s">
        <v>1028</v>
      </c>
      <c r="B286" s="212" t="s">
        <v>1029</v>
      </c>
      <c r="C286" s="213">
        <v>7</v>
      </c>
    </row>
    <row r="287" spans="1:3" ht="31" x14ac:dyDescent="0.35">
      <c r="A287" s="212" t="s">
        <v>1030</v>
      </c>
      <c r="B287" s="212" t="s">
        <v>1031</v>
      </c>
      <c r="C287" s="213">
        <v>6</v>
      </c>
    </row>
    <row r="288" spans="1:3" ht="31" x14ac:dyDescent="0.35">
      <c r="A288" s="212" t="s">
        <v>1032</v>
      </c>
      <c r="B288" s="212" t="s">
        <v>1033</v>
      </c>
      <c r="C288" s="213">
        <v>8</v>
      </c>
    </row>
    <row r="289" spans="1:3" ht="31" x14ac:dyDescent="0.35">
      <c r="A289" s="212" t="s">
        <v>1034</v>
      </c>
      <c r="B289" s="212" t="s">
        <v>1035</v>
      </c>
      <c r="C289" s="213">
        <v>7</v>
      </c>
    </row>
    <row r="290" spans="1:3" ht="15.5" x14ac:dyDescent="0.35">
      <c r="A290" s="212" t="s">
        <v>1036</v>
      </c>
      <c r="B290" s="212" t="s">
        <v>1037</v>
      </c>
      <c r="C290" s="213">
        <v>6</v>
      </c>
    </row>
    <row r="291" spans="1:3" ht="15.5" x14ac:dyDescent="0.35">
      <c r="A291" s="212" t="s">
        <v>1038</v>
      </c>
      <c r="B291" s="212" t="s">
        <v>1039</v>
      </c>
      <c r="C291" s="213">
        <v>4</v>
      </c>
    </row>
    <row r="292" spans="1:3" ht="15.5" x14ac:dyDescent="0.35">
      <c r="A292" s="212" t="s">
        <v>1040</v>
      </c>
      <c r="B292" s="212" t="s">
        <v>1041</v>
      </c>
      <c r="C292" s="213">
        <v>4</v>
      </c>
    </row>
    <row r="293" spans="1:3" ht="15.5" x14ac:dyDescent="0.35">
      <c r="A293" s="212" t="s">
        <v>1042</v>
      </c>
      <c r="B293" s="212" t="s">
        <v>1043</v>
      </c>
      <c r="C293" s="213">
        <v>5</v>
      </c>
    </row>
    <row r="294" spans="1:3" ht="15.5" x14ac:dyDescent="0.35">
      <c r="A294" s="212" t="s">
        <v>1044</v>
      </c>
      <c r="B294" s="212" t="s">
        <v>1045</v>
      </c>
      <c r="C294" s="213">
        <v>1</v>
      </c>
    </row>
    <row r="295" spans="1:3" ht="15.5" x14ac:dyDescent="0.35">
      <c r="A295" s="212" t="s">
        <v>1046</v>
      </c>
      <c r="B295" s="212" t="s">
        <v>1047</v>
      </c>
      <c r="C295" s="213">
        <v>4</v>
      </c>
    </row>
    <row r="296" spans="1:3" ht="15.5" x14ac:dyDescent="0.35">
      <c r="A296" s="212" t="s">
        <v>1048</v>
      </c>
      <c r="B296" s="212" t="s">
        <v>1049</v>
      </c>
      <c r="C296" s="213">
        <v>7</v>
      </c>
    </row>
    <row r="297" spans="1:3" ht="15.5" x14ac:dyDescent="0.35">
      <c r="A297" s="212" t="s">
        <v>1050</v>
      </c>
      <c r="B297" s="212" t="s">
        <v>1051</v>
      </c>
      <c r="C297" s="213">
        <v>6</v>
      </c>
    </row>
    <row r="298" spans="1:3" ht="15.5" x14ac:dyDescent="0.35">
      <c r="A298" s="212" t="s">
        <v>1052</v>
      </c>
      <c r="B298" s="212" t="s">
        <v>1053</v>
      </c>
      <c r="C298" s="213">
        <v>5</v>
      </c>
    </row>
    <row r="299" spans="1:3" ht="15.5" x14ac:dyDescent="0.35">
      <c r="A299" s="212" t="s">
        <v>1054</v>
      </c>
      <c r="B299" s="212" t="s">
        <v>1055</v>
      </c>
      <c r="C299" s="213">
        <v>5</v>
      </c>
    </row>
    <row r="300" spans="1:3" ht="15.5" x14ac:dyDescent="0.35">
      <c r="A300" s="212" t="s">
        <v>1056</v>
      </c>
      <c r="B300" s="212" t="s">
        <v>1057</v>
      </c>
      <c r="C300" s="213">
        <v>3</v>
      </c>
    </row>
    <row r="301" spans="1:3" ht="15.5" x14ac:dyDescent="0.35">
      <c r="A301" s="212" t="s">
        <v>1058</v>
      </c>
      <c r="B301" s="212" t="s">
        <v>1059</v>
      </c>
      <c r="C301" s="213">
        <v>6</v>
      </c>
    </row>
    <row r="302" spans="1:3" ht="15.5" x14ac:dyDescent="0.35">
      <c r="A302" s="212" t="s">
        <v>1060</v>
      </c>
      <c r="B302" s="212" t="s">
        <v>1061</v>
      </c>
      <c r="C302" s="213">
        <v>5</v>
      </c>
    </row>
    <row r="303" spans="1:3" ht="15.5" x14ac:dyDescent="0.35">
      <c r="A303" s="212" t="s">
        <v>1062</v>
      </c>
      <c r="B303" s="212" t="s">
        <v>1063</v>
      </c>
      <c r="C303" s="213">
        <v>5</v>
      </c>
    </row>
    <row r="304" spans="1:3" ht="15.5" x14ac:dyDescent="0.35">
      <c r="A304" s="212" t="s">
        <v>1064</v>
      </c>
      <c r="B304" s="212" t="s">
        <v>1065</v>
      </c>
      <c r="C304" s="213">
        <v>6</v>
      </c>
    </row>
    <row r="305" spans="1:3" ht="15.5" x14ac:dyDescent="0.35">
      <c r="A305" s="212" t="s">
        <v>460</v>
      </c>
      <c r="B305" s="212" t="s">
        <v>1066</v>
      </c>
      <c r="C305" s="213">
        <v>5</v>
      </c>
    </row>
    <row r="306" spans="1:3" ht="15.5" x14ac:dyDescent="0.35">
      <c r="A306" s="212" t="s">
        <v>1067</v>
      </c>
      <c r="B306" s="212" t="s">
        <v>1068</v>
      </c>
      <c r="C306" s="213">
        <v>5</v>
      </c>
    </row>
    <row r="307" spans="1:3" ht="15.5" x14ac:dyDescent="0.35">
      <c r="A307" s="212" t="s">
        <v>1069</v>
      </c>
      <c r="B307" s="212" t="s">
        <v>518</v>
      </c>
      <c r="C307" s="213">
        <v>2</v>
      </c>
    </row>
    <row r="308" spans="1:3" ht="15.5" x14ac:dyDescent="0.35">
      <c r="A308" s="212" t="s">
        <v>1070</v>
      </c>
      <c r="B308" s="212" t="s">
        <v>1071</v>
      </c>
      <c r="C308" s="213">
        <v>1</v>
      </c>
    </row>
    <row r="309" spans="1:3" ht="15.5" x14ac:dyDescent="0.35">
      <c r="A309" s="212" t="s">
        <v>1072</v>
      </c>
      <c r="B309" s="212" t="s">
        <v>1073</v>
      </c>
      <c r="C309" s="213">
        <v>4</v>
      </c>
    </row>
    <row r="310" spans="1:3" ht="15.5" x14ac:dyDescent="0.35">
      <c r="A310" s="212" t="s">
        <v>1074</v>
      </c>
      <c r="B310" s="212" t="s">
        <v>1075</v>
      </c>
      <c r="C310" s="213">
        <v>5</v>
      </c>
    </row>
    <row r="311" spans="1:3" ht="15.5" x14ac:dyDescent="0.35">
      <c r="A311" s="212" t="s">
        <v>1076</v>
      </c>
      <c r="B311" s="212" t="s">
        <v>1077</v>
      </c>
      <c r="C311" s="213">
        <v>3</v>
      </c>
    </row>
    <row r="312" spans="1:3" ht="15.5" x14ac:dyDescent="0.35">
      <c r="A312" s="212" t="s">
        <v>1078</v>
      </c>
      <c r="B312" s="212" t="s">
        <v>1079</v>
      </c>
      <c r="C312" s="213">
        <v>6</v>
      </c>
    </row>
    <row r="313" spans="1:3" ht="15.5" x14ac:dyDescent="0.35">
      <c r="A313" s="212" t="s">
        <v>1080</v>
      </c>
      <c r="B313" s="212" t="s">
        <v>1081</v>
      </c>
      <c r="C313" s="213">
        <v>4</v>
      </c>
    </row>
    <row r="314" spans="1:3" ht="15.5" x14ac:dyDescent="0.35">
      <c r="A314" s="212" t="s">
        <v>1082</v>
      </c>
      <c r="B314" s="212" t="s">
        <v>1083</v>
      </c>
      <c r="C314" s="213">
        <v>5</v>
      </c>
    </row>
    <row r="315" spans="1:3" ht="15.5" x14ac:dyDescent="0.35">
      <c r="A315" s="212" t="s">
        <v>1084</v>
      </c>
      <c r="B315" s="212" t="s">
        <v>1085</v>
      </c>
      <c r="C315" s="213">
        <v>4</v>
      </c>
    </row>
    <row r="316" spans="1:3" ht="15.5" x14ac:dyDescent="0.35">
      <c r="A316" s="212" t="s">
        <v>1086</v>
      </c>
      <c r="B316" s="212" t="s">
        <v>1087</v>
      </c>
      <c r="C316" s="213">
        <v>6</v>
      </c>
    </row>
    <row r="317" spans="1:3" ht="15.5" x14ac:dyDescent="0.35">
      <c r="A317" s="212" t="s">
        <v>1088</v>
      </c>
      <c r="B317" s="212" t="s">
        <v>1089</v>
      </c>
      <c r="C317" s="213">
        <v>6</v>
      </c>
    </row>
    <row r="318" spans="1:3" ht="15.5" x14ac:dyDescent="0.35">
      <c r="A318" s="212" t="s">
        <v>1090</v>
      </c>
      <c r="B318" s="212" t="s">
        <v>1091</v>
      </c>
      <c r="C318" s="213">
        <v>4</v>
      </c>
    </row>
    <row r="319" spans="1:3" ht="15.5" x14ac:dyDescent="0.35">
      <c r="A319" s="212" t="s">
        <v>1092</v>
      </c>
      <c r="B319" s="212" t="s">
        <v>1093</v>
      </c>
      <c r="C319" s="213">
        <v>6</v>
      </c>
    </row>
    <row r="320" spans="1:3" ht="15.5" x14ac:dyDescent="0.35">
      <c r="A320" s="212" t="s">
        <v>1094</v>
      </c>
      <c r="B320" s="212" t="s">
        <v>1095</v>
      </c>
      <c r="C320" s="213">
        <v>3</v>
      </c>
    </row>
    <row r="321" spans="1:3" ht="15.5" x14ac:dyDescent="0.35">
      <c r="A321" s="212" t="s">
        <v>1096</v>
      </c>
      <c r="B321" s="212" t="s">
        <v>1097</v>
      </c>
      <c r="C321" s="213">
        <v>5</v>
      </c>
    </row>
    <row r="322" spans="1:3" ht="15.5" x14ac:dyDescent="0.35">
      <c r="A322" s="212" t="s">
        <v>1098</v>
      </c>
      <c r="B322" s="212" t="s">
        <v>1099</v>
      </c>
      <c r="C322" s="213">
        <v>4</v>
      </c>
    </row>
    <row r="323" spans="1:3" ht="15.5" x14ac:dyDescent="0.35">
      <c r="A323" s="212" t="s">
        <v>1100</v>
      </c>
      <c r="B323" s="212" t="s">
        <v>1101</v>
      </c>
      <c r="C323" s="213">
        <v>3</v>
      </c>
    </row>
    <row r="324" spans="1:3" ht="15.5" x14ac:dyDescent="0.35">
      <c r="A324" s="212" t="s">
        <v>1102</v>
      </c>
      <c r="B324" s="212" t="s">
        <v>1103</v>
      </c>
      <c r="C324" s="213">
        <v>4</v>
      </c>
    </row>
    <row r="325" spans="1:3" ht="15.5" x14ac:dyDescent="0.35">
      <c r="A325" s="212" t="s">
        <v>1104</v>
      </c>
      <c r="B325" s="212" t="s">
        <v>1105</v>
      </c>
      <c r="C325" s="213">
        <v>5</v>
      </c>
    </row>
    <row r="326" spans="1:3" ht="15.5" x14ac:dyDescent="0.35">
      <c r="A326" s="212" t="s">
        <v>1106</v>
      </c>
      <c r="B326" s="212" t="s">
        <v>1107</v>
      </c>
      <c r="C326" s="213">
        <v>4</v>
      </c>
    </row>
    <row r="327" spans="1:3" ht="15.5" x14ac:dyDescent="0.35">
      <c r="A327" s="212" t="s">
        <v>1108</v>
      </c>
      <c r="B327" s="212" t="s">
        <v>1109</v>
      </c>
      <c r="C327" s="213">
        <v>5</v>
      </c>
    </row>
    <row r="328" spans="1:3" ht="15.5" x14ac:dyDescent="0.35">
      <c r="A328" s="212" t="s">
        <v>1110</v>
      </c>
      <c r="B328" s="212" t="s">
        <v>1111</v>
      </c>
      <c r="C328" s="213">
        <v>4</v>
      </c>
    </row>
    <row r="329" spans="1:3" ht="15.5" x14ac:dyDescent="0.35">
      <c r="A329" s="212" t="s">
        <v>1112</v>
      </c>
      <c r="B329" s="212" t="s">
        <v>1113</v>
      </c>
      <c r="C329" s="213">
        <v>4</v>
      </c>
    </row>
    <row r="330" spans="1:3" ht="15.5" x14ac:dyDescent="0.35">
      <c r="A330" s="212" t="s">
        <v>1114</v>
      </c>
      <c r="B330" s="212" t="s">
        <v>1115</v>
      </c>
      <c r="C330" s="213">
        <v>5</v>
      </c>
    </row>
    <row r="331" spans="1:3" ht="15.5" x14ac:dyDescent="0.35">
      <c r="A331" s="212" t="s">
        <v>1116</v>
      </c>
      <c r="B331" s="212" t="s">
        <v>1117</v>
      </c>
      <c r="C331" s="213">
        <v>6</v>
      </c>
    </row>
    <row r="332" spans="1:3" ht="15.5" x14ac:dyDescent="0.35">
      <c r="A332" s="212" t="s">
        <v>1118</v>
      </c>
      <c r="B332" s="212" t="s">
        <v>1119</v>
      </c>
      <c r="C332" s="213">
        <v>5</v>
      </c>
    </row>
    <row r="333" spans="1:3" ht="15.5" x14ac:dyDescent="0.35">
      <c r="A333" s="212" t="s">
        <v>1120</v>
      </c>
      <c r="B333" s="212" t="s">
        <v>1121</v>
      </c>
      <c r="C333" s="213">
        <v>5</v>
      </c>
    </row>
    <row r="334" spans="1:3" ht="15.5" x14ac:dyDescent="0.35">
      <c r="A334" s="212" t="s">
        <v>1122</v>
      </c>
      <c r="B334" s="212" t="s">
        <v>1123</v>
      </c>
      <c r="C334" s="213">
        <v>6</v>
      </c>
    </row>
    <row r="335" spans="1:3" ht="15.5" x14ac:dyDescent="0.35">
      <c r="A335" s="212" t="s">
        <v>1124</v>
      </c>
      <c r="B335" s="212" t="s">
        <v>1125</v>
      </c>
      <c r="C335" s="213">
        <v>5</v>
      </c>
    </row>
    <row r="336" spans="1:3" ht="15.5" x14ac:dyDescent="0.35">
      <c r="A336" s="212" t="s">
        <v>1126</v>
      </c>
      <c r="B336" s="212" t="s">
        <v>1127</v>
      </c>
      <c r="C336" s="213">
        <v>5</v>
      </c>
    </row>
    <row r="337" spans="1:3" ht="15.5" x14ac:dyDescent="0.35">
      <c r="A337" s="212" t="s">
        <v>1128</v>
      </c>
      <c r="B337" s="212" t="s">
        <v>1129</v>
      </c>
      <c r="C337" s="213">
        <v>6</v>
      </c>
    </row>
    <row r="338" spans="1:3" ht="15.5" x14ac:dyDescent="0.35">
      <c r="A338" s="212" t="s">
        <v>1130</v>
      </c>
      <c r="B338" s="212" t="s">
        <v>1131</v>
      </c>
      <c r="C338" s="213">
        <v>6</v>
      </c>
    </row>
    <row r="339" spans="1:3" ht="15.5" x14ac:dyDescent="0.35">
      <c r="A339" s="212" t="s">
        <v>398</v>
      </c>
      <c r="B339" s="212" t="s">
        <v>1132</v>
      </c>
      <c r="C339" s="213">
        <v>6</v>
      </c>
    </row>
    <row r="340" spans="1:3" ht="15.5" x14ac:dyDescent="0.35">
      <c r="A340" s="212" t="s">
        <v>1133</v>
      </c>
      <c r="B340" s="212" t="s">
        <v>1134</v>
      </c>
      <c r="C340" s="213">
        <v>6</v>
      </c>
    </row>
    <row r="341" spans="1:3" ht="15.5" x14ac:dyDescent="0.35">
      <c r="A341" s="212" t="s">
        <v>1506</v>
      </c>
      <c r="B341" s="212" t="s">
        <v>1507</v>
      </c>
      <c r="C341" s="213">
        <v>6</v>
      </c>
    </row>
    <row r="342" spans="1:3" ht="15.5" x14ac:dyDescent="0.35">
      <c r="A342" s="212" t="s">
        <v>1508</v>
      </c>
      <c r="B342" s="212" t="s">
        <v>1509</v>
      </c>
      <c r="C342" s="213">
        <v>5</v>
      </c>
    </row>
    <row r="343" spans="1:3" ht="15.5" x14ac:dyDescent="0.35">
      <c r="A343" s="212" t="s">
        <v>1135</v>
      </c>
      <c r="B343" s="212" t="s">
        <v>1136</v>
      </c>
      <c r="C343" s="213">
        <v>6</v>
      </c>
    </row>
    <row r="344" spans="1:3" ht="15.5" x14ac:dyDescent="0.35">
      <c r="A344" s="212" t="s">
        <v>292</v>
      </c>
      <c r="B344" s="212" t="s">
        <v>1137</v>
      </c>
      <c r="C344" s="213">
        <v>5</v>
      </c>
    </row>
    <row r="345" spans="1:3" ht="15.5" x14ac:dyDescent="0.35">
      <c r="A345" s="212" t="s">
        <v>1138</v>
      </c>
      <c r="B345" s="212" t="s">
        <v>1139</v>
      </c>
      <c r="C345" s="213">
        <v>6</v>
      </c>
    </row>
    <row r="346" spans="1:3" ht="15.5" x14ac:dyDescent="0.35">
      <c r="A346" s="212" t="s">
        <v>1140</v>
      </c>
      <c r="B346" s="212" t="s">
        <v>1141</v>
      </c>
      <c r="C346" s="213">
        <v>6</v>
      </c>
    </row>
    <row r="347" spans="1:3" ht="15.5" x14ac:dyDescent="0.35">
      <c r="A347" s="212" t="s">
        <v>1142</v>
      </c>
      <c r="B347" s="212" t="s">
        <v>1143</v>
      </c>
      <c r="C347" s="213">
        <v>4</v>
      </c>
    </row>
    <row r="348" spans="1:3" ht="15.5" x14ac:dyDescent="0.35">
      <c r="A348" s="212" t="s">
        <v>1144</v>
      </c>
      <c r="B348" s="212" t="s">
        <v>1145</v>
      </c>
      <c r="C348" s="213">
        <v>5</v>
      </c>
    </row>
    <row r="349" spans="1:3" ht="15.5" x14ac:dyDescent="0.35">
      <c r="A349" s="212" t="s">
        <v>1146</v>
      </c>
      <c r="B349" s="212" t="s">
        <v>1147</v>
      </c>
      <c r="C349" s="213">
        <v>4</v>
      </c>
    </row>
    <row r="350" spans="1:3" ht="15.5" x14ac:dyDescent="0.35">
      <c r="A350" s="212" t="s">
        <v>1148</v>
      </c>
      <c r="B350" s="212" t="s">
        <v>1149</v>
      </c>
      <c r="C350" s="213">
        <v>3</v>
      </c>
    </row>
    <row r="351" spans="1:3" ht="15.5" x14ac:dyDescent="0.35">
      <c r="A351" s="212" t="s">
        <v>1150</v>
      </c>
      <c r="B351" s="212" t="s">
        <v>1151</v>
      </c>
      <c r="C351" s="213">
        <v>2</v>
      </c>
    </row>
    <row r="352" spans="1:3" ht="15.5" x14ac:dyDescent="0.35">
      <c r="A352" s="212" t="s">
        <v>1152</v>
      </c>
      <c r="B352" s="212" t="s">
        <v>1153</v>
      </c>
      <c r="C352" s="213">
        <v>3</v>
      </c>
    </row>
    <row r="353" spans="1:3" ht="15.5" x14ac:dyDescent="0.35">
      <c r="A353" s="212" t="s">
        <v>1154</v>
      </c>
      <c r="B353" s="212" t="s">
        <v>518</v>
      </c>
      <c r="C353" s="213">
        <v>2</v>
      </c>
    </row>
    <row r="354" spans="1:3" ht="15.5" x14ac:dyDescent="0.35">
      <c r="A354" s="212" t="s">
        <v>1155</v>
      </c>
      <c r="B354" s="212" t="s">
        <v>1156</v>
      </c>
      <c r="C354" s="213">
        <v>7</v>
      </c>
    </row>
    <row r="355" spans="1:3" ht="15.5" x14ac:dyDescent="0.35">
      <c r="A355" s="212" t="s">
        <v>1157</v>
      </c>
      <c r="B355" s="212" t="s">
        <v>1158</v>
      </c>
      <c r="C355" s="213">
        <v>6</v>
      </c>
    </row>
    <row r="356" spans="1:3" ht="15.5" x14ac:dyDescent="0.35">
      <c r="A356" s="212" t="s">
        <v>1159</v>
      </c>
      <c r="B356" s="212" t="s">
        <v>1160</v>
      </c>
      <c r="C356" s="213">
        <v>7</v>
      </c>
    </row>
    <row r="357" spans="1:3" ht="15.5" x14ac:dyDescent="0.35">
      <c r="A357" s="212" t="s">
        <v>1161</v>
      </c>
      <c r="B357" s="212" t="s">
        <v>1162</v>
      </c>
      <c r="C357" s="213">
        <v>5</v>
      </c>
    </row>
    <row r="358" spans="1:3" ht="15.5" x14ac:dyDescent="0.35">
      <c r="A358" s="212" t="s">
        <v>1163</v>
      </c>
      <c r="B358" s="212" t="s">
        <v>1164</v>
      </c>
      <c r="C358" s="213">
        <v>5</v>
      </c>
    </row>
    <row r="359" spans="1:3" ht="15.5" x14ac:dyDescent="0.35">
      <c r="A359" s="212" t="s">
        <v>1165</v>
      </c>
      <c r="B359" s="212" t="s">
        <v>1166</v>
      </c>
      <c r="C359" s="213">
        <v>6</v>
      </c>
    </row>
    <row r="360" spans="1:3" ht="15.5" x14ac:dyDescent="0.35">
      <c r="A360" s="212" t="s">
        <v>1167</v>
      </c>
      <c r="B360" s="212" t="s">
        <v>1168</v>
      </c>
      <c r="C360" s="213">
        <v>5</v>
      </c>
    </row>
    <row r="361" spans="1:3" ht="15.5" x14ac:dyDescent="0.35">
      <c r="A361" s="212" t="s">
        <v>1169</v>
      </c>
      <c r="B361" s="212" t="s">
        <v>1170</v>
      </c>
      <c r="C361" s="213">
        <v>4</v>
      </c>
    </row>
    <row r="362" spans="1:3" ht="15.5" x14ac:dyDescent="0.35">
      <c r="A362" s="212" t="s">
        <v>136</v>
      </c>
      <c r="B362" s="212" t="s">
        <v>1171</v>
      </c>
      <c r="C362" s="213">
        <v>2</v>
      </c>
    </row>
    <row r="363" spans="1:3" ht="15.5" x14ac:dyDescent="0.35">
      <c r="A363" s="212" t="s">
        <v>1172</v>
      </c>
      <c r="B363" s="212" t="s">
        <v>1173</v>
      </c>
      <c r="C363" s="213">
        <v>4</v>
      </c>
    </row>
    <row r="364" spans="1:3" ht="15.5" x14ac:dyDescent="0.35">
      <c r="A364" s="212" t="s">
        <v>1174</v>
      </c>
      <c r="B364" s="212" t="s">
        <v>1175</v>
      </c>
      <c r="C364" s="213">
        <v>4</v>
      </c>
    </row>
    <row r="365" spans="1:3" ht="15.5" x14ac:dyDescent="0.35">
      <c r="A365" s="212" t="s">
        <v>1176</v>
      </c>
      <c r="B365" s="212" t="s">
        <v>1177</v>
      </c>
      <c r="C365" s="213">
        <v>5</v>
      </c>
    </row>
    <row r="366" spans="1:3" ht="15.5" x14ac:dyDescent="0.35">
      <c r="A366" s="212" t="s">
        <v>1178</v>
      </c>
      <c r="B366" s="212" t="s">
        <v>1179</v>
      </c>
      <c r="C366" s="213">
        <v>2</v>
      </c>
    </row>
    <row r="367" spans="1:3" ht="15.5" x14ac:dyDescent="0.35">
      <c r="A367" s="212" t="s">
        <v>1180</v>
      </c>
      <c r="B367" s="212" t="s">
        <v>1181</v>
      </c>
      <c r="C367" s="213">
        <v>4</v>
      </c>
    </row>
    <row r="368" spans="1:3" ht="15.5" x14ac:dyDescent="0.35">
      <c r="A368" s="212" t="s">
        <v>1182</v>
      </c>
      <c r="B368" s="212" t="s">
        <v>1183</v>
      </c>
      <c r="C368" s="213">
        <v>4</v>
      </c>
    </row>
    <row r="369" spans="1:3" ht="15.5" x14ac:dyDescent="0.35">
      <c r="A369" s="212" t="s">
        <v>1184</v>
      </c>
      <c r="B369" s="212" t="s">
        <v>1185</v>
      </c>
      <c r="C369" s="213">
        <v>5</v>
      </c>
    </row>
    <row r="370" spans="1:3" ht="15.5" x14ac:dyDescent="0.35">
      <c r="A370" s="212" t="s">
        <v>1186</v>
      </c>
      <c r="B370" s="212" t="s">
        <v>1187</v>
      </c>
      <c r="C370" s="213">
        <v>8</v>
      </c>
    </row>
    <row r="371" spans="1:3" ht="15.5" x14ac:dyDescent="0.35">
      <c r="A371" s="212" t="s">
        <v>1188</v>
      </c>
      <c r="B371" s="212" t="s">
        <v>1189</v>
      </c>
      <c r="C371" s="213">
        <v>3</v>
      </c>
    </row>
    <row r="372" spans="1:3" ht="15.5" x14ac:dyDescent="0.35">
      <c r="A372" s="212" t="s">
        <v>1190</v>
      </c>
      <c r="B372" s="212" t="s">
        <v>1191</v>
      </c>
      <c r="C372" s="213">
        <v>4</v>
      </c>
    </row>
    <row r="373" spans="1:3" ht="15.5" x14ac:dyDescent="0.35">
      <c r="A373" s="212" t="s">
        <v>1192</v>
      </c>
      <c r="B373" s="212" t="s">
        <v>1193</v>
      </c>
      <c r="C373" s="213">
        <v>4</v>
      </c>
    </row>
    <row r="374" spans="1:3" ht="31" x14ac:dyDescent="0.35">
      <c r="A374" s="212" t="s">
        <v>1194</v>
      </c>
      <c r="B374" s="212" t="s">
        <v>1195</v>
      </c>
      <c r="C374" s="213">
        <v>4</v>
      </c>
    </row>
    <row r="375" spans="1:3" ht="15.5" x14ac:dyDescent="0.35">
      <c r="A375" s="212" t="s">
        <v>1196</v>
      </c>
      <c r="B375" s="212" t="s">
        <v>1197</v>
      </c>
      <c r="C375" s="213">
        <v>5</v>
      </c>
    </row>
    <row r="376" spans="1:3" ht="15.5" x14ac:dyDescent="0.35">
      <c r="A376" s="212" t="s">
        <v>1198</v>
      </c>
      <c r="B376" s="212" t="s">
        <v>1199</v>
      </c>
      <c r="C376" s="213">
        <v>5</v>
      </c>
    </row>
    <row r="377" spans="1:3" ht="15.5" x14ac:dyDescent="0.35">
      <c r="A377" s="212" t="s">
        <v>1200</v>
      </c>
      <c r="B377" s="212" t="s">
        <v>1201</v>
      </c>
      <c r="C377" s="213">
        <v>5</v>
      </c>
    </row>
    <row r="378" spans="1:3" ht="15.5" x14ac:dyDescent="0.35">
      <c r="A378" s="212" t="s">
        <v>1202</v>
      </c>
      <c r="B378" s="212" t="s">
        <v>1203</v>
      </c>
      <c r="C378" s="213">
        <v>4</v>
      </c>
    </row>
    <row r="379" spans="1:3" ht="15.5" x14ac:dyDescent="0.35">
      <c r="A379" s="212" t="s">
        <v>1204</v>
      </c>
      <c r="B379" s="212" t="s">
        <v>1205</v>
      </c>
      <c r="C379" s="213">
        <v>6</v>
      </c>
    </row>
    <row r="380" spans="1:3" ht="15.5" x14ac:dyDescent="0.35">
      <c r="A380" s="212" t="s">
        <v>1206</v>
      </c>
      <c r="B380" s="212" t="s">
        <v>1207</v>
      </c>
      <c r="C380" s="213">
        <v>4</v>
      </c>
    </row>
    <row r="381" spans="1:3" ht="15.5" x14ac:dyDescent="0.35">
      <c r="A381" s="212" t="s">
        <v>1208</v>
      </c>
      <c r="B381" s="212" t="s">
        <v>518</v>
      </c>
      <c r="C381" s="213">
        <v>2</v>
      </c>
    </row>
    <row r="382" spans="1:3" ht="15.5" x14ac:dyDescent="0.35">
      <c r="A382" s="212" t="s">
        <v>1209</v>
      </c>
      <c r="B382" s="212" t="s">
        <v>1210</v>
      </c>
      <c r="C382" s="213">
        <v>4</v>
      </c>
    </row>
    <row r="383" spans="1:3" ht="15.5" x14ac:dyDescent="0.35">
      <c r="A383" s="212" t="s">
        <v>1211</v>
      </c>
      <c r="B383" s="212" t="s">
        <v>1212</v>
      </c>
      <c r="C383" s="213">
        <v>1</v>
      </c>
    </row>
    <row r="384" spans="1:3" ht="15.5" x14ac:dyDescent="0.35">
      <c r="A384" s="212" t="s">
        <v>1213</v>
      </c>
      <c r="B384" s="212" t="s">
        <v>1214</v>
      </c>
      <c r="C384" s="213">
        <v>4</v>
      </c>
    </row>
    <row r="385" spans="1:3" ht="15.5" x14ac:dyDescent="0.35">
      <c r="A385" s="212" t="s">
        <v>1215</v>
      </c>
      <c r="B385" s="212" t="s">
        <v>1216</v>
      </c>
      <c r="C385" s="213">
        <v>3</v>
      </c>
    </row>
    <row r="386" spans="1:3" ht="15.5" x14ac:dyDescent="0.35">
      <c r="A386" s="212" t="s">
        <v>1217</v>
      </c>
      <c r="B386" s="212" t="s">
        <v>1218</v>
      </c>
      <c r="C386" s="213">
        <v>5</v>
      </c>
    </row>
    <row r="387" spans="1:3" ht="15.5" x14ac:dyDescent="0.35">
      <c r="A387" s="212" t="s">
        <v>1219</v>
      </c>
      <c r="B387" s="212" t="s">
        <v>1220</v>
      </c>
      <c r="C387" s="213">
        <v>4</v>
      </c>
    </row>
    <row r="388" spans="1:3" ht="15.5" x14ac:dyDescent="0.35">
      <c r="A388" s="212" t="s">
        <v>1221</v>
      </c>
      <c r="B388" s="212" t="s">
        <v>1222</v>
      </c>
      <c r="C388" s="213">
        <v>4</v>
      </c>
    </row>
    <row r="389" spans="1:3" ht="15.5" x14ac:dyDescent="0.35">
      <c r="A389" s="212" t="s">
        <v>1223</v>
      </c>
      <c r="B389" s="212" t="s">
        <v>1224</v>
      </c>
      <c r="C389" s="213">
        <v>5</v>
      </c>
    </row>
    <row r="390" spans="1:3" ht="15.5" x14ac:dyDescent="0.35">
      <c r="A390" s="212" t="s">
        <v>1225</v>
      </c>
      <c r="B390" s="212" t="s">
        <v>1226</v>
      </c>
      <c r="C390" s="213">
        <v>1</v>
      </c>
    </row>
    <row r="391" spans="1:3" ht="15.5" x14ac:dyDescent="0.35">
      <c r="A391" s="212" t="s">
        <v>1227</v>
      </c>
      <c r="B391" s="212" t="s">
        <v>1228</v>
      </c>
      <c r="C391" s="213">
        <v>1</v>
      </c>
    </row>
    <row r="392" spans="1:3" ht="15.5" x14ac:dyDescent="0.35">
      <c r="A392" s="212" t="s">
        <v>1229</v>
      </c>
      <c r="B392" s="212" t="s">
        <v>518</v>
      </c>
      <c r="C392" s="213">
        <v>2</v>
      </c>
    </row>
    <row r="393" spans="1:3" ht="15.5" x14ac:dyDescent="0.35">
      <c r="A393" s="212" t="s">
        <v>1230</v>
      </c>
      <c r="B393" s="212" t="s">
        <v>1231</v>
      </c>
      <c r="C393" s="213">
        <v>1</v>
      </c>
    </row>
    <row r="394" spans="1:3" ht="15.5" x14ac:dyDescent="0.35">
      <c r="A394" s="212" t="s">
        <v>1232</v>
      </c>
      <c r="B394" s="212" t="s">
        <v>1233</v>
      </c>
      <c r="C394" s="213">
        <v>1</v>
      </c>
    </row>
    <row r="395" spans="1:3" ht="15.5" x14ac:dyDescent="0.35">
      <c r="A395" s="212" t="s">
        <v>1234</v>
      </c>
      <c r="B395" s="212" t="s">
        <v>1235</v>
      </c>
      <c r="C395" s="213">
        <v>1</v>
      </c>
    </row>
    <row r="396" spans="1:3" ht="15.5" x14ac:dyDescent="0.35">
      <c r="A396" s="212" t="s">
        <v>1236</v>
      </c>
      <c r="B396" s="212" t="s">
        <v>1237</v>
      </c>
      <c r="C396" s="213">
        <v>1</v>
      </c>
    </row>
    <row r="397" spans="1:3" ht="15.5" x14ac:dyDescent="0.35">
      <c r="A397" s="212" t="s">
        <v>1238</v>
      </c>
      <c r="B397" s="212" t="s">
        <v>1239</v>
      </c>
      <c r="C397" s="213">
        <v>1</v>
      </c>
    </row>
    <row r="398" spans="1:3" ht="15.5" x14ac:dyDescent="0.35">
      <c r="A398" s="212" t="s">
        <v>1240</v>
      </c>
      <c r="B398" s="212" t="s">
        <v>1241</v>
      </c>
      <c r="C398" s="213">
        <v>1</v>
      </c>
    </row>
    <row r="399" spans="1:3" ht="15.5" x14ac:dyDescent="0.35">
      <c r="A399" s="212" t="s">
        <v>1242</v>
      </c>
      <c r="B399" s="212" t="s">
        <v>1243</v>
      </c>
      <c r="C399" s="213">
        <v>1</v>
      </c>
    </row>
    <row r="400" spans="1:3" ht="15.5" x14ac:dyDescent="0.35">
      <c r="A400" s="212" t="s">
        <v>1244</v>
      </c>
      <c r="B400" s="212" t="s">
        <v>1245</v>
      </c>
      <c r="C400" s="213">
        <v>1</v>
      </c>
    </row>
    <row r="401" spans="1:3" ht="15.5" x14ac:dyDescent="0.35">
      <c r="A401" s="212" t="s">
        <v>1246</v>
      </c>
      <c r="B401" s="212" t="s">
        <v>1247</v>
      </c>
      <c r="C401" s="213">
        <v>1</v>
      </c>
    </row>
    <row r="402" spans="1:3" ht="15.5" x14ac:dyDescent="0.35">
      <c r="A402" s="212" t="s">
        <v>1248</v>
      </c>
      <c r="B402" s="212" t="s">
        <v>1249</v>
      </c>
      <c r="C402" s="213">
        <v>1</v>
      </c>
    </row>
    <row r="403" spans="1:3" ht="15.5" x14ac:dyDescent="0.35">
      <c r="A403" s="212" t="s">
        <v>1250</v>
      </c>
      <c r="B403" s="212" t="s">
        <v>1251</v>
      </c>
      <c r="C403" s="213">
        <v>1</v>
      </c>
    </row>
    <row r="404" spans="1:3" ht="15.5" x14ac:dyDescent="0.35">
      <c r="A404" s="212" t="s">
        <v>1252</v>
      </c>
      <c r="B404" s="212" t="s">
        <v>1253</v>
      </c>
      <c r="C404" s="213">
        <v>1</v>
      </c>
    </row>
    <row r="405" spans="1:3" ht="15.5" x14ac:dyDescent="0.35">
      <c r="A405" s="212" t="s">
        <v>1254</v>
      </c>
      <c r="B405" s="212" t="s">
        <v>1255</v>
      </c>
      <c r="C405" s="213">
        <v>1</v>
      </c>
    </row>
    <row r="406" spans="1:3" ht="15.5" x14ac:dyDescent="0.35">
      <c r="A406" s="212" t="s">
        <v>1256</v>
      </c>
      <c r="B406" s="212" t="s">
        <v>1257</v>
      </c>
      <c r="C406" s="213">
        <v>1</v>
      </c>
    </row>
    <row r="407" spans="1:3" ht="15.5" x14ac:dyDescent="0.35">
      <c r="A407" s="212" t="s">
        <v>1258</v>
      </c>
      <c r="B407" s="212" t="s">
        <v>1259</v>
      </c>
      <c r="C407" s="213">
        <v>1</v>
      </c>
    </row>
    <row r="408" spans="1:3" ht="15.5" x14ac:dyDescent="0.35">
      <c r="A408" s="212" t="s">
        <v>1260</v>
      </c>
      <c r="B408" s="212" t="s">
        <v>1261</v>
      </c>
      <c r="C408" s="213">
        <v>1</v>
      </c>
    </row>
    <row r="409" spans="1:3" ht="15.5" x14ac:dyDescent="0.35">
      <c r="A409" s="212" t="s">
        <v>1262</v>
      </c>
      <c r="B409" s="212" t="s">
        <v>1263</v>
      </c>
      <c r="C409" s="213">
        <v>1</v>
      </c>
    </row>
    <row r="410" spans="1:3" ht="15.5" x14ac:dyDescent="0.35">
      <c r="A410" s="212" t="s">
        <v>1264</v>
      </c>
      <c r="B410" s="212" t="s">
        <v>1265</v>
      </c>
      <c r="C410" s="213">
        <v>1</v>
      </c>
    </row>
    <row r="411" spans="1:3" ht="15.5" x14ac:dyDescent="0.35">
      <c r="A411" s="212" t="s">
        <v>1266</v>
      </c>
      <c r="B411" s="212" t="s">
        <v>1267</v>
      </c>
      <c r="C411" s="213">
        <v>1</v>
      </c>
    </row>
    <row r="412" spans="1:3" ht="15.5" x14ac:dyDescent="0.35">
      <c r="A412" s="212" t="s">
        <v>1268</v>
      </c>
      <c r="B412" s="212" t="s">
        <v>1269</v>
      </c>
      <c r="C412" s="213">
        <v>1</v>
      </c>
    </row>
    <row r="413" spans="1:3" ht="15.5" x14ac:dyDescent="0.35">
      <c r="A413" s="212" t="s">
        <v>1270</v>
      </c>
      <c r="B413" s="212" t="s">
        <v>1271</v>
      </c>
      <c r="C413" s="213">
        <v>1</v>
      </c>
    </row>
    <row r="414" spans="1:3" ht="15.5" x14ac:dyDescent="0.35">
      <c r="A414" s="212" t="s">
        <v>1272</v>
      </c>
      <c r="B414" s="212" t="s">
        <v>1273</v>
      </c>
      <c r="C414" s="213">
        <v>1</v>
      </c>
    </row>
    <row r="415" spans="1:3" ht="15.5" x14ac:dyDescent="0.35">
      <c r="A415" s="212" t="s">
        <v>1274</v>
      </c>
      <c r="B415" s="212" t="s">
        <v>1275</v>
      </c>
      <c r="C415" s="213">
        <v>1</v>
      </c>
    </row>
    <row r="416" spans="1:3" ht="15.5" x14ac:dyDescent="0.35">
      <c r="A416" s="212" t="s">
        <v>1276</v>
      </c>
      <c r="B416" s="212" t="s">
        <v>1277</v>
      </c>
      <c r="C416" s="213">
        <v>1</v>
      </c>
    </row>
    <row r="417" spans="1:3" ht="15.5" x14ac:dyDescent="0.35">
      <c r="A417" s="212" t="s">
        <v>1278</v>
      </c>
      <c r="B417" s="212" t="s">
        <v>1279</v>
      </c>
      <c r="C417" s="213">
        <v>1</v>
      </c>
    </row>
    <row r="418" spans="1:3" ht="15.5" x14ac:dyDescent="0.35">
      <c r="A418" s="212" t="s">
        <v>1280</v>
      </c>
      <c r="B418" s="212" t="s">
        <v>1281</v>
      </c>
      <c r="C418" s="213">
        <v>1</v>
      </c>
    </row>
    <row r="419" spans="1:3" ht="15.5" x14ac:dyDescent="0.35">
      <c r="A419" s="212" t="s">
        <v>1282</v>
      </c>
      <c r="B419" s="212" t="s">
        <v>1283</v>
      </c>
      <c r="C419" s="213">
        <v>1</v>
      </c>
    </row>
    <row r="420" spans="1:3" ht="15.5" x14ac:dyDescent="0.35">
      <c r="A420" s="212" t="s">
        <v>1284</v>
      </c>
      <c r="B420" s="212" t="s">
        <v>1285</v>
      </c>
      <c r="C420" s="213">
        <v>1</v>
      </c>
    </row>
    <row r="421" spans="1:3" ht="15.5" x14ac:dyDescent="0.35">
      <c r="A421" s="212" t="s">
        <v>1286</v>
      </c>
      <c r="B421" s="212" t="s">
        <v>1287</v>
      </c>
      <c r="C421" s="213">
        <v>1</v>
      </c>
    </row>
    <row r="422" spans="1:3" ht="15.5" x14ac:dyDescent="0.35">
      <c r="A422" s="212" t="s">
        <v>1288</v>
      </c>
      <c r="B422" s="212" t="s">
        <v>1289</v>
      </c>
      <c r="C422" s="213">
        <v>1</v>
      </c>
    </row>
    <row r="423" spans="1:3" ht="15.5" x14ac:dyDescent="0.35">
      <c r="A423" s="212" t="s">
        <v>1290</v>
      </c>
      <c r="B423" s="212" t="s">
        <v>1291</v>
      </c>
      <c r="C423" s="213">
        <v>1</v>
      </c>
    </row>
    <row r="424" spans="1:3" ht="15.5" x14ac:dyDescent="0.35">
      <c r="A424" s="212" t="s">
        <v>1292</v>
      </c>
      <c r="B424" s="212" t="s">
        <v>1293</v>
      </c>
      <c r="C424" s="213">
        <v>1</v>
      </c>
    </row>
    <row r="425" spans="1:3" ht="15.5" x14ac:dyDescent="0.35">
      <c r="A425" s="212" t="s">
        <v>1294</v>
      </c>
      <c r="B425" s="212" t="s">
        <v>1295</v>
      </c>
      <c r="C425" s="213">
        <v>1</v>
      </c>
    </row>
    <row r="426" spans="1:3" ht="15.5" x14ac:dyDescent="0.35">
      <c r="A426" s="212" t="s">
        <v>1296</v>
      </c>
      <c r="B426" s="212" t="s">
        <v>1297</v>
      </c>
      <c r="C426" s="213">
        <v>1</v>
      </c>
    </row>
    <row r="427" spans="1:3" ht="15.5" x14ac:dyDescent="0.35">
      <c r="A427" s="212" t="s">
        <v>1298</v>
      </c>
      <c r="B427" s="212" t="s">
        <v>1299</v>
      </c>
      <c r="C427" s="213">
        <v>1</v>
      </c>
    </row>
    <row r="428" spans="1:3" ht="15.5" x14ac:dyDescent="0.35">
      <c r="A428" s="212" t="s">
        <v>1300</v>
      </c>
      <c r="B428" s="212" t="s">
        <v>1301</v>
      </c>
      <c r="C428" s="213">
        <v>1</v>
      </c>
    </row>
    <row r="429" spans="1:3" ht="15.5" x14ac:dyDescent="0.35">
      <c r="A429" s="212" t="s">
        <v>1302</v>
      </c>
      <c r="B429" s="212" t="s">
        <v>1289</v>
      </c>
      <c r="C429" s="213">
        <v>1</v>
      </c>
    </row>
    <row r="430" spans="1:3" ht="15.5" x14ac:dyDescent="0.35">
      <c r="A430" s="212" t="s">
        <v>1303</v>
      </c>
      <c r="B430" s="212" t="s">
        <v>1304</v>
      </c>
      <c r="C430" s="213">
        <v>1</v>
      </c>
    </row>
    <row r="431" spans="1:3" ht="15.5" x14ac:dyDescent="0.35">
      <c r="A431" s="212" t="s">
        <v>1305</v>
      </c>
      <c r="B431" s="212" t="s">
        <v>1306</v>
      </c>
      <c r="C431" s="213">
        <v>1</v>
      </c>
    </row>
    <row r="432" spans="1:3" ht="15.5" x14ac:dyDescent="0.35">
      <c r="A432" s="212" t="s">
        <v>1307</v>
      </c>
      <c r="B432" s="212" t="s">
        <v>1308</v>
      </c>
      <c r="C432" s="213">
        <v>1</v>
      </c>
    </row>
    <row r="433" spans="1:3" ht="15.5" x14ac:dyDescent="0.35">
      <c r="A433" s="212" t="s">
        <v>1309</v>
      </c>
      <c r="B433" s="212" t="s">
        <v>1310</v>
      </c>
      <c r="C433" s="213">
        <v>1</v>
      </c>
    </row>
    <row r="434" spans="1:3" ht="15.5" x14ac:dyDescent="0.35">
      <c r="A434" s="212" t="s">
        <v>1311</v>
      </c>
      <c r="B434" s="212" t="s">
        <v>1312</v>
      </c>
      <c r="C434" s="213">
        <v>1</v>
      </c>
    </row>
    <row r="435" spans="1:3" ht="15.5" x14ac:dyDescent="0.35">
      <c r="A435" s="212" t="s">
        <v>1313</v>
      </c>
      <c r="B435" s="212" t="s">
        <v>1314</v>
      </c>
      <c r="C435" s="213">
        <v>1</v>
      </c>
    </row>
    <row r="436" spans="1:3" ht="15.5" x14ac:dyDescent="0.35">
      <c r="A436" s="212" t="s">
        <v>1315</v>
      </c>
      <c r="B436" s="212" t="s">
        <v>1316</v>
      </c>
      <c r="C436" s="213">
        <v>1</v>
      </c>
    </row>
    <row r="437" spans="1:3" ht="15.5" x14ac:dyDescent="0.35">
      <c r="A437" s="212" t="s">
        <v>1317</v>
      </c>
      <c r="B437" s="212" t="s">
        <v>1318</v>
      </c>
      <c r="C437" s="213">
        <v>1</v>
      </c>
    </row>
    <row r="438" spans="1:3" ht="15.5" x14ac:dyDescent="0.35">
      <c r="A438" s="212" t="s">
        <v>1319</v>
      </c>
      <c r="B438" s="212" t="s">
        <v>1320</v>
      </c>
      <c r="C438" s="213">
        <v>1</v>
      </c>
    </row>
    <row r="439" spans="1:3" ht="15.5" x14ac:dyDescent="0.35">
      <c r="A439" s="212" t="s">
        <v>1321</v>
      </c>
      <c r="B439" s="212" t="s">
        <v>1322</v>
      </c>
      <c r="C439" s="213">
        <v>1</v>
      </c>
    </row>
    <row r="440" spans="1:3" ht="15.5" x14ac:dyDescent="0.35">
      <c r="A440" s="212" t="s">
        <v>1323</v>
      </c>
      <c r="B440" s="212" t="s">
        <v>1324</v>
      </c>
      <c r="C440" s="213">
        <v>1</v>
      </c>
    </row>
    <row r="441" spans="1:3" ht="15.5" x14ac:dyDescent="0.35">
      <c r="A441" s="212" t="s">
        <v>1325</v>
      </c>
      <c r="B441" s="212" t="s">
        <v>1326</v>
      </c>
      <c r="C441" s="213">
        <v>1</v>
      </c>
    </row>
    <row r="442" spans="1:3" ht="15.5" x14ac:dyDescent="0.35">
      <c r="A442" s="212" t="s">
        <v>1327</v>
      </c>
      <c r="B442" s="212" t="s">
        <v>1328</v>
      </c>
      <c r="C442" s="213">
        <v>1</v>
      </c>
    </row>
    <row r="443" spans="1:3" ht="15.5" x14ac:dyDescent="0.35">
      <c r="A443" s="212" t="s">
        <v>1329</v>
      </c>
      <c r="B443" s="212" t="s">
        <v>1330</v>
      </c>
      <c r="C443" s="213">
        <v>1</v>
      </c>
    </row>
    <row r="444" spans="1:3" ht="15.5" x14ac:dyDescent="0.35">
      <c r="A444" s="212" t="s">
        <v>1331</v>
      </c>
      <c r="B444" s="212" t="s">
        <v>1332</v>
      </c>
      <c r="C444" s="213">
        <v>1</v>
      </c>
    </row>
    <row r="445" spans="1:3" ht="15.5" x14ac:dyDescent="0.35">
      <c r="A445" s="212" t="s">
        <v>1333</v>
      </c>
      <c r="B445" s="212" t="s">
        <v>1334</v>
      </c>
      <c r="C445" s="213">
        <v>1</v>
      </c>
    </row>
    <row r="446" spans="1:3" ht="15.5" x14ac:dyDescent="0.35">
      <c r="A446" s="212" t="s">
        <v>1335</v>
      </c>
      <c r="B446" s="212" t="s">
        <v>1336</v>
      </c>
      <c r="C446" s="213">
        <v>1</v>
      </c>
    </row>
    <row r="447" spans="1:3" ht="15.5" x14ac:dyDescent="0.35">
      <c r="A447" s="212" t="s">
        <v>1337</v>
      </c>
      <c r="B447" s="212" t="s">
        <v>1338</v>
      </c>
      <c r="C447" s="213">
        <v>1</v>
      </c>
    </row>
    <row r="448" spans="1:3" ht="15.5" x14ac:dyDescent="0.35">
      <c r="A448" s="212" t="s">
        <v>1339</v>
      </c>
      <c r="B448" s="212" t="s">
        <v>1340</v>
      </c>
      <c r="C448" s="213">
        <v>1</v>
      </c>
    </row>
    <row r="449" spans="1:3" ht="15.5" x14ac:dyDescent="0.35">
      <c r="A449" s="212" t="s">
        <v>1341</v>
      </c>
      <c r="B449" s="212" t="s">
        <v>1342</v>
      </c>
      <c r="C449" s="213">
        <v>1</v>
      </c>
    </row>
    <row r="450" spans="1:3" ht="15.5" x14ac:dyDescent="0.35">
      <c r="A450" s="212" t="s">
        <v>1343</v>
      </c>
      <c r="B450" s="212" t="s">
        <v>1344</v>
      </c>
      <c r="C450" s="213">
        <v>1</v>
      </c>
    </row>
    <row r="451" spans="1:3" ht="15.5" x14ac:dyDescent="0.35">
      <c r="A451" s="212" t="s">
        <v>1345</v>
      </c>
      <c r="B451" s="212" t="s">
        <v>1346</v>
      </c>
      <c r="C451" s="213">
        <v>1</v>
      </c>
    </row>
    <row r="452" spans="1:3" ht="15.5" x14ac:dyDescent="0.35">
      <c r="A452" s="212" t="s">
        <v>1347</v>
      </c>
      <c r="B452" s="212" t="s">
        <v>1348</v>
      </c>
      <c r="C452" s="213">
        <v>1</v>
      </c>
    </row>
    <row r="453" spans="1:3" ht="15.5" x14ac:dyDescent="0.35">
      <c r="A453" s="212" t="s">
        <v>1349</v>
      </c>
      <c r="B453" s="212" t="s">
        <v>1350</v>
      </c>
      <c r="C453" s="213">
        <v>1</v>
      </c>
    </row>
    <row r="454" spans="1:3" ht="15.5" x14ac:dyDescent="0.35">
      <c r="A454" s="212" t="s">
        <v>1351</v>
      </c>
      <c r="B454" s="212" t="s">
        <v>1352</v>
      </c>
      <c r="C454" s="213">
        <v>1</v>
      </c>
    </row>
    <row r="455" spans="1:3" ht="15.5" x14ac:dyDescent="0.35">
      <c r="A455" s="212" t="s">
        <v>1353</v>
      </c>
      <c r="B455" s="212" t="s">
        <v>1354</v>
      </c>
      <c r="C455" s="213">
        <v>1</v>
      </c>
    </row>
    <row r="456" spans="1:3" ht="15.5" x14ac:dyDescent="0.35">
      <c r="A456" s="212" t="s">
        <v>1355</v>
      </c>
      <c r="B456" s="212" t="s">
        <v>1356</v>
      </c>
      <c r="C456" s="213">
        <v>1</v>
      </c>
    </row>
    <row r="457" spans="1:3" ht="15.5" x14ac:dyDescent="0.35">
      <c r="A457" s="212" t="s">
        <v>1357</v>
      </c>
      <c r="B457" s="212" t="s">
        <v>1358</v>
      </c>
      <c r="C457" s="213">
        <v>1</v>
      </c>
    </row>
    <row r="458" spans="1:3" ht="15.5" x14ac:dyDescent="0.35">
      <c r="A458" s="212" t="s">
        <v>1359</v>
      </c>
      <c r="B458" s="212" t="s">
        <v>1360</v>
      </c>
      <c r="C458" s="213">
        <v>1</v>
      </c>
    </row>
    <row r="459" spans="1:3" ht="15.5" x14ac:dyDescent="0.35">
      <c r="A459" s="212" t="s">
        <v>1361</v>
      </c>
      <c r="B459" s="212" t="s">
        <v>1362</v>
      </c>
      <c r="C459" s="213">
        <v>1</v>
      </c>
    </row>
    <row r="460" spans="1:3" ht="15.5" x14ac:dyDescent="0.35">
      <c r="A460" s="212" t="s">
        <v>1363</v>
      </c>
      <c r="B460" s="212" t="s">
        <v>1364</v>
      </c>
      <c r="C460" s="213">
        <v>1</v>
      </c>
    </row>
    <row r="461" spans="1:3" ht="15.5" x14ac:dyDescent="0.35">
      <c r="A461" s="212" t="s">
        <v>1365</v>
      </c>
      <c r="B461" s="212" t="s">
        <v>1366</v>
      </c>
      <c r="C461" s="213">
        <v>1</v>
      </c>
    </row>
    <row r="462" spans="1:3" ht="15.5" x14ac:dyDescent="0.35">
      <c r="A462" s="212" t="s">
        <v>1367</v>
      </c>
      <c r="B462" s="212" t="s">
        <v>1368</v>
      </c>
      <c r="C462" s="213">
        <v>1</v>
      </c>
    </row>
    <row r="463" spans="1:3" ht="15.5" x14ac:dyDescent="0.35">
      <c r="A463" s="212" t="s">
        <v>1369</v>
      </c>
      <c r="B463" s="212" t="s">
        <v>1370</v>
      </c>
      <c r="C463" s="213">
        <v>1</v>
      </c>
    </row>
    <row r="464" spans="1:3" ht="15.5" x14ac:dyDescent="0.35">
      <c r="A464" s="212" t="s">
        <v>1371</v>
      </c>
      <c r="B464" s="212" t="s">
        <v>1372</v>
      </c>
      <c r="C464" s="213">
        <v>1</v>
      </c>
    </row>
    <row r="465" spans="1:3" ht="15.5" x14ac:dyDescent="0.35">
      <c r="A465" s="212" t="s">
        <v>1373</v>
      </c>
      <c r="B465" s="212" t="s">
        <v>1374</v>
      </c>
      <c r="C465" s="213">
        <v>1</v>
      </c>
    </row>
    <row r="466" spans="1:3" ht="15.5" x14ac:dyDescent="0.35">
      <c r="A466" s="212" t="s">
        <v>1375</v>
      </c>
      <c r="B466" s="212" t="s">
        <v>1376</v>
      </c>
      <c r="C466" s="213">
        <v>1</v>
      </c>
    </row>
    <row r="467" spans="1:3" ht="15.5" x14ac:dyDescent="0.35">
      <c r="A467" s="212" t="s">
        <v>1377</v>
      </c>
      <c r="B467" s="212" t="s">
        <v>1378</v>
      </c>
      <c r="C467" s="213">
        <v>1</v>
      </c>
    </row>
    <row r="468" spans="1:3" ht="15.5" x14ac:dyDescent="0.35">
      <c r="A468" s="212" t="s">
        <v>1379</v>
      </c>
      <c r="B468" s="212" t="s">
        <v>1380</v>
      </c>
      <c r="C468" s="213">
        <v>1</v>
      </c>
    </row>
    <row r="469" spans="1:3" ht="15.5" x14ac:dyDescent="0.35">
      <c r="A469" s="212" t="s">
        <v>1381</v>
      </c>
      <c r="B469" s="212" t="s">
        <v>1382</v>
      </c>
      <c r="C469" s="213">
        <v>1</v>
      </c>
    </row>
    <row r="470" spans="1:3" ht="15.5" x14ac:dyDescent="0.35">
      <c r="A470" s="212" t="s">
        <v>1383</v>
      </c>
      <c r="B470" s="212" t="s">
        <v>1384</v>
      </c>
      <c r="C470" s="213">
        <v>1</v>
      </c>
    </row>
    <row r="471" spans="1:3" ht="15.5" x14ac:dyDescent="0.35">
      <c r="A471" s="212" t="s">
        <v>1385</v>
      </c>
      <c r="B471" s="212" t="s">
        <v>1386</v>
      </c>
      <c r="C471" s="213">
        <v>1</v>
      </c>
    </row>
    <row r="472" spans="1:3" ht="15.5" x14ac:dyDescent="0.35">
      <c r="A472" s="212" t="s">
        <v>1387</v>
      </c>
      <c r="B472" s="212" t="s">
        <v>1388</v>
      </c>
      <c r="C472" s="213">
        <v>1</v>
      </c>
    </row>
    <row r="473" spans="1:3" ht="15.5" x14ac:dyDescent="0.35">
      <c r="A473" s="212" t="s">
        <v>1389</v>
      </c>
      <c r="B473" s="212" t="s">
        <v>1390</v>
      </c>
      <c r="C473" s="213">
        <v>1</v>
      </c>
    </row>
    <row r="474" spans="1:3" ht="15.5" x14ac:dyDescent="0.35">
      <c r="A474" s="212" t="s">
        <v>1391</v>
      </c>
      <c r="B474" s="212" t="s">
        <v>1392</v>
      </c>
      <c r="C474" s="213">
        <v>1</v>
      </c>
    </row>
    <row r="475" spans="1:3" ht="15.5" x14ac:dyDescent="0.35">
      <c r="A475" s="212" t="s">
        <v>1393</v>
      </c>
      <c r="B475" s="212" t="s">
        <v>1394</v>
      </c>
      <c r="C475" s="213">
        <v>5</v>
      </c>
    </row>
    <row r="476" spans="1:3" ht="15.5" x14ac:dyDescent="0.35">
      <c r="A476" s="212" t="s">
        <v>1395</v>
      </c>
      <c r="B476" s="212" t="s">
        <v>1396</v>
      </c>
      <c r="C476" s="213">
        <v>4</v>
      </c>
    </row>
    <row r="477" spans="1:3" ht="15.5" x14ac:dyDescent="0.35">
      <c r="A477" s="212" t="s">
        <v>1397</v>
      </c>
      <c r="B477" s="212" t="s">
        <v>1398</v>
      </c>
      <c r="C477" s="213">
        <v>1</v>
      </c>
    </row>
    <row r="478" spans="1:3" ht="15.5" x14ac:dyDescent="0.35">
      <c r="A478" s="212" t="s">
        <v>1399</v>
      </c>
      <c r="B478" s="212" t="s">
        <v>1400</v>
      </c>
      <c r="C478" s="213">
        <v>1</v>
      </c>
    </row>
    <row r="479" spans="1:3" ht="15.5" x14ac:dyDescent="0.35">
      <c r="A479" s="212" t="s">
        <v>1401</v>
      </c>
      <c r="B479" s="212" t="s">
        <v>1402</v>
      </c>
      <c r="C479" s="213">
        <v>1</v>
      </c>
    </row>
    <row r="480" spans="1:3" ht="15.5" x14ac:dyDescent="0.35">
      <c r="A480" s="212" t="s">
        <v>1403</v>
      </c>
      <c r="B480" s="212" t="s">
        <v>1404</v>
      </c>
      <c r="C480" s="213">
        <v>1</v>
      </c>
    </row>
    <row r="481" spans="1:3" ht="15.5" x14ac:dyDescent="0.35">
      <c r="A481" s="212" t="s">
        <v>1405</v>
      </c>
      <c r="B481" s="212" t="s">
        <v>1406</v>
      </c>
      <c r="C481" s="213">
        <v>1</v>
      </c>
    </row>
    <row r="482" spans="1:3" ht="15.5" x14ac:dyDescent="0.35">
      <c r="A482" s="212" t="s">
        <v>1407</v>
      </c>
      <c r="B482" s="212" t="s">
        <v>1408</v>
      </c>
      <c r="C482" s="213">
        <v>1</v>
      </c>
    </row>
    <row r="483" spans="1:3" ht="15.5" x14ac:dyDescent="0.35">
      <c r="A483" s="212" t="s">
        <v>1409</v>
      </c>
      <c r="B483" s="212" t="s">
        <v>1410</v>
      </c>
      <c r="C483" s="213">
        <v>1</v>
      </c>
    </row>
    <row r="484" spans="1:3" ht="15.5" x14ac:dyDescent="0.35">
      <c r="A484" s="212" t="s">
        <v>1411</v>
      </c>
      <c r="B484" s="212" t="s">
        <v>1412</v>
      </c>
      <c r="C484" s="213">
        <v>1</v>
      </c>
    </row>
    <row r="485" spans="1:3" ht="15.5" x14ac:dyDescent="0.35">
      <c r="A485" s="212" t="s">
        <v>1413</v>
      </c>
      <c r="B485" s="212" t="s">
        <v>1414</v>
      </c>
      <c r="C485" s="213">
        <v>1</v>
      </c>
    </row>
    <row r="486" spans="1:3" ht="15.5" x14ac:dyDescent="0.35">
      <c r="A486" s="212" t="s">
        <v>1415</v>
      </c>
      <c r="B486" s="212" t="s">
        <v>1416</v>
      </c>
      <c r="C486" s="213">
        <v>1</v>
      </c>
    </row>
    <row r="487" spans="1:3" ht="15.5" x14ac:dyDescent="0.35">
      <c r="A487" s="212" t="s">
        <v>1417</v>
      </c>
      <c r="B487" s="212" t="s">
        <v>1418</v>
      </c>
      <c r="C487" s="213">
        <v>1</v>
      </c>
    </row>
    <row r="488" spans="1:3" ht="15.5" x14ac:dyDescent="0.35">
      <c r="A488" s="212" t="s">
        <v>1419</v>
      </c>
      <c r="B488" s="212" t="s">
        <v>1420</v>
      </c>
      <c r="C488" s="213">
        <v>1</v>
      </c>
    </row>
    <row r="489" spans="1:3" ht="15.5" x14ac:dyDescent="0.35">
      <c r="A489" s="212" t="s">
        <v>1421</v>
      </c>
      <c r="B489" s="212" t="s">
        <v>1422</v>
      </c>
      <c r="C489" s="213">
        <v>1</v>
      </c>
    </row>
    <row r="490" spans="1:3" ht="15.5" x14ac:dyDescent="0.35">
      <c r="A490" s="212" t="s">
        <v>1423</v>
      </c>
      <c r="B490" s="212" t="s">
        <v>1424</v>
      </c>
      <c r="C490" s="213">
        <v>8</v>
      </c>
    </row>
    <row r="491" spans="1:3" ht="15.5" x14ac:dyDescent="0.35">
      <c r="A491" s="212" t="s">
        <v>1425</v>
      </c>
      <c r="B491" s="212" t="s">
        <v>1426</v>
      </c>
      <c r="C491" s="213">
        <v>1</v>
      </c>
    </row>
    <row r="492" spans="1:3" ht="15.5" x14ac:dyDescent="0.35">
      <c r="A492" s="212" t="s">
        <v>1427</v>
      </c>
      <c r="B492" s="212" t="s">
        <v>1428</v>
      </c>
      <c r="C492" s="213">
        <v>1</v>
      </c>
    </row>
    <row r="493" spans="1:3" ht="15.5" x14ac:dyDescent="0.35">
      <c r="A493" s="212" t="s">
        <v>1429</v>
      </c>
      <c r="B493" s="212" t="s">
        <v>1430</v>
      </c>
      <c r="C493" s="213">
        <v>1</v>
      </c>
    </row>
    <row r="494" spans="1:3" ht="15.5" x14ac:dyDescent="0.35">
      <c r="A494" s="212" t="s">
        <v>1431</v>
      </c>
      <c r="B494" s="212" t="s">
        <v>1432</v>
      </c>
      <c r="C494" s="213">
        <v>1</v>
      </c>
    </row>
    <row r="495" spans="1:3" ht="15.5" x14ac:dyDescent="0.35">
      <c r="A495" s="212" t="s">
        <v>1433</v>
      </c>
      <c r="B495" s="212" t="s">
        <v>1434</v>
      </c>
      <c r="C495" s="213">
        <v>1</v>
      </c>
    </row>
    <row r="496" spans="1:3" ht="15.5" x14ac:dyDescent="0.35">
      <c r="A496" s="212" t="s">
        <v>1435</v>
      </c>
      <c r="B496" s="212" t="s">
        <v>1436</v>
      </c>
      <c r="C496" s="213">
        <v>1</v>
      </c>
    </row>
    <row r="497" spans="1:3" ht="15.5" x14ac:dyDescent="0.35">
      <c r="A497" s="212" t="s">
        <v>1437</v>
      </c>
      <c r="B497" s="212" t="s">
        <v>1438</v>
      </c>
      <c r="C497" s="213">
        <v>1</v>
      </c>
    </row>
    <row r="498" spans="1:3" ht="15.5" x14ac:dyDescent="0.35">
      <c r="A498" s="212" t="s">
        <v>1439</v>
      </c>
      <c r="B498" s="212" t="s">
        <v>1440</v>
      </c>
      <c r="C498" s="213">
        <v>1</v>
      </c>
    </row>
    <row r="499" spans="1:3" ht="15.5" x14ac:dyDescent="0.35">
      <c r="A499" s="212" t="s">
        <v>1441</v>
      </c>
      <c r="B499" s="212" t="s">
        <v>1442</v>
      </c>
      <c r="C499" s="213">
        <v>1</v>
      </c>
    </row>
    <row r="500" spans="1:3" ht="15.5" x14ac:dyDescent="0.35">
      <c r="A500" s="212" t="s">
        <v>1443</v>
      </c>
      <c r="B500" s="212" t="s">
        <v>1444</v>
      </c>
      <c r="C500" s="213">
        <v>1</v>
      </c>
    </row>
    <row r="501" spans="1:3" ht="15.5" x14ac:dyDescent="0.35">
      <c r="A501" s="212" t="s">
        <v>1445</v>
      </c>
      <c r="B501" s="212" t="s">
        <v>1446</v>
      </c>
      <c r="C501" s="213">
        <v>1</v>
      </c>
    </row>
    <row r="502" spans="1:3" ht="15.5" x14ac:dyDescent="0.35">
      <c r="A502" s="212" t="s">
        <v>1447</v>
      </c>
      <c r="B502" s="212" t="s">
        <v>1448</v>
      </c>
      <c r="C502" s="213">
        <v>1</v>
      </c>
    </row>
    <row r="503" spans="1:3" ht="15.5" x14ac:dyDescent="0.35">
      <c r="A503" s="212" t="s">
        <v>1449</v>
      </c>
      <c r="B503" s="212" t="s">
        <v>1450</v>
      </c>
      <c r="C503" s="213">
        <v>1</v>
      </c>
    </row>
    <row r="504" spans="1:3" ht="15.5" x14ac:dyDescent="0.35">
      <c r="A504" s="212" t="s">
        <v>1451</v>
      </c>
      <c r="B504" s="212" t="s">
        <v>1452</v>
      </c>
      <c r="C504" s="213">
        <v>1</v>
      </c>
    </row>
    <row r="505" spans="1:3" ht="15.5" x14ac:dyDescent="0.35">
      <c r="A505" s="212" t="s">
        <v>1453</v>
      </c>
      <c r="B505" s="212" t="s">
        <v>1454</v>
      </c>
      <c r="C505" s="213">
        <v>1</v>
      </c>
    </row>
    <row r="506" spans="1:3" ht="15.5" x14ac:dyDescent="0.35">
      <c r="A506" s="212" t="s">
        <v>1455</v>
      </c>
      <c r="B506" s="212" t="s">
        <v>1456</v>
      </c>
      <c r="C506" s="213">
        <v>1</v>
      </c>
    </row>
    <row r="507" spans="1:3" ht="15.5" x14ac:dyDescent="0.35">
      <c r="A507" s="212" t="s">
        <v>1457</v>
      </c>
      <c r="B507" s="212" t="s">
        <v>1458</v>
      </c>
      <c r="C507" s="213">
        <v>1</v>
      </c>
    </row>
    <row r="508" spans="1:3" ht="15.5" x14ac:dyDescent="0.35">
      <c r="A508" s="212" t="s">
        <v>1459</v>
      </c>
      <c r="B508" s="212" t="s">
        <v>1460</v>
      </c>
      <c r="C508" s="213">
        <v>1</v>
      </c>
    </row>
    <row r="509" spans="1:3" ht="15.5" x14ac:dyDescent="0.35">
      <c r="A509" s="212" t="s">
        <v>1461</v>
      </c>
      <c r="B509" s="212" t="s">
        <v>1462</v>
      </c>
      <c r="C509" s="213">
        <v>1</v>
      </c>
    </row>
    <row r="510" spans="1:3" ht="15.5" x14ac:dyDescent="0.35">
      <c r="A510" s="212" t="s">
        <v>1463</v>
      </c>
      <c r="B510" s="212" t="s">
        <v>1464</v>
      </c>
      <c r="C510" s="213">
        <v>1</v>
      </c>
    </row>
    <row r="511" spans="1:3" ht="15.5" x14ac:dyDescent="0.35">
      <c r="A511" s="212" t="s">
        <v>1465</v>
      </c>
      <c r="B511" s="212" t="s">
        <v>1466</v>
      </c>
      <c r="C511" s="213">
        <v>1</v>
      </c>
    </row>
    <row r="512" spans="1:3" ht="15.5" x14ac:dyDescent="0.35">
      <c r="A512" s="212" t="s">
        <v>1467</v>
      </c>
      <c r="B512" s="212" t="s">
        <v>1468</v>
      </c>
      <c r="C512" s="213">
        <v>1</v>
      </c>
    </row>
    <row r="513" spans="1:3" ht="15.5" x14ac:dyDescent="0.35">
      <c r="A513" s="212" t="s">
        <v>1469</v>
      </c>
      <c r="B513" s="212" t="s">
        <v>1470</v>
      </c>
      <c r="C513" s="213">
        <v>1</v>
      </c>
    </row>
    <row r="514" spans="1:3" ht="15.5" x14ac:dyDescent="0.35">
      <c r="A514" s="212" t="s">
        <v>1471</v>
      </c>
      <c r="B514" s="212" t="s">
        <v>1472</v>
      </c>
      <c r="C514" s="213">
        <v>1</v>
      </c>
    </row>
    <row r="515" spans="1:3" ht="15.5" x14ac:dyDescent="0.35">
      <c r="A515" s="212" t="s">
        <v>1473</v>
      </c>
      <c r="B515" s="212" t="s">
        <v>1474</v>
      </c>
      <c r="C515" s="213">
        <v>1</v>
      </c>
    </row>
    <row r="516" spans="1:3" ht="15.5" x14ac:dyDescent="0.35">
      <c r="A516" s="212" t="s">
        <v>1475</v>
      </c>
      <c r="B516" s="212" t="s">
        <v>1476</v>
      </c>
      <c r="C516" s="213">
        <v>1</v>
      </c>
    </row>
    <row r="517" spans="1:3" ht="15.5" x14ac:dyDescent="0.35">
      <c r="A517" s="212" t="s">
        <v>1477</v>
      </c>
      <c r="B517" s="212" t="s">
        <v>1478</v>
      </c>
      <c r="C517" s="213">
        <v>1</v>
      </c>
    </row>
    <row r="518" spans="1:3" ht="15.5" x14ac:dyDescent="0.35">
      <c r="A518" s="212" t="s">
        <v>1479</v>
      </c>
      <c r="B518" s="212" t="s">
        <v>1480</v>
      </c>
      <c r="C518" s="213">
        <v>1</v>
      </c>
    </row>
    <row r="519" spans="1:3" ht="15.5" x14ac:dyDescent="0.35">
      <c r="A519" s="212" t="s">
        <v>1481</v>
      </c>
      <c r="B519" s="212" t="s">
        <v>1482</v>
      </c>
      <c r="C519" s="213">
        <v>1</v>
      </c>
    </row>
    <row r="520" spans="1:3" ht="15.5" x14ac:dyDescent="0.35">
      <c r="A520" s="212" t="s">
        <v>1483</v>
      </c>
      <c r="B520" s="212" t="s">
        <v>1484</v>
      </c>
      <c r="C520" s="213">
        <v>1</v>
      </c>
    </row>
    <row r="521" spans="1:3" ht="15.5" x14ac:dyDescent="0.35">
      <c r="A521" s="212" t="s">
        <v>1485</v>
      </c>
      <c r="B521" s="212" t="s">
        <v>1486</v>
      </c>
      <c r="C521" s="213">
        <v>1</v>
      </c>
    </row>
    <row r="522" spans="1:3" ht="15.5" x14ac:dyDescent="0.35">
      <c r="A522" s="212" t="s">
        <v>1487</v>
      </c>
      <c r="B522" s="212" t="s">
        <v>1488</v>
      </c>
      <c r="C522" s="213">
        <v>1</v>
      </c>
    </row>
    <row r="523" spans="1:3" ht="15.5" x14ac:dyDescent="0.35">
      <c r="A523" s="212" t="s">
        <v>1489</v>
      </c>
      <c r="B523" s="212" t="s">
        <v>1490</v>
      </c>
      <c r="C523" s="213">
        <v>1</v>
      </c>
    </row>
    <row r="524" spans="1:3" ht="15.5" x14ac:dyDescent="0.35">
      <c r="A524" s="212" t="s">
        <v>1491</v>
      </c>
      <c r="B524" s="212" t="s">
        <v>1492</v>
      </c>
      <c r="C524" s="213">
        <v>1</v>
      </c>
    </row>
    <row r="525" spans="1:3" ht="15.5" x14ac:dyDescent="0.35">
      <c r="A525" s="212" t="s">
        <v>1493</v>
      </c>
      <c r="B525" s="212" t="s">
        <v>1494</v>
      </c>
      <c r="C525" s="213">
        <v>1</v>
      </c>
    </row>
    <row r="526" spans="1:3" ht="15.5" x14ac:dyDescent="0.35">
      <c r="A526" s="212" t="s">
        <v>1495</v>
      </c>
      <c r="B526" s="212" t="s">
        <v>1496</v>
      </c>
      <c r="C526" s="213">
        <v>1</v>
      </c>
    </row>
    <row r="527" spans="1:3" ht="15.5" x14ac:dyDescent="0.35">
      <c r="A527" s="212" t="s">
        <v>1497</v>
      </c>
      <c r="B527" s="212" t="s">
        <v>1498</v>
      </c>
      <c r="C527" s="213">
        <v>1</v>
      </c>
    </row>
  </sheetData>
  <autoFilter ref="A1:U495" xr:uid="{00000000-0009-0000-0000-000007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F244AB-24D8-468B-BDE8-399C4E23C6B3}">
  <ds:schemaRefs>
    <ds:schemaRef ds:uri="http://schemas.microsoft.com/sharepoint/v3/contenttype/forms"/>
  </ds:schemaRefs>
</ds:datastoreItem>
</file>

<file path=customXml/itemProps2.xml><?xml version="1.0" encoding="utf-8"?>
<ds:datastoreItem xmlns:ds="http://schemas.openxmlformats.org/officeDocument/2006/customXml" ds:itemID="{A83408FE-D303-4D9D-9211-1634832EB92D}">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B2C94DFF-B934-43E1-8FF8-D2F2464AE9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Dashboard</vt:lpstr>
      <vt:lpstr>Results</vt:lpstr>
      <vt:lpstr>Instructions</vt:lpstr>
      <vt:lpstr>Gen Test Cases</vt:lpstr>
      <vt:lpstr>MongoDB 3.6</vt:lpstr>
      <vt:lpstr>Change Log</vt:lpstr>
      <vt:lpstr>Issue Code Table</vt:lpstr>
      <vt:lpstr>'Change Log'!Print_Area</vt:lpstr>
      <vt:lpstr>Dashboard!Print_Area</vt:lpstr>
      <vt:lpstr>Instructions!Print_Area</vt:lpstr>
      <vt:lpstr>Results!Print_Area</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Taylor Jared V</cp:lastModifiedBy>
  <cp:revision/>
  <dcterms:created xsi:type="dcterms:W3CDTF">2012-09-21T14:43:24Z</dcterms:created>
  <dcterms:modified xsi:type="dcterms:W3CDTF">2022-09-20T14:46:21Z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ies>
</file>