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306CC068-1E2D-4160-BA59-488B0597B11E}"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RSI" sheetId="4" r:id="rId4"/>
    <sheet name="RPTP" sheetId="13" r:id="rId5"/>
    <sheet name="ITP" sheetId="14" r:id="rId6"/>
    <sheet name="Appendix" sheetId="10" r:id="rId7"/>
    <sheet name="Change Log" sheetId="11" r:id="rId8"/>
    <sheet name="New Release Changes" sheetId="16" r:id="rId9"/>
    <sheet name="Issue Code Table" sheetId="15" r:id="rId10"/>
  </sheets>
  <definedNames>
    <definedName name="_xlnm._FilterDatabase" localSheetId="5" hidden="1">ITP!$A$2:$AC$47</definedName>
    <definedName name="_xlnm._FilterDatabase" localSheetId="8" hidden="1">'New Release Changes'!$A$2:$D$4</definedName>
    <definedName name="_xlnm._FilterDatabase" localSheetId="4" hidden="1">RPTP!$A$2:$L$45</definedName>
    <definedName name="_xlnm._FilterDatabase" localSheetId="3" hidden="1">RSI!$A$2:$L$47</definedName>
    <definedName name="_xlnm.Print_Area" localSheetId="6">Appendix!$A$1:$N$27</definedName>
    <definedName name="_xlnm.Print_Area" localSheetId="7">'Change Log'!$A$1:$D$14</definedName>
    <definedName name="_xlnm.Print_Area" localSheetId="0">Dashboard!$A$1:$C$42</definedName>
    <definedName name="_xlnm.Print_Area" localSheetId="2">Instructions!$A$1:$N$34</definedName>
    <definedName name="_xlnm.Print_Area" localSheetId="5">ITP!$A$2:$J$3</definedName>
    <definedName name="_xlnm.Print_Area" localSheetId="8">'New Release Changes'!$A$1:$D$3</definedName>
    <definedName name="_xlnm.Print_Area" localSheetId="1">Results!$A$1:$N$21</definedName>
    <definedName name="_xlnm.Print_Area" localSheetId="4">RPTP!$A$2:$J$45</definedName>
    <definedName name="_xlnm.Print_Area" localSheetId="3">RSI!$A$2:$J$47</definedName>
    <definedName name="_xlnm.Print_Titles" localSheetId="5">ITP!$2:$2</definedName>
    <definedName name="_xlnm.Print_Titles" localSheetId="4">RPTP!$2:$2</definedName>
    <definedName name="_xlnm.Print_Titles" localSheetId="3">RSI!$2:$2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8" l="1"/>
  <c r="K60" i="8"/>
  <c r="K41" i="8"/>
  <c r="K22" i="8"/>
  <c r="K59" i="8"/>
  <c r="K56" i="8"/>
  <c r="K55" i="8"/>
  <c r="K40" i="8"/>
  <c r="K37" i="8"/>
  <c r="K36" i="8"/>
  <c r="K21" i="8"/>
  <c r="K18" i="8"/>
  <c r="K17" i="8"/>
  <c r="D13" i="8"/>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3" i="14"/>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3" i="13"/>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3" i="4"/>
  <c r="D32" i="8"/>
  <c r="O51" i="8"/>
  <c r="M51" i="8"/>
  <c r="E51" i="8"/>
  <c r="C51" i="8"/>
  <c r="B51" i="8"/>
  <c r="O32" i="8"/>
  <c r="M32" i="8"/>
  <c r="E32" i="8"/>
  <c r="C32" i="8"/>
  <c r="B32" i="8"/>
  <c r="O13" i="8"/>
  <c r="M13" i="8"/>
  <c r="E13" i="8"/>
  <c r="C13" i="8"/>
  <c r="B13" i="8"/>
  <c r="F13" i="8" l="1"/>
  <c r="F51" i="8"/>
  <c r="E39" i="8"/>
  <c r="F32" i="8"/>
  <c r="N32" i="8"/>
  <c r="J36" i="8" s="1"/>
  <c r="C39" i="8"/>
  <c r="N13" i="8"/>
  <c r="J17" i="8" s="1"/>
  <c r="D17" i="8"/>
  <c r="I17" i="8" s="1"/>
  <c r="E24" i="8"/>
  <c r="C19" i="8"/>
  <c r="C20" i="8"/>
  <c r="D18" i="8"/>
  <c r="I18" i="8" s="1"/>
  <c r="C21" i="8"/>
  <c r="D20" i="8"/>
  <c r="I20" i="8" s="1"/>
  <c r="D24" i="8"/>
  <c r="I24" i="8" s="1"/>
  <c r="E22" i="8"/>
  <c r="E20" i="8"/>
  <c r="D21" i="8"/>
  <c r="I21" i="8" s="1"/>
  <c r="E38" i="8"/>
  <c r="E41" i="8"/>
  <c r="F40" i="8"/>
  <c r="E43" i="8"/>
  <c r="C41" i="8"/>
  <c r="F39" i="8"/>
  <c r="H39" i="8" s="1"/>
  <c r="C36" i="8"/>
  <c r="F42" i="8"/>
  <c r="D37" i="8"/>
  <c r="I37" i="8" s="1"/>
  <c r="E36" i="8"/>
  <c r="J40" i="8"/>
  <c r="E37" i="8"/>
  <c r="D42" i="8"/>
  <c r="I42" i="8" s="1"/>
  <c r="D41" i="8"/>
  <c r="I41" i="8" s="1"/>
  <c r="F38" i="8"/>
  <c r="E40" i="8"/>
  <c r="F37" i="8"/>
  <c r="C38" i="8"/>
  <c r="D39" i="8"/>
  <c r="I39" i="8" s="1"/>
  <c r="F41" i="8"/>
  <c r="D43" i="8"/>
  <c r="I43" i="8" s="1"/>
  <c r="C40" i="8"/>
  <c r="H40" i="8" s="1"/>
  <c r="C37" i="8"/>
  <c r="D36" i="8"/>
  <c r="I36" i="8" s="1"/>
  <c r="D38" i="8"/>
  <c r="I38" i="8" s="1"/>
  <c r="E42" i="8"/>
  <c r="D40" i="8"/>
  <c r="I40" i="8" s="1"/>
  <c r="F43" i="8"/>
  <c r="C56" i="8"/>
  <c r="F62" i="8"/>
  <c r="D61" i="8"/>
  <c r="I61" i="8" s="1"/>
  <c r="E55" i="8"/>
  <c r="E56" i="8"/>
  <c r="C61" i="8"/>
  <c r="F58" i="8"/>
  <c r="C60" i="8"/>
  <c r="E57" i="8"/>
  <c r="F57" i="8"/>
  <c r="C57" i="8"/>
  <c r="D57" i="8"/>
  <c r="I57" i="8" s="1"/>
  <c r="C62" i="8"/>
  <c r="C55" i="8"/>
  <c r="D58" i="8"/>
  <c r="I58" i="8" s="1"/>
  <c r="E62" i="8"/>
  <c r="F61" i="8"/>
  <c r="D56" i="8"/>
  <c r="I56" i="8" s="1"/>
  <c r="C58" i="8"/>
  <c r="F59" i="8"/>
  <c r="F55" i="8"/>
  <c r="E61" i="8"/>
  <c r="E60" i="8"/>
  <c r="E58" i="8"/>
  <c r="E59" i="8"/>
  <c r="F60" i="8"/>
  <c r="J59" i="8"/>
  <c r="D55" i="8"/>
  <c r="I55" i="8" s="1"/>
  <c r="C59" i="8"/>
  <c r="D59" i="8"/>
  <c r="I59" i="8" s="1"/>
  <c r="D62" i="8"/>
  <c r="I62" i="8" s="1"/>
  <c r="D60" i="8"/>
  <c r="I60" i="8" s="1"/>
  <c r="F56" i="8"/>
  <c r="H56" i="8" s="1"/>
  <c r="N51" i="8"/>
  <c r="J55" i="8" s="1"/>
  <c r="D23" i="8"/>
  <c r="I23" i="8" s="1"/>
  <c r="C23" i="8"/>
  <c r="F22" i="8"/>
  <c r="F17" i="8"/>
  <c r="C18" i="8"/>
  <c r="E19" i="8"/>
  <c r="F18" i="8"/>
  <c r="C17" i="8"/>
  <c r="F20" i="8"/>
  <c r="C42" i="8"/>
  <c r="F36" i="8"/>
  <c r="H36" i="8" s="1"/>
  <c r="C22" i="8"/>
  <c r="J21" i="8"/>
  <c r="E17" i="8"/>
  <c r="F24" i="8"/>
  <c r="F19" i="8"/>
  <c r="H19" i="8" s="1"/>
  <c r="E21" i="8"/>
  <c r="F23" i="8"/>
  <c r="H23" i="8" s="1"/>
  <c r="C24" i="8"/>
  <c r="D19" i="8"/>
  <c r="I19" i="8" s="1"/>
  <c r="F21" i="8"/>
  <c r="H21" i="8" s="1"/>
  <c r="E18" i="8"/>
  <c r="D22" i="8"/>
  <c r="I22" i="8" s="1"/>
  <c r="E23" i="8"/>
  <c r="C43" i="8"/>
  <c r="H20" i="8" l="1"/>
  <c r="H42" i="8"/>
  <c r="H17" i="8"/>
  <c r="H59" i="8"/>
  <c r="H37" i="8"/>
  <c r="H24" i="8"/>
  <c r="H43" i="8"/>
  <c r="H38" i="8"/>
  <c r="H41" i="8"/>
  <c r="H57" i="8"/>
  <c r="H62" i="8"/>
  <c r="H58" i="8"/>
  <c r="H55" i="8"/>
  <c r="H61" i="8"/>
  <c r="H60" i="8"/>
  <c r="H22" i="8"/>
  <c r="H18" i="8"/>
  <c r="D25" i="8" l="1"/>
  <c r="G13" i="8" s="1"/>
  <c r="D44" i="8"/>
  <c r="G32" i="8" s="1"/>
  <c r="D63" i="8"/>
  <c r="G51" i="8" s="1"/>
</calcChain>
</file>

<file path=xl/sharedStrings.xml><?xml version="1.0" encoding="utf-8"?>
<sst xmlns="http://schemas.openxmlformats.org/spreadsheetml/2006/main" count="2893" uniqueCount="1723">
  <si>
    <t>Internal Revenue Service</t>
  </si>
  <si>
    <t>Office of Safeguards</t>
  </si>
  <si>
    <t>Safeguard Computer Security Evaluation Matrix (SCSEM)</t>
  </si>
  <si>
    <t xml:space="preserve"> ▪ RSI Revenue Premier</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</si>
  <si>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</si>
  <si>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</si>
  <si>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</si>
  <si>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</si>
  <si>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</si>
  <si>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</si>
  <si>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</si>
  <si>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</si>
  <si>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</si>
  <si>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</si>
  <si>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</si>
  <si>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</si>
  <si>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</si>
  <si>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</si>
  <si>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</si>
  <si>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</si>
  <si>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</si>
  <si>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</si>
  <si>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</si>
  <si>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</si>
  <si>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</si>
  <si>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</si>
  <si>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</si>
  <si>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</si>
  <si>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</si>
  <si>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</si>
  <si>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</si>
  <si>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</si>
  <si>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</si>
  <si>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</si>
  <si>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</si>
  <si>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</si>
  <si>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</si>
  <si>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</si>
  <si>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</si>
  <si>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RSI Test Results</t>
  </si>
  <si>
    <t xml:space="preserve">      Use this box if RSI SCSEM tests were conducted.</t>
  </si>
  <si>
    <t>This table calculates all tests in the RSI tab.</t>
  </si>
  <si>
    <r>
      <t xml:space="preserve">Final Test Results </t>
    </r>
    <r>
      <rPr>
        <sz val="10"/>
        <rFont val="Arial"/>
        <family val="2"/>
      </rPr>
      <t>(This table calculates all tests in the RSI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</si>
  <si>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</si>
  <si>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</si>
  <si>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</si>
  <si>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</si>
  <si>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</si>
  <si>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</si>
  <si>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</si>
  <si>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</si>
  <si>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</si>
  <si>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</si>
  <si>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</si>
  <si>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</si>
  <si>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</si>
  <si>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</si>
  <si>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</si>
  <si>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</si>
  <si>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</si>
  <si>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</si>
  <si>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</si>
  <si>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</si>
  <si>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</si>
  <si>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RPTP Test Results</t>
  </si>
  <si>
    <t xml:space="preserve">      Use this box if RPTP SCSEM tests were conducted.</t>
  </si>
  <si>
    <t>This table calculates all tests in the RPTP tab.</t>
  </si>
  <si>
    <r>
      <t xml:space="preserve">Final Test Results </t>
    </r>
    <r>
      <rPr>
        <sz val="10"/>
        <rFont val="Arial"/>
        <family val="2"/>
      </rPr>
      <t>(This table calculates all tests in the RPTP tab)</t>
    </r>
  </si>
  <si>
    <t>3. ITP Test Results</t>
  </si>
  <si>
    <t xml:space="preserve">      Use this box if ITP SCSEM tests were conducted.</t>
  </si>
  <si>
    <t xml:space="preserve">       </t>
  </si>
  <si>
    <r>
      <t xml:space="preserve">Final Test Results </t>
    </r>
    <r>
      <rPr>
        <sz val="10"/>
        <rFont val="Arial"/>
        <family val="2"/>
      </rPr>
      <t>(This table calculates all tests in the ITP tab)</t>
    </r>
  </si>
  <si>
    <t>This table calculates all tests in the ITP tab.</t>
  </si>
  <si>
    <t>Instructions</t>
  </si>
  <si>
    <t>Introduction and Purpose:</t>
  </si>
  <si>
    <t>This SCSEM is used by the IRS Office of Safeguards to evaluate compliance with IRS Publication 1075 for agencies that have implemented an RSI</t>
  </si>
  <si>
    <t xml:space="preserve">Revenue Premier system that receives, stores, processes or transmits Federal Tax Information (FTI). </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</si>
  <si>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</si>
  <si>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</si>
  <si>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</si>
  <si>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</si>
  <si>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</si>
  <si>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</si>
  <si>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</si>
  <si>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</si>
  <si>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</si>
  <si>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</si>
  <si>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</si>
  <si>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</si>
  <si>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</si>
  <si>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</si>
  <si>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</si>
  <si>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</si>
  <si>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</si>
  <si>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</si>
  <si>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</si>
  <si>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</si>
  <si>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</si>
  <si>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</si>
  <si>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</si>
  <si>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</si>
  <si>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</si>
  <si>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</si>
  <si>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</si>
  <si>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</si>
  <si>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</si>
  <si>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</si>
  <si>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</si>
  <si>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</si>
  <si>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</si>
  <si>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</si>
  <si>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</si>
  <si>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</si>
  <si>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</si>
  <si>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</si>
  <si>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</si>
  <si>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Test ID</t>
  </si>
  <si>
    <t>NIST ID</t>
  </si>
  <si>
    <t>NIST Control Name</t>
  </si>
  <si>
    <t>Test Method</t>
  </si>
  <si>
    <t>Test Objective</t>
  </si>
  <si>
    <t>Test Procedures</t>
  </si>
  <si>
    <t>Expected Results</t>
  </si>
  <si>
    <t>Actual Results</t>
  </si>
  <si>
    <t>Status</t>
  </si>
  <si>
    <t>Notes/Evidence</t>
  </si>
  <si>
    <t>Criticality</t>
  </si>
  <si>
    <t>Issue Code</t>
  </si>
  <si>
    <t>Issue Code Mapping</t>
  </si>
  <si>
    <t>Suite Application</t>
  </si>
  <si>
    <t>Criticality Rating (Do Not Edit)</t>
  </si>
  <si>
    <t>RSI-01</t>
  </si>
  <si>
    <t>SA-22</t>
  </si>
  <si>
    <t>Unsupported System Components</t>
  </si>
  <si>
    <t>Examine
Interview</t>
  </si>
  <si>
    <t>The agency schedules, performs, documents, and reviews records of routine preventative and regular maintenance (including repairs) on the components of Revenue Premier in accordance with manufacturer or vendor specifications and/or organizational requirements.</t>
  </si>
  <si>
    <t>Examine the system to determine if the version of the RSI Revenue Premier Product Suite application is a current vendor-supported version that still receives security updates/patches, and that a current maintenance contract is in place with the RSI vendor.</t>
  </si>
  <si>
    <t>The version of the RSI Revenue Premier Product Suite application is a current vendor-supported version that still receives security updates/patches.
A current maintenance support contract is in place with the RSI vendor.</t>
  </si>
  <si>
    <t>Critical</t>
  </si>
  <si>
    <t>HSA7
HSA10
HSA11</t>
  </si>
  <si>
    <t xml:space="preserve">HSA7: The external facing system is no longer supported by the vendor
HSA10: The internally hosted software's major release is no longer supported by the vendor
HSA11: The internally hosted software's minor release is no longer supported by the vendor
</t>
  </si>
  <si>
    <t>Revenue Premier Enterprise</t>
  </si>
  <si>
    <t>RSI-02</t>
  </si>
  <si>
    <t>AC-2</t>
  </si>
  <si>
    <t>Account Management</t>
  </si>
  <si>
    <t>The agency manages Revenue Premier accounts ( Establishing, activating, modifying, disabling, and removing accounts)</t>
  </si>
  <si>
    <t xml:space="preserve">1. Interview the system administrator to 
 - determine if user account templates are used to generate a standardized profile of security features when creating new user accounts,
 - determine what processes and requirements are in place to establish a new user account, 
 - how role/group membership is determined,
 - what notification processes are in place to determine if/when accounts should be removed,
 - determine what processes and requirements are in place to create/monitor/remove temporary account(s),
2. Determine whether Active Directory or local RSI account authentication is used with the following test procedure:
- check the "authentication" parameter in ..\conf\dal.properties.
3.  Randomly select up to 10% of the user accounts and verify that the users of those accounts are still active users that require RSI application access.
4. Interview the system or security administrator to verify how often the RSI account list or Active Directory Group membership is reviewed for potential revision and verify the process to disable/remove accounts.
5.  Verify that user and administrative accounts are automatically locked (i.e., it is not only manual process to lock accounts) due to inactivity (90 days for user and non-privileged accounts).
</t>
  </si>
  <si>
    <t>Once logged into the administrator tool, go to User &amp; Security Utilities and the Users node to identify system users.  Refer to the status column which drives whether users can login to the application.
Regardless of AD account, a local account must exist. 
In one state, the agency has a backend refresh to sync active directory and local RSI accounts.
Even if there is not a sync occurring, they account will show as active in Revenue Premier but they will not be able to authenticate to Revenue Premier through AD and receive an error.
2. On the web server, an administrator would need to remote into the server or work with an RSI representative to open a share.   Open dal.properties file.
If authentication is "None" agency needs to identify how the database which stores user account information is managed.  Either by RSI or agency responsibility.
3 and 4.  Agency responsibility
5. If authentication is set to directory  reviewer needs to verify active directory settings. If authentication is set to none, it needs to be verified through the Database SCSEM.</t>
  </si>
  <si>
    <t>If authentication is RSI, reviewer needs to look at password.properties file.</t>
  </si>
  <si>
    <t>Significant</t>
  </si>
  <si>
    <t xml:space="preserve">HAC8
HAC10
HAC37
HAC41
</t>
  </si>
  <si>
    <t xml:space="preserve">HAC8: Accounts are not reviewed periodically for proper privileges
HAC10: Accounts do not expire after the correct period of inactivity
HAC37: Account management procedures are not implemented
HAC41: Accounts are not removed or suspended when no longer necessary
</t>
  </si>
  <si>
    <t>RSI-03</t>
  </si>
  <si>
    <t>Checks to see if Revenue Premier enforces assigned authorizations for controlling access to the system in accordance with applicable policy.</t>
  </si>
  <si>
    <t xml:space="preserve">Examine the user or group role structure that is set up within the Active Directory group membership or within the RSI application itself.  Verify access to functions or areas in RSI are protected by access controls. 
</t>
  </si>
  <si>
    <t>The application enforces a separation of duty by restricting access to functions or areas within the RSI application using a user or group role structure.  
Roles are assigned for a particular set of users and then that role/group is given only the rights that are required to perform that duty.</t>
  </si>
  <si>
    <t>Moderate</t>
  </si>
  <si>
    <t>HAC12</t>
  </si>
  <si>
    <t>HAC12: Separation of duties is not in place</t>
  </si>
  <si>
    <t>RSI-04</t>
  </si>
  <si>
    <t>AC-3</t>
  </si>
  <si>
    <t>Access Enforcement</t>
  </si>
  <si>
    <t>Checks to see if Revenue Premier enforces assigned authorizations for controlling access to FTI for only those accounts necessary</t>
  </si>
  <si>
    <t xml:space="preserve">1. Verify security configuration settings for accounts with elevated privileges (i.e., accounts with more rights than user accounts).  The reviewer should determine which profiles give access to backend administrator tool through the UI Group "SysUtil"
- Identify who has access to the Users module.  Confirm  appropriateness of RSI staff with access.
2. Verify security on individual FTI data stores in Data Warehouse manager.  </t>
  </si>
  <si>
    <t>Access to the Data Warehouse Manager and the individual FTI data stores is restricted to authorized agency personnel with a valid need-to-know and a job function that requires access to FTI.</t>
  </si>
  <si>
    <t>HAC11</t>
  </si>
  <si>
    <t>HAC11: User access was not established with concept of least privilege</t>
  </si>
  <si>
    <t>RSI-05</t>
  </si>
  <si>
    <t>Checks to see if Revenue Premier clearly identifies datastores which contain FTI.</t>
  </si>
  <si>
    <t xml:space="preserve">1. Verify each datastore containing FTI is labeled as containing FTI:
select * 
from data_source_detail 
where data_source_agency = 'IRS'
</t>
  </si>
  <si>
    <t xml:space="preserve">FTI datastores are clearly marked to prevent commingling of data.
</t>
  </si>
  <si>
    <t>Limited</t>
  </si>
  <si>
    <t>HAC4</t>
  </si>
  <si>
    <t>HAC4: FTI is not labeled and is commingled with non-FTI</t>
  </si>
  <si>
    <t>RSI-06</t>
  </si>
  <si>
    <t>FTI data that is commingled with other agency data in a data warehouse is properly labeled in the database.</t>
  </si>
  <si>
    <t xml:space="preserve">1. Interview the administrator to identify any database tables that contain FTI commingled with other agency data. Once the tables have been identified use the below query to validate that the FTI data is labeled properly as FTI:
select ad.[Field Name], 'Y' as has_fti 
from [Table Name] ad, 
 DATA_SOURCE_detail dsd,
 DATA_SOURCE_CATALOG dsc, 
    ETL_SOURCE_RUN_DETAIL esd
Where ad.SRC_RUN_ID = esd.SRC_RUN_ID 
 and esd.CATALOG_ID = dsc.CATALOG_ID
 and dsc.DATA_SOURCE = dsd.DATA_SOURCE
 and dsd.DATA_SOURCE_AGENCY in ('IRS', 'IRS_TOP')
Additionally, the following field query will identify FTI data within the its_flag_info table.
select *
 from its_flag_info ifi
 where flag_type_key in (1, 2)
 select ifi.flag_value as fti_flag, * 
 from its_address ia,
 its_flag_info ifi
where flag_type_key in (1,2) 
 and identifier_value = ia.address_key
 and table_name = 'its_address';
2. Review the standard end-user interface to the RSI application to determine if specific fields within the commingled data is labeled as FTI.
</t>
  </si>
  <si>
    <t>1. In situations where FTI is commingled with other agency data in the database the FTI within database tables, columns, rows and data elements is back-end labeled and tagged with an IRS identifier.
2. If FTI is displayed on screen as part of any RSI report, the FTI is clearly labeled.</t>
  </si>
  <si>
    <t>HAC4
HCM2</t>
  </si>
  <si>
    <t>HAC4: FTI is not labeled and is commingled with non-FTI
HCM2: FTI is not properly labeled on screen</t>
  </si>
  <si>
    <t>RSI-07</t>
  </si>
  <si>
    <t>AC-4</t>
  </si>
  <si>
    <t>Information Flow Enforcement</t>
  </si>
  <si>
    <t>Checks to see if Revenue Premier enforces assigned authorizations for controlling the flow of information within the system and between interconnected systems in accordance with applicable policy.</t>
  </si>
  <si>
    <t>1.  Verify  the controls in place within the RSI application to ensure the flow of FTI through the application and between network devices is properly controlled.</t>
  </si>
  <si>
    <t>1.  If FTI is electronically transmitted from RSI across the agency Local Area Network (LAN) or Wide Area Network (WAN), it is identified as FTI in the file name, and is not sent using a clear text/non-secure protocol.</t>
  </si>
  <si>
    <t>RSI-08</t>
  </si>
  <si>
    <t>AC-5</t>
  </si>
  <si>
    <t>Separation of Duties</t>
  </si>
  <si>
    <t>Checks to see if Revenue Premier enforces separation of duties through assigned access authorizations.</t>
  </si>
  <si>
    <t>1. A documented process (i.e., account authorization request forms) exists to determine the proper level of access that should be assigned to user accounts.
2. User and group access is assigned using the principle of least privilege by job function and need-to-know.
User or group structure separates privilege levels for personnel that create, modify, and delete access control rules and personnel that perform either data entry or application programming.
User or group structure separates privilege levels for personnel that review and clear audit logs and personnel that perform non-audit administration.  Users listed, if any, with security equal to a "root user" are documented.
3. Administrative access to the RSI application is restricted to application administrators only.
4. User accounts do not have "open" and "find" permissions unnecessarily assigned to them and can only access cases assigned to them.</t>
  </si>
  <si>
    <t>RSI-09</t>
  </si>
  <si>
    <t>AC-7</t>
  </si>
  <si>
    <t>Unsuccessful Logon Attempts</t>
  </si>
  <si>
    <t>Failed Login Minimum Requirement and locked account timeout</t>
  </si>
  <si>
    <t xml:space="preserve">1. If user account authentication is done locally within the RSI application:
- Ensure that the PUB1075_PASSWORD_CHECK is set to TRUE in the password.properties file.
If user account authentication is done via Active Directory, verify the account Lockout setting on the Windows® AD Domain Controller.
2. . If user account authentication is done locally within the RSI application have the administrator demonstrate how failed login attempts are handled and that they lock after 3 invalid consecutive attempts indefinitely until unlocked by an administrator.
If user account authentication is done via Active Directory, verify the account Lockout setting on the Windows® AD Domain Controller.
</t>
  </si>
  <si>
    <t xml:space="preserve">User account lockout feature disables the user account after 3 unsuccessful login attempts.
Account lockout duration is permanent until an authorized system administrator reinstates the user account. 
</t>
  </si>
  <si>
    <t>HAC15</t>
  </si>
  <si>
    <t>HAC15: User accounts are not locked out after 3 unsuccessful login attempts</t>
  </si>
  <si>
    <t>RSI-10</t>
  </si>
  <si>
    <t>AC-8</t>
  </si>
  <si>
    <t>System Use Notification</t>
  </si>
  <si>
    <t>Checks to ensure the IRS approved login banner is used and displayed before login for both users and administrators.</t>
  </si>
  <si>
    <t>Verify that the login banner has the approved language:
select * 
from SYSTEM_PARAMETERS
where SYSTEM_PARAMETER = 'WarnDialog'</t>
  </si>
  <si>
    <t>The information system displays an approved, system use notification message (i.e., warning banner) BEFORE granting system access informing potential users (i.e., web-based) and RSI administrators (i.e., thin client based) that contains the following elements: 
(i) that the user is accessing a U.S. Government information system;
(ii) that system usage may be monitored, recorded, and subject to audit; 
(iii) that unauthorized use of the system is prohibited and subject to criminal and civil penalties; and 
(iv) that use of the system indicates consent to monitoring and recording. 
The system use notification message provides appropriate privacy and security notices (based on associated privacy and security policies or summaries) and remains on the screen until the user takes explicit actions to log on to the information system.</t>
  </si>
  <si>
    <t>HAC14
HAC38</t>
  </si>
  <si>
    <t>HAC14: Warning banner is insufficient
HAC38: Warning banner does not exist</t>
  </si>
  <si>
    <t>RSI-11</t>
  </si>
  <si>
    <t>AC-11</t>
  </si>
  <si>
    <t>Device Lock</t>
  </si>
  <si>
    <t>Revenue Premier prevents further access to the system by initiating a session lock after 15 minutes of inactivity, and the session lock remains in effect until the user reestablishes access using appropriate identification and authentication procedures.</t>
  </si>
  <si>
    <t>Verify that an automatic session lock timeout due to inactivity is enabled and configured to 15 minutes or less:
Check the "timeout" parameter in the ..\Web User Edition\web.config file on the Web Server.</t>
  </si>
  <si>
    <t>An automatic session lock timeout due to inactivity is enabled and configured to 15 minutes or less.
Discover Tax, will log a user out when you click on something new.
Revenue premier - will pop up a warning message that the user is about to be locked out.</t>
  </si>
  <si>
    <t>HAC2</t>
  </si>
  <si>
    <t>HAC2: User sessions do not lock after the Publication 1075 required timeframe</t>
  </si>
  <si>
    <t>RSI-12</t>
  </si>
  <si>
    <t>AU-6</t>
  </si>
  <si>
    <t>Audit Review, Analysis, and Reporting</t>
  </si>
  <si>
    <t>Checks to see if table and/or security logs are reviewed on a periodic basis.</t>
  </si>
  <si>
    <t xml:space="preserve">Verify table and/or security logs are reviewed on a periodic basis for:
- logon attempt failures by user
- logons at unusual/non-duty hours
- access to restricted system or data files indicating a possible pattern of deliberate browsing
- System failures or errors
- Unusual or suspicious patterns of activity
Ask administrator to walk through process of reviewing audit logs.
</t>
  </si>
  <si>
    <t>Agencies  routinely review audit records for indications of unusual activities, suspicious activities or suspected violations, and report findings to appropriate officials for prompt resolution.</t>
  </si>
  <si>
    <t>HAU3
HAU18</t>
  </si>
  <si>
    <t>HAU3: Audit logs are not being reviewed
HAU18: Audit logs are reviewed, but not per Pub 1075 requirements</t>
  </si>
  <si>
    <t>RSI-13</t>
  </si>
  <si>
    <t>AC-17</t>
  </si>
  <si>
    <t>Remote Access</t>
  </si>
  <si>
    <t>The agency authorizes, monitors, and controls all methods of remote access to Revenue Premier.</t>
  </si>
  <si>
    <t xml:space="preserve">Examine the mechanism used for remote access to the RSI application (i.e., verify if the user and administrator web interfaces are accessible through the internet or corporate VPN).  </t>
  </si>
  <si>
    <t xml:space="preserve">The remote access mechanism provides the following controls:
All remote access to the application over the Internet is authorized and documented.
Remote access connections are audited, and included in the application's audit trail.
Remote access sessions are encrypted.
</t>
  </si>
  <si>
    <t xml:space="preserve">Note: Remote access is defined as any access to an agency information system by a user communicating through an external network, for example: the Internet.   </t>
  </si>
  <si>
    <t>HRM7</t>
  </si>
  <si>
    <t>HRM7: The agency does not adequately control remote access to its systems</t>
  </si>
  <si>
    <t>RSI-14</t>
  </si>
  <si>
    <t>AU-12</t>
  </si>
  <si>
    <t>Audit Generation</t>
  </si>
  <si>
    <t>Revenue Premier provides audit record generation capability for the list of auditable events defined in AU-2; Allows designated organizational personnel to select which auditable events are to be audited by specific components of the system; and Generates audit records for the list of audited events defined in AU-2 with the content as defined in AU-3.</t>
  </si>
  <si>
    <t xml:space="preserve">Confirm the auditing is enabled (i.e., the RSI Audit Manager Module provides monitoring capabilities of ongoing tax audits, not auditing functions within the RSI Revenue Premier product suite) and ensure the logs are not empty.  
Select * 
From application_activity_log 
order by updated_date desc
</t>
  </si>
  <si>
    <t>RSI auditing is enabled and the audit logs contain appropriate audit event entries.
All parameters to be turned on in the System Parameters config screen should be listed here.</t>
  </si>
  <si>
    <t xml:space="preserve">HAU2
HAU17
</t>
  </si>
  <si>
    <t>HAU2: No auditing is being performed on the system
HAU17: Audit logs do not capture sufficient auditable events</t>
  </si>
  <si>
    <t>RSI-15</t>
  </si>
  <si>
    <t>AU-2</t>
  </si>
  <si>
    <t>Audit Events</t>
  </si>
  <si>
    <t xml:space="preserve">The agency:
 - Determines that Revenue Premier must be capable of auditing the auditable events as defined in Publication 1075, AU-2 control requirements.
</t>
  </si>
  <si>
    <t xml:space="preserve">Interview the system administrator to determine:
 - If auditing is enabled
 - What events are audited
 - What processes and procedures are in place to determine and periodically review what events must be audited
 - If a documented list of events to be audited exists and is periodically updated.
</t>
  </si>
  <si>
    <t>Auditing is enabled and a defined and documented list of events is used to select the appropriate events to audit, which is also reviewed and updated periodically to reflect current and appropriate audit needs and requirements.</t>
  </si>
  <si>
    <t>RSI-16</t>
  </si>
  <si>
    <t>Checks to ensure successful and unsuccessful login and logout activity is logged.</t>
  </si>
  <si>
    <t xml:space="preserve">Verify login/logout events are audited within the Security Audit Logs.
Unsuccessful attempts are captured in an error log. 
select UPDATED_BY, IP_ADDRESS, UPDATED_DATE, user_action, INFO_TYPE_1, INFO_VALUE_1
from APPLICATION_ACTIVITY_LOG 
where USER_ACTION in ('Login', 'LogOff') </t>
  </si>
  <si>
    <t>1. Successful logins and logouts are logged.
2. Unsuccessful logins are logged.
3. Time stamps (including date and time) of audit records are generated using internal system clocks.</t>
  </si>
  <si>
    <t>HAU21</t>
  </si>
  <si>
    <t>HAU21: System does not audit all attempts to gain access</t>
  </si>
  <si>
    <t>RSI-17</t>
  </si>
  <si>
    <t>Tracking access to TOP data.</t>
  </si>
  <si>
    <t>Examine the access logs and have the administrator point out the access events surrounding TOP data.</t>
  </si>
  <si>
    <t xml:space="preserve">Access to TOP data is being captured in the audit logs and includes time stamp information generated using internal system clocks.
</t>
  </si>
  <si>
    <t>HAU5
HAU12
HAU100</t>
  </si>
  <si>
    <t>HAU5: Auditing is not performed on all data tables containing FTI
HAU12: Audit records are not time stamped
HAU100: Other</t>
  </si>
  <si>
    <t>RSI-18</t>
  </si>
  <si>
    <t>Check to ensure FTI data access via Revenue Premier is being audited appropriately.</t>
  </si>
  <si>
    <t xml:space="preserve">Examine the access logs and have the administrator point out the access events surrounding FTI data.
Select *
from application_activity_log 
where irs_flag = 'Y'
</t>
  </si>
  <si>
    <t>1. FTI data store access authorizations are tracked and reviewed.
2. Time stamps (including date and time) of audit records are generated using internal system clocks.</t>
  </si>
  <si>
    <t>HAU12
HAU22</t>
  </si>
  <si>
    <t>HAU12: Audit records are not time stamped
HAU22: Content of audit records is not sufficient</t>
  </si>
  <si>
    <t>RSI-19</t>
  </si>
  <si>
    <t>AU-3</t>
  </si>
  <si>
    <t>Content of Audit Records</t>
  </si>
  <si>
    <t>Revenue Premier produces audit records that contain sufficient information to establish what events occurred, the sources of the events, and the outcomes of the events (i.e., capture access, modification, deletion and movement of FTI by each unique user).</t>
  </si>
  <si>
    <t xml:space="preserve">1. Examine the access logs and have the administrator point out the access events surrounding FTI data.
Select *
from application_activity_log 
where irs_flag = 'Y'
2. Examine the audit events in the log to verify access, modification, deletion and movement of FTI in and out of the data warehouse is captured.
</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</si>
  <si>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</si>
  <si>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</si>
  <si>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</si>
  <si>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RSI-20</t>
  </si>
  <si>
    <t>AU-4</t>
  </si>
  <si>
    <t>Audit Storage Capacity</t>
  </si>
  <si>
    <t>The agency allocates sufficient audit record storage capacity and configures auditing to reduce the likelihood of such capacity being exceeded.</t>
  </si>
  <si>
    <t>1. Examine example log tables
select *
from application_activity_log 
2. Verify there is a mechanism in place to notify the administrator in the event audit logs near storage capacity, or the audit process has failed. Examine automated alerts that have been previously received by the administrator.
3. Verify the duration of time that the audit logs are retained in archive.</t>
  </si>
  <si>
    <t>1. Complete log history is maintained in DBMS in appropriate table(s).  Allocation storage is maintained as part of DBMS maintenance.  Audit security logs are archived to a central log server.  
2. There is an automated mechanism in place to ensure the administrator is notified when the application logs are near capacity, or when the application audit process has failed or has an error condition.  The administrator has configured the percentage full at which the audit trail must be for this notification to be triggered.
3. To support the audit of activities, all agencies must ensure that audit information is archived for six years to enable the recreation of computer-related accesses to both the operating system and to the application wherever FTI is stored.</t>
  </si>
  <si>
    <t>HAU23
HAU24</t>
  </si>
  <si>
    <t>HAU23: Audit storage capacity threshold has not been defined
HAU24: Administrators are not notified when audit storage threshold is reached</t>
  </si>
  <si>
    <t>RSI-21</t>
  </si>
  <si>
    <t>AU-5</t>
  </si>
  <si>
    <t>Response to Audit Processing Failures</t>
  </si>
  <si>
    <t>Revenue Premier alerts appropriate organizational officials in the event of an audit processing failure and ensures the application discontinues processing until the auditing feature is restored.</t>
  </si>
  <si>
    <t>Examine system audit features/options to determine if Revenue Premier alerts appropriate organizational officials in the event of an audit processing failure and discontinues the application processing until the auditing feature is restored.</t>
  </si>
  <si>
    <t>The information system alerts appropriate organizational officials in the event of an audit processing failure and discontinues the application processing until the auditing feature is restored.
The DBA receives an alert.</t>
  </si>
  <si>
    <t>HAU24
HAU25</t>
  </si>
  <si>
    <t>HAU24: Administrators are not notified when audit storage threshold is reached
HAU25: Audit processing failures are not properly reported and responded to</t>
  </si>
  <si>
    <t>RSI-22</t>
  </si>
  <si>
    <t>The agency reviews and analyzes for indications of inappropriate or unusual activity, and reports findings to designated organizational officials.</t>
  </si>
  <si>
    <t xml:space="preserve">Interview the system administrator to determine if the agency reviews and analyzes Revenue Premier audit records for indications of inappropriate or unusual activity, and reports findings to designated organizational officials; and adjusts the level of audit review, analysis, and reporting within Revenue Premier when there is a change in risk to organizational operations, organizational assets, individuals, other organizations, or the Nation based on law enforcement information, intelligence information, or other credible sources of information.
</t>
  </si>
  <si>
    <t>The agency reviews and analyzes information system audit records weekly for indications of inappropriate or unusual activity, and reports findings to designated organizational officials; and adjusts the level of audit review, analysis, and reporting within the information system when there is a change in risk to organizational operations, organizational assets, individuals, other organizations, or the Nation based on law enforcement information, intelligence information, or other credible sources of information.</t>
  </si>
  <si>
    <t>RSI-23</t>
  </si>
  <si>
    <t>AU-8</t>
  </si>
  <si>
    <t>Time Stamps</t>
  </si>
  <si>
    <t>Revenue Premier provides time stamps for use in audit record generation.</t>
  </si>
  <si>
    <t>Verify that the RSI application provides synchronized time stamp information in audit record generation.</t>
  </si>
  <si>
    <t>The information system provides synchronized time stamp data for use in audit record generation.
The application must rely on the server.  The agency administrators must be able to demonstrate how time is synchronizing</t>
  </si>
  <si>
    <t xml:space="preserve">HAU11
HAU12
</t>
  </si>
  <si>
    <t xml:space="preserve">HAU11: NTP is not properly implemented
HAU12: Audit records are not time stamped
</t>
  </si>
  <si>
    <t>RSI-24</t>
  </si>
  <si>
    <t>AU-9</t>
  </si>
  <si>
    <t>Protection of Audit Information</t>
  </si>
  <si>
    <t>Checks to see if Revenue Premier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</si>
  <si>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</si>
  <si>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</si>
  <si>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</si>
  <si>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</si>
  <si>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RSI-25</t>
  </si>
  <si>
    <t>IA-2</t>
  </si>
  <si>
    <t>Identification and Authentication (Organizational Users)</t>
  </si>
  <si>
    <t>The application requites identification and authentication for system access.</t>
  </si>
  <si>
    <t xml:space="preserve">1. Attempt to login to the application leaving the user name and password fields blank. 
2. Attempt to login to the application with a valid user name and leave the password field blank. </t>
  </si>
  <si>
    <t>All login attempts fail.  Identification and authentication is required in order to access the application.  Authentication of user identities is accomplished through the use of passwords, tokens, biometrics, or in the case of multifactor authentication, some combination thereof.</t>
  </si>
  <si>
    <t>This isn't configurable by the agency.  It will always pass.</t>
  </si>
  <si>
    <t>HAC29</t>
  </si>
  <si>
    <t>HAC29: Access to system functionality without identification and authentication</t>
  </si>
  <si>
    <t>RSI-26</t>
  </si>
  <si>
    <t>Revenue Premier uniquely identifies and authenticates all users before establishing a connection.</t>
  </si>
  <si>
    <t>Verify that all user accounts have unique account names by performing the following:
select USER_ID
from USERS
group by USER_ID
having COUNT(*) &gt; 1
If LDAP is used the RSI application relies on the control implemented by Windows® Active Directory.  The uniqueness of all accounts will need to be verified on the Windows® AD Domain Controller.</t>
  </si>
  <si>
    <t>Every RSI application account name is unique.  Accounts do not have the same user account name.
This isn't configurable by the agency.  It will always pass.</t>
  </si>
  <si>
    <t>HAC20</t>
  </si>
  <si>
    <t>HAC20: Agency duplicates usernames</t>
  </si>
  <si>
    <t>RSI-27</t>
  </si>
  <si>
    <t>IA-5</t>
  </si>
  <si>
    <t>Authenticator Management</t>
  </si>
  <si>
    <t>Agency has defined appropriate rules for password management in RSI (e.g. minimum/maximum length, complexity, etc.)</t>
  </si>
  <si>
    <t>If LDAP is not used, verify password configuration based on the following:
- RDBMS password management (e.g. Oracle, SQL Server)
- Application password management in ..\conf\password.properties file
If LDAP is used the RSI application relies on the control implemented by Windows® Active Directory.  The password minimum/maximum length and complexity settings will need to be verified on the Windows® AD Domain Controller.</t>
  </si>
  <si>
    <t xml:space="preserve">Passwords are a minimum length of 14 characters in a combination of alpha, numeric, and special characters (i.e., complexity requirements).  </t>
  </si>
  <si>
    <t>HPW3
HPW12
HPW19</t>
  </si>
  <si>
    <t>HPW3: Minimum password length is too short
HPW12: Passwords do not meet complexity requirements
HPW19: More than one Publication 1075 password requirement is not met</t>
  </si>
  <si>
    <t>RSI-28</t>
  </si>
  <si>
    <t>Revenue Premier shall routinely prompt users to change their passwords within 14 days before such password expires.</t>
  </si>
  <si>
    <t>If LDAP is not used, verify password expiration notification based on the following:
- Either configured natively within RDBMS (Oracle or SQL Server) or using the PASSWORD_LIFESPAN_WARN_THRESHOLD parameter in the password.properties file.
If LDAP is used the RSI application relies on the control implemented by Windows® Active Directory.  The password change warning setting will need to be verified on the Windows® AD Domain Controller.</t>
  </si>
  <si>
    <t>The application prompts users to change their passwords within 14 days before such password expires.
The application may rely on Active Directory or  the database for implementation of this requirement.</t>
  </si>
  <si>
    <t>HPW7</t>
  </si>
  <si>
    <t>HPW7: Password change notification is not sufficient</t>
  </si>
  <si>
    <t>RSI-29</t>
  </si>
  <si>
    <t xml:space="preserve">Users shall be prohibited from using their last 24 passwords to deter reuse of the same password. </t>
  </si>
  <si>
    <t>If LDAP is not used, verify password history requirement based on the following:
-Configured in RDBMS (Oracle or SQL Server)
If LDAP is used the RSI application relies on the control implemented by Windows® Active Directory.  The password history setting will need to be verified on the Windows® AD Domain Controller.</t>
  </si>
  <si>
    <t>Users are prohibited from using their last 24 passwords to deter reuse of the same password.
The application may rely on Active Directory or  the database for implementation of this requirement.</t>
  </si>
  <si>
    <t>3/3/14: Updated to 24 passwords remembered.</t>
  </si>
  <si>
    <t>HPW6</t>
  </si>
  <si>
    <t>HPW6: Password history is insufficient</t>
  </si>
  <si>
    <t>RSI-30</t>
  </si>
  <si>
    <t>Maximum password age is enforced.</t>
  </si>
  <si>
    <t xml:space="preserve">If LDAP is not used, verify password maximum length requirement based on the following:
- Either configured natively within RDBMS (Oracle or SQL Server) or using the PASSWORD_LIFESPAN parameter in the password.properties file.
If LDAP is used the RSI application relies on the control implemented by Windows® Active Directory.  The maximum password age setting will need to be verified on the Windows® AD Domain Controller.
</t>
  </si>
  <si>
    <t>The maximum password age is configured to 90 days or less for privileged user accounts, and standard user accounts.
Note:  The application may rely on Active Directory or  the database for implementation of this requirement.</t>
  </si>
  <si>
    <t>HPW2</t>
  </si>
  <si>
    <t>HPW2: Password does not expire timely</t>
  </si>
  <si>
    <t>RSI-31</t>
  </si>
  <si>
    <t>The agency manages Revenue Premier authenticators for users and devices.</t>
  </si>
  <si>
    <t>Interview the system administrator about Revenue Premier authenticators for users and devices to determine if:
 - The requirements for establishing and the process for distribution of initial authenticators are documented,
 - Authenticators are changed on a periodic basis, and
 - Required specific measures for users to safeguard authenticators are documented.</t>
  </si>
  <si>
    <t xml:space="preserve"> - The identity of the individual and/or device receiving the authenticator is verified as part of the initial authenticator distribution, 
 - Requirements/restrictions for initial authenticator content are documented by The agency; 
 - Administrative procedures for initial authenticator distribution, for lost/compromised or damaged authenticators, and for revoking authenticators are defined and documented;
- For initial authenticator distribution and for locked/lost/compromised or damaged authenticators, system administrator provides a temporary password which is required to be changed on first login
- Default content of authenticators is changed upon information system installation;
 - Minimum and maximum lifetime restrictions and reuse conditions for authenticators (if appropriate) are defined and documented;
  - Authenticators are changed/refreshed every 90 days for privileged and standard users.
 - Authenticator content is protected from unauthorized disclosure and modification; and 
 - Users are required to take, and devices implement, specific measures to safeguard authenticators.
</t>
  </si>
  <si>
    <t>HPW9</t>
  </si>
  <si>
    <t>HPW9: Password management processes are not documented</t>
  </si>
  <si>
    <t>RSI-32</t>
  </si>
  <si>
    <t>Minimum password age is enforced.</t>
  </si>
  <si>
    <t xml:space="preserve">If LDAP is not used, verify password minimum length requirement.
If LDAP is used the RSI application relies on the control implemented by Windows® Active Directory.  The minimum password age setting will need to be verified on the Windows® AD Domain Controller.
</t>
  </si>
  <si>
    <t>The minimum password age is configured to be 1 day or more. 
The application may rely on Active Directory or  the database for implementation of this requirement.</t>
  </si>
  <si>
    <t>3/3/14: Updated to 1 day.</t>
  </si>
  <si>
    <t>HPW4</t>
  </si>
  <si>
    <t>HPW4: Minimum password age does not exist</t>
  </si>
  <si>
    <t>RSI-33</t>
  </si>
  <si>
    <t xml:space="preserve">Checks to ensure password expiration is configured properly. </t>
  </si>
  <si>
    <t>1. Select one or more defined RSI users and navigate to their security profile screen to verify the "password never expire" option is not checked.
2. This test is for any active user who's password expiration date is greater than 90 (privileged user and non-privileged user) days. 
If LDAP is used the RSI application relies on the control implemented by Windows® Active Directory.  The "password never expires" setting will need to be verified on the Windows® AD Domain Controller.</t>
  </si>
  <si>
    <t>1. Accounts with access to Revenue Premier are prevented from having passwords that never expire.
2. Privileged and non-privileged user accounts require passwords to expire every 90 days or less.
The application may rely on Active Directory or  the database for implementation of this requirement.</t>
  </si>
  <si>
    <t>RSI-34</t>
  </si>
  <si>
    <t>Checks to ensure new users must change their password upon initial login to the application.</t>
  </si>
  <si>
    <t xml:space="preserve">Verify that new users must change their password upon initial login.
If LDAP is used the RSI application relies on the control implemented by Windows® Active Directory.  The "required to change password upon first login" will need to be verified on the Windows® AD Domain Controller.
</t>
  </si>
  <si>
    <t>The account configuration requirement that the user must change password upon first login flag is set to True.
When using AD, this test is not applicable.</t>
  </si>
  <si>
    <t>HPW20</t>
  </si>
  <si>
    <t>HPW20: User is not required to change password upon first use</t>
  </si>
  <si>
    <t>RSI-35</t>
  </si>
  <si>
    <t>IA-6</t>
  </si>
  <si>
    <t>Authenticator Feedback</t>
  </si>
  <si>
    <t>Checks to see if Revenue Premier obscures feedback of authentication information during the authentication process to protect the information from possible exploitation/use by unauthorized individuals.</t>
  </si>
  <si>
    <t>1. Examine during login to the application that the user's password is obscured on screen during input.
2. Test the application by forcing a bad login through entering an invalid password and observe the onscreen feedback.
If LDAP is used the RSI application relies on the control implemented by Windows® Active Directory, which implements this requirement by default.</t>
  </si>
  <si>
    <t>1. Passwords are masked during input.
2. Invalid login reports message of bad login or password, thus not providing information of what was wrong (the password or the login).
If LDAP is used the RSI application relies on the control implemented by Windows® Active Directory, which implements this requirement by default.</t>
  </si>
  <si>
    <t>HPW8</t>
  </si>
  <si>
    <t>HPW8: Passwords are displayed on screen when entered</t>
  </si>
  <si>
    <t>RSI-36</t>
  </si>
  <si>
    <t>IA-7</t>
  </si>
  <si>
    <t>Cryptographic Module Authentication</t>
  </si>
  <si>
    <t xml:space="preserve">Revenue Premier employs authentication methods that meet the requirements of applicable laws, Executive Orders, directives, policies, regulations, standards, and guidance for authentication to a cryptographic module (i.e., passwords are encrypted on the client, in transmission, and while stored in the DBMS).
</t>
  </si>
  <si>
    <t>Verify if Revenue Premier Server have FIPS Mode enabled.
1. Using an account that has administrative credentials, log on to the computer.
2. Click Start, click Run, type gpedit.msc, and then press ENTER.
In the Local Group Policy Editor, under the Computer Configuration node, double-click Windows Settings, and then double-click Security Settings.
3. Under the Security Settings node, double-click Local Policies, and then click Security Options.
4. In the details pane, double-click "System cryptography: Use FIPS-compliant algorithms for encryption, hashing, and signing."
5. In the "System cryptography: Use FIPS-compliant algorithms for encryption, hashing, and signing" dialog box, ensure that "Enabled" has been selected.</t>
  </si>
  <si>
    <t xml:space="preserve">Passwords are encrypted on the client, in transmission and while stored in the DBMS using NIST FIPS 140 validated encryption.
Note:  If authentication is AD, password may not be stored in database.  Verify with DBA / Admin.  
</t>
  </si>
  <si>
    <t>HPW11</t>
  </si>
  <si>
    <t>HPW11: Password transmission does not use strong cryptography</t>
  </si>
  <si>
    <t>RSI-37</t>
  </si>
  <si>
    <t>SC-10</t>
  </si>
  <si>
    <t>Network Disconnect</t>
  </si>
  <si>
    <t>Checks to ensure the application automatically terminates a remote session after 30 minutes of inactivity.</t>
  </si>
  <si>
    <t>Verify remote sessions are automatically terminated after 30 minutes of inactivity:</t>
  </si>
  <si>
    <t>Remote sessions are automatically terminated after 30 minutes of inactivity.</t>
  </si>
  <si>
    <t>3/3/14: Changed to 30 minutes.</t>
  </si>
  <si>
    <t>HSC25</t>
  </si>
  <si>
    <t>HSC25: Network sessions do not timeout per Publication 1075 requirements</t>
  </si>
  <si>
    <t>RSI-38</t>
  </si>
  <si>
    <t>SC-13</t>
  </si>
  <si>
    <t>Cryptographic Protection</t>
  </si>
  <si>
    <t>Checks to ensure the application uses FIPS 140 approved cryptographic module for all transmission of FTI.</t>
  </si>
  <si>
    <t xml:space="preserve">The application uses approved FIPS 140 compliant modules and algorithms. </t>
  </si>
  <si>
    <t>CMVP stopped accepting FIPS 140-2 submissions for new validation certificates on 9/21/2021. However, many 140-2 certificates will be valid through 2026. Check the NIST website for further guidance.</t>
  </si>
  <si>
    <t>HSC42</t>
  </si>
  <si>
    <t>HSC42: Encryption capabilities do not meet FIPS 140 requirements</t>
  </si>
  <si>
    <t>RSI-39</t>
  </si>
  <si>
    <t>SC-2</t>
  </si>
  <si>
    <t>Application Partitioning</t>
  </si>
  <si>
    <t>Checks to see if Revenue Premier separates user functionality (including user interface services) from Revenue Premier management functionality.</t>
  </si>
  <si>
    <t>Examine the database server to determine if all databases that contain FTI (i.e., not just the IRS Production database) are secured in the same fashion as the production FTI database.</t>
  </si>
  <si>
    <t>All databases on the server that contain FTI, including development/staging and non-production databases, are secured in the same fashion as the production database and have all of the controls applied to them from this SCSEM.</t>
  </si>
  <si>
    <t>HCM20</t>
  </si>
  <si>
    <t>HCM20: Application interfaces are not separated from management functionality</t>
  </si>
  <si>
    <t>RSI-40</t>
  </si>
  <si>
    <t xml:space="preserve">Interview the RSI application administrator or examine the application documentation to determine how management and user interface services are separate.  
</t>
  </si>
  <si>
    <t xml:space="preserve">The RSI Revenue Premier product suite provides separate management and user interface services to prevent management-related information or functionality from being presented to non-privileged users.  
</t>
  </si>
  <si>
    <t>RSI-41</t>
  </si>
  <si>
    <t>AC-12</t>
  </si>
  <si>
    <t>Session Termination</t>
  </si>
  <si>
    <t>Checks to see if Revenue Premier allows users to initiate a logout process to terminate the session and displays an explicitly logout message to notify the user that the session has been successfully and securely terminated.</t>
  </si>
  <si>
    <t xml:space="preserve">Interview the administrator to determine if the RSI Revenue Premier application suite provides users with a method to initiate a logout function through the user interface and notifies the user that the connection has been successfully terminated.
</t>
  </si>
  <si>
    <t>The RSI Revenue Premier application suite provides users with a method to initiate a logout function through the user interface and notifies the user that the connection has been successfully terminated.</t>
  </si>
  <si>
    <t>HRM5</t>
  </si>
  <si>
    <t>HRM5: User sessions do not terminate after the Publication 1075 period of inactivity</t>
  </si>
  <si>
    <t>RSI-42</t>
  </si>
  <si>
    <t>SC-4</t>
  </si>
  <si>
    <t xml:space="preserve">Information in Shared System Resources
 </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</si>
  <si>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</si>
  <si>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</si>
  <si>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
When the data has been loaded to the DB, the administrator should go back and discard of the raw text file.</t>
  </si>
  <si>
    <t>The Computer Security Reviewer is to Coordinate with the DES if this is a finding.  The DES will report this issue.</t>
  </si>
  <si>
    <t>HSC10
HSC11</t>
  </si>
  <si>
    <t>HSC10: FTI is not properly deleted / destroyed
HSC11: No backup plan exists to remove failed data loads in the data warehouse</t>
  </si>
  <si>
    <t>RSI-43</t>
  </si>
  <si>
    <t>Checks to ensure the application prevents unauthorized and unintended information transfer via shared system resources.</t>
  </si>
  <si>
    <t>Interview the administrator to determine if a technical control is in place that prohibits copying FTI data or FTI data search results outside of the RSI application or requires standardized naming conventions for such results files (i.e., all files must start with the filename irs.fti.data…) that are copied outside of the RSI application.</t>
  </si>
  <si>
    <t>A documented policy exists that prohibits copying FTI data or FTI data search results outside of the RSI application or requires standardized naming conventions for such results files (i.e., all files must start with the filename irs.fti.data…) that are copied outside of the RSI application.</t>
  </si>
  <si>
    <t>HRM10</t>
  </si>
  <si>
    <t>HRM10: Client side caching utility has not been implemented</t>
  </si>
  <si>
    <t>RSI-44</t>
  </si>
  <si>
    <t>Examine the system architecture and interview the system administrator to verify the application does not store FTI in a system cache, registers, main memory, or secondary storage after a user session is terminated.</t>
  </si>
  <si>
    <t>Temporary files/objects that may contain FTI, including encrypted files, are not released to any system cache, registers, main memory or secondary storage when a user session is terminated.</t>
  </si>
  <si>
    <t>RSI-45</t>
  </si>
  <si>
    <t>SC-8</t>
  </si>
  <si>
    <t>Transmission Confidentiality and Integrity</t>
  </si>
  <si>
    <t>Revenue Premier protects the confidentiality of transmitted information.</t>
  </si>
  <si>
    <t>Confirm that the URL begins with HTTPS for the application accessing the database containing FTI</t>
  </si>
  <si>
    <t>The information system protects the confidentiality of transmitted information using TLS 1.2 or 1.2/HTTPS
Note - As of 9/30/2021, TLS 1.2 does not have an announced end of life date and is still acceptable.  Refer to NIST 800-52 Rev 2 for further information.</t>
  </si>
  <si>
    <t>HSC42: Encryption capabilities do not meet FIPS 140-2 requirements</t>
  </si>
  <si>
    <t>Info</t>
  </si>
  <si>
    <t>Criticality Ratings</t>
  </si>
  <si>
    <t xml:space="preserve">Issue Code </t>
  </si>
  <si>
    <t>RPTP-01</t>
  </si>
  <si>
    <t>The agency schedules, performs, documents, and reviews records of routine preventative and regular maintenance (including repairs) on the components of Revenue Premier Taxpayer Portal in accordance with manufacturer or vendor specifications and/or organizational requirements.</t>
  </si>
  <si>
    <t>Examine the system to determine if the version of the RSI Revenue Premier Taxpayer Portal application is a current vendor-supported version that still receives security updates/patches, and that a current maintenance contract is in place with the RSI vendor.</t>
  </si>
  <si>
    <t>The version of the RSI Revenue Premier Taxpayer Portal application is a current vendor-supported version that still receives security updates/patches.
A current maintenance support contract is in place with the RSI vendor.</t>
  </si>
  <si>
    <t>Revenue Premier Taxpayer Portal</t>
  </si>
  <si>
    <t>RPTP-02</t>
  </si>
  <si>
    <t>The agency manages Revenue Premier Taxpayer Portal accounts ( Establishing, activating, modifying, disabling, and removing accounts)</t>
  </si>
  <si>
    <t xml:space="preserve">1. Interview the system administrator to 
 - determine if user account templates are used to generate a standardized profile of security features when creating new user accounts,
 - determine what processes and requirements are in place to establish a new user account, 
 - what notification processes are in place to determine if/when accounts should be removed,
 - determine what processes and requirements are in place to create/monitor/remove temporary account(s),
2.  Randomly select up to 10% of the user accounts and verify that the users of those accounts are still active users that require RSI application access.
3. Interview the system or security administrator to verify how often the Active Directory Group membership is reviewed for potential revision and verify the process to disable/remove accounts.
4.  Verify that user and administrative accounts are automatically locked (i.e., it is not only manual process to lock accounts) due to inactivity (i.e.,90 days for user and non-privileged accounts). 
</t>
  </si>
  <si>
    <t>Verifies that:
-Account Templates are used
-Process and requirements are in place to establish a new user account
-Identifies adequate notification processes
-Identifies processes and requirements to create/monitor/remove temporary account(s)
- Identifies that only active accounts still retain access to Revenue Premier Taxpayer Portal
- Verifies that user accounts can be disabled/removed.
- Verify that administrative accounts are automatically locked.</t>
  </si>
  <si>
    <t>RPTP-03</t>
  </si>
  <si>
    <t>Checks to see if Revenue Premier Taxpayer Portal enforces assigned authorizations for controlling access to the system in accordance with applicable policy.</t>
  </si>
  <si>
    <t>RPTP-04</t>
  </si>
  <si>
    <t>Checks to see if Revenue Premier Taxpayer Portal enforces assigned authorizations for controlling access to FTI for only those accounts necessary</t>
  </si>
  <si>
    <t xml:space="preserve">All the users of the portal are seeing their own data or they are agents of the tax paying entity. Therefore there are no special permissions for restricting access to FTI for portal users. </t>
  </si>
  <si>
    <t xml:space="preserve">Users only have access to data they are assigned. </t>
  </si>
  <si>
    <t>RPTP-05</t>
  </si>
  <si>
    <t>Checks to see if Revenue Premier Taxpayer Portal clearly identifies datastores which contain FTI.</t>
  </si>
  <si>
    <t xml:space="preserve">FTI data is not stored within the Revenue Premier Taxpayer Portal database. If data is stored in the portal, ensure the datastores are clearly labeled.  </t>
  </si>
  <si>
    <t xml:space="preserve">FTI datastores are labeled. </t>
  </si>
  <si>
    <t>RPTP-06</t>
  </si>
  <si>
    <t>Checks to see if Revenue Premier Taxpayer Portal enforces assigned authorizations for controlling the flow of information within the system and between interconnected systems in accordance with applicable policy.</t>
  </si>
  <si>
    <t>RPTP-07</t>
  </si>
  <si>
    <t>Checks to see if Revenue Premier Taxpayer Portal enforces separation of duties through assigned access authorizations.</t>
  </si>
  <si>
    <t>1. A documented process (i.e., account authorization request forms) exists to determine the proper level of access that should be assigned to user accounts.
2. Administrative access to the RSI application is restricted to application administrators only.</t>
  </si>
  <si>
    <t>RPTP-08</t>
  </si>
  <si>
    <t xml:space="preserve">Verify the account Lockout setting on the Windows® AD Domain Controller.
</t>
  </si>
  <si>
    <t>RPTP-09</t>
  </si>
  <si>
    <t>RPTP-10</t>
  </si>
  <si>
    <t>Revenue Premier Taxpayer Portal prevents further access to the system by initiating a session lock after 15 minutes of inactivity, and the session lock remains in effect until the user reestablishes access using appropriate identification and authentication procedures.</t>
  </si>
  <si>
    <t xml:space="preserve">Verify that an automatic session lock timeout due to inactivity is enabled and configured to 15 minutes or less:
1. Log into the WebSphere administrative portal.
2. Navigate to Servers -&gt; Server Types -&gt; WebSphere application servers
3. Under Container Setting click the Session management link.
4. Locate the Session timeout area and verify the session timeout is 15 minutes. </t>
  </si>
  <si>
    <t xml:space="preserve">An automatic session lock timeout due to inactivity is enabled and configured to 15 minutes or less.
</t>
  </si>
  <si>
    <t>RPTP-11</t>
  </si>
  <si>
    <t>Agencies routinely review audit records for indications of unusual activities, suspicious activities or suspected violations, and report findings to appropriate officials for prompt resolution.</t>
  </si>
  <si>
    <t>RPTP-12</t>
  </si>
  <si>
    <t>The agency authorizes, monitors, and controls all methods of remote access to Revenue Premier Taxpayer Portal.</t>
  </si>
  <si>
    <t>RPTP-13</t>
  </si>
  <si>
    <t>Revenue Premier Taxpayer Portal provides audit record generation capability for the list of auditable events defined in AU-2; Allows designated organizational personnel to select which auditable events are to be audited by specific components of the system; and Generates audit records for the list of audited events defined in AU-2 with the content as defined in AU-3.</t>
  </si>
  <si>
    <t xml:space="preserve">Confirm the auditing is enabled and ensure the logs are not empty.  
Select * from p_audit_log where is_fti = 'Y'
</t>
  </si>
  <si>
    <t>RSI auditing is enabled and the audit logs contain appropriate audit event entries.</t>
  </si>
  <si>
    <t>RPTP-14</t>
  </si>
  <si>
    <t xml:space="preserve">The agency:
 - Determines that Revenue Premier Taxpayer Portal must be capable of auditing the auditable events as defined in Publication 1075, AU-2 control requirements.
</t>
  </si>
  <si>
    <t>RPTP-15</t>
  </si>
  <si>
    <t xml:space="preserve">Verify login/logout events are audited within the audit logs.
Unsuccessful attempts are captured in an error log. </t>
  </si>
  <si>
    <t>RPTP-16</t>
  </si>
  <si>
    <t>RPTP-17</t>
  </si>
  <si>
    <t>Revenue Premier Taxpayer Portal produces audit records that contain sufficient information to establish what events occurred, the sources of the events, and the outcomes of the events (i.e., capture access, modification, deletion and movement of FTI by each unique user).</t>
  </si>
  <si>
    <t xml:space="preserve">FTI data is not stored with the Revenue Premier Taxpayer Portal database. Access audit logs are recorded within the Revenue Premier application. See RSI-21 for steps to audit the Revenue Premier application. 
</t>
  </si>
  <si>
    <t>HAU5
HAU22</t>
  </si>
  <si>
    <t>HAU5: Auditing is not performed on all data tables containing FTI
HAU22: Content of audit records is not sufficient</t>
  </si>
  <si>
    <t>RPTP-18</t>
  </si>
  <si>
    <t>1. Examine example log tables
Select * from p_audit_log order by updated_dttm desc
2. Verify there is a mechanism in place to notify the administrator in the event audit logs near storage capacity, or the audit process has failed. Examine automated alerts that have been previously received by the administrator.
3. Verify the duration of time that the audit logs are retained in archive.</t>
  </si>
  <si>
    <t>RPTP-19</t>
  </si>
  <si>
    <t>Revenue Premier Taxpayer Portal alerts appropriate organizational officials in the event of an audit processing failure and ensures the application discontinues processing until the auditing feature is restored.</t>
  </si>
  <si>
    <t>Examine system audit features/options to determine if Revenue Premier Taxpayer Portal alerts appropriate organizational officials in the event of an audit processing failure and discontinues the application processing until the auditing feature is restored.</t>
  </si>
  <si>
    <t>RPTP-20</t>
  </si>
  <si>
    <t xml:space="preserve">Interview the system administrator to determine if the agency reviews and analyzes Revenue Premier Taxpayer Portal audit records for indications of inappropriate or unusual activity, and reports findings to designated organizational officials; and adjusts the level of audit review, analysis, and reporting within Revenue Premier Taxpayer Portal when there is a change in risk to organizational operations, organizational assets, individuals, other organizations, or the Nation based on law enforcement information, intelligence information, or other credible sources of information.
</t>
  </si>
  <si>
    <t>RPTP-21</t>
  </si>
  <si>
    <t>RPTP-22</t>
  </si>
  <si>
    <t>Checks to see if Revenue Premier Taxpayer Portal protects audit information and audit tools from unauthorized access, modification, and deletion.</t>
  </si>
  <si>
    <t>RPTP-23</t>
  </si>
  <si>
    <t>The application uniquely identifies and authenticates users.</t>
  </si>
  <si>
    <t>RPTP-24</t>
  </si>
  <si>
    <t>Revenue Premier Taxpayer Portal uniquely identifies and authenticates all users before establishing a connection.</t>
  </si>
  <si>
    <t>Verify that all user accounts have unique account names by performing the following:
select p_user_extension
from user_extension_key
group by p_user_extension
having COUNT(*) &gt; 1
If LDAP is used the RSI application relies on the control implemented by Windows® Active Directory.  The uniqueness of all accounts will need to be verified on the Windows® AD Domain Controller.</t>
  </si>
  <si>
    <t>RPTP-25</t>
  </si>
  <si>
    <t>If LDAP is not used, verify password configuration based on the following:
- RDBMS password management (i.e., MSSQL Server)
- Application password management in password.properties file
If LDAP is used the RSI application relies on the control implemented by Windows® Active Directory.  The password minimum/maximum length and complexity settings will need to be verified on the Windows® AD Domain Controller.</t>
  </si>
  <si>
    <t>RPTP-26</t>
  </si>
  <si>
    <t>Revenue Premier Taxpayer Portal shall routinely prompt users to change their passwords within 14 days before such password expires.</t>
  </si>
  <si>
    <t xml:space="preserve">Log into the application using an account whose password will expire within 14 days. </t>
  </si>
  <si>
    <t>Verify that the application notifies the user upon successful authentication and the user is given the option to change the password.</t>
  </si>
  <si>
    <t>RPTP-27</t>
  </si>
  <si>
    <t>If LDAP is not used, verify password history requirement based on the following:
-Configured in RDBMS MSSQL Server.
If LDAP is used the RSI application relies on the control implemented by Windows® Active Directory.  The password history setting will need to be verified on the Windows® AD Domain Controller.</t>
  </si>
  <si>
    <t>RPTP-28</t>
  </si>
  <si>
    <t>Maximum Password Age is enforced.</t>
  </si>
  <si>
    <t xml:space="preserve">Within  Windows® AD Domain Controller for the Revenue Premier Taxpayer Portal, set the maximum password age for a user account so that the password is expired. Authenticate as that user. 
</t>
  </si>
  <si>
    <t xml:space="preserve">Application should require the user to change their password. </t>
  </si>
  <si>
    <t>RPTP-29</t>
  </si>
  <si>
    <t>The agency manages Revenue Premier Taxpayer Portal authenticators for users and devices.</t>
  </si>
  <si>
    <t>Interview the system administrator about Revenue Premier Taxpayer Portal authenticators for users and devices to determine if:
 - The requirements for establishing and the process for distribution of initial authenticators are documented,
 - Authenticators are changed on a periodic basis, and
 - Required specific measures for users to safeguard authenticators are documented.</t>
  </si>
  <si>
    <t xml:space="preserve"> - The identity of the individual and/or device receiving the authenticator is verified as part of the initial authenticator distribution, 
 - Requirements/restrictions for initial authenticator content are documented by The agency; 
 - Administrative procedures for initial authenticator distribution, for lost/compromised or damaged authenticators, and for revoking authenticators are defined and documented;
- For initial authenticator distribution and for locked/lost/compromised or damaged authenticators, system administrator provides a temporary password which is required to be changed on first login
- Default content of authenticators is changed upon information system installation;
 - Minimum and maximum lifetime restrictions and reuse conditions for authenticators (if appropriate) are defined and documented;
  - Authenticators are changed/refreshed every 90 days for privileged and  standard users.
 - Authenticator content is protected from unauthorized disclosure and modification; and 
 - Users are required to take, and devices implement, specific measures to safeguard authenticators.
</t>
  </si>
  <si>
    <t>RPTP-30</t>
  </si>
  <si>
    <t>Minimum Password Age is enforced.</t>
  </si>
  <si>
    <t>RPTP-31</t>
  </si>
  <si>
    <t xml:space="preserve">Checks to ensure Password Expiration is configured properly. </t>
  </si>
  <si>
    <t xml:space="preserve">The r_role.password_valid_length can be used to verify the maximum password age within the Revenue Premier Taxpayer Portal database, this value should match the value in LDAP.
Look-up the maximum password age setting will need to be verified on the Windows® AD Domain Controller.
</t>
  </si>
  <si>
    <t>The maximum password age is configured to 90 days or less for privileged user accounts, and for standard user accounts.
The application may rely on Active Directory or  the database for implementation of this requirement.</t>
  </si>
  <si>
    <t>RPTP-32</t>
  </si>
  <si>
    <t>RPTP-33</t>
  </si>
  <si>
    <t>Checks to see if Revenue Premier Taxpayer Portal obscures feedback of authentication information during the authentication process to protect the information from possible exploitation/use by unauthorized individuals.</t>
  </si>
  <si>
    <t>RPTP-34</t>
  </si>
  <si>
    <t xml:space="preserve">Revenue Premier Taxpayer Portal employs authentication methods that meet the requirements of applicable laws, Executive Orders, directives, policies, regulations, standards, and guidance for authentication to a cryptographic module (i.e., passwords are encrypted on the client, in transmission, and while stored in the DBMS).
</t>
  </si>
  <si>
    <t>Passwords are encrypted on the client, in transmission and while stored in the DBMS using NIST FIPS 140 validated encryption.</t>
  </si>
  <si>
    <t>RPTP-35</t>
  </si>
  <si>
    <t>Remote sessions are automatically terminated after 30 minutes or less of inactivity.</t>
  </si>
  <si>
    <t>RPTP-36</t>
  </si>
  <si>
    <t>Checks to ensure the application uses an approved cryptographic module.</t>
  </si>
  <si>
    <t xml:space="preserve">The application uses approved FIPS 140 compliant modules. </t>
  </si>
  <si>
    <t>RPTP-37</t>
  </si>
  <si>
    <t>Checks to see if Revenue Premier Taxpayer Portal separates user functionality (including user interface services) from Revenue Premier management functionality.</t>
  </si>
  <si>
    <t>RPTP-38</t>
  </si>
  <si>
    <t>Checks to see if Revenue Premier Taxpayer Portal separates user functionality (including user interface services) from Revenue Premier Taxpayer Portal WebSphere admin.</t>
  </si>
  <si>
    <t xml:space="preserve">The RSI Revenue Premier Taxpayer Portal product suite provide separate management and user interface services to prevent management-related information or functionality from being presented to non-privileged users.  
</t>
  </si>
  <si>
    <t>RPTP-39</t>
  </si>
  <si>
    <t>Checks to see if Revenue Premier Taxpayer Portal allows users to initiate a logout process to terminate the session and displays an explicitly logout message to notify the user that the session has been successfully and securely terminated.</t>
  </si>
  <si>
    <t xml:space="preserve">Interview the administrator to determine if the RSI Revenue Premier Taxpayer Portal application suite provides users with a method to initiate a logout function through the user interface and notifies the user that the connection has been successfully terminated.
</t>
  </si>
  <si>
    <t>The RSI Revenue Premier Taxpayer Portal application suite provides users with a method to initiate a logout function through the user interface and notifies the user that the connection has been successfully terminated.</t>
  </si>
  <si>
    <t>RPTP-40</t>
  </si>
  <si>
    <t>RPTP-41</t>
  </si>
  <si>
    <t>Interview the administrator to determine if a documented policy exists that prohibits copying FTI data or FTI data search results outside of the RSI application or requires standardized naming conventions for such results files (i.e., all files must start with the filename irs.fti.data…) that are copied outside of the RSI application.</t>
  </si>
  <si>
    <t>RPTP-42</t>
  </si>
  <si>
    <t>RPTP-43</t>
  </si>
  <si>
    <t>Revenue Premier Taxpayer Portal protects the confidentiality of transmitted information.</t>
  </si>
  <si>
    <t>The information system protects the confidentiality of transmitted information using TLS 1.2 or greater/HTTPS
Note - As of 9/30/2021, TLS 1.2 does not have an announced end of life date and is still acceptable.  Refer to NIST 800-52 Rev 2 for further information.</t>
  </si>
  <si>
    <t>ITP-01</t>
  </si>
  <si>
    <t>ITP-02</t>
  </si>
  <si>
    <t xml:space="preserve">1. Interview the system administrator to 
 - determine if user account templates are used to generate a standardized profile of security features when creating new user accounts,
 - determine what processes and requirements are in place to establish a new user account, 
 - how role/group membership is determined,
 - what notification processes are in place to determine if/when accounts should be removed,
 - determine what processes and requirements are in place to create/monitor/remove temporary account(s),
2. Determine whether Active Directory or local RSI account authentication is used with the following test procedure:
- check the "authentication" parameter in ..\conf\dal.properties.
3.  Randomly select up to 10% of the user accounts and verify that the users of those accounts are still active users that require RSI application access.
4. Interview the system or security administrator to verify how often the RSI account list or Active Directory Group membership is reviewed for potential revision and verify the process to disable/remove accounts.
5. Verify that user and administrative accounts are automatically locked (i.e., it is not only manual process to lock accounts) due to inactivity (i.e.,90 days for user and non-privileged accounts). 
</t>
  </si>
  <si>
    <t>ITP-03</t>
  </si>
  <si>
    <t>ITP-04</t>
  </si>
  <si>
    <t>ITP-05</t>
  </si>
  <si>
    <t>ITP-06</t>
  </si>
  <si>
    <t>ITP-07</t>
  </si>
  <si>
    <t>ITP-08</t>
  </si>
  <si>
    <t>HAC11: User access was not established with the concept of least privilege</t>
  </si>
  <si>
    <t>ITP-09</t>
  </si>
  <si>
    <t>ITP-10</t>
  </si>
  <si>
    <t>ITP-11</t>
  </si>
  <si>
    <t>ITP-12</t>
  </si>
  <si>
    <t>ITP-13</t>
  </si>
  <si>
    <t>ITP-14</t>
  </si>
  <si>
    <t>ITP-15</t>
  </si>
  <si>
    <t>ITP-16</t>
  </si>
  <si>
    <t>ITP-17</t>
  </si>
  <si>
    <t>ITP-18</t>
  </si>
  <si>
    <t>ITP-19</t>
  </si>
  <si>
    <t>ITP-20</t>
  </si>
  <si>
    <t>ITP-21</t>
  </si>
  <si>
    <t>ITP-22</t>
  </si>
  <si>
    <t>ITP-23</t>
  </si>
  <si>
    <t>ITP-24</t>
  </si>
  <si>
    <t>ITP-25</t>
  </si>
  <si>
    <t>ITP-26</t>
  </si>
  <si>
    <t>ITP-27</t>
  </si>
  <si>
    <t>ITP-28</t>
  </si>
  <si>
    <t>ITP-29</t>
  </si>
  <si>
    <t>ITP-30</t>
  </si>
  <si>
    <t>ITP-31</t>
  </si>
  <si>
    <t>ITP-32</t>
  </si>
  <si>
    <t>ITP-33</t>
  </si>
  <si>
    <t>1. Select one or more defined RSI users and navigate to their security profile screen to verify the "password never expire" option is not checked.
2. This test is for any active user who's password expiration date is greater than 60 (privileged user) or 90 (non-privileged user) days.  Change the parameter in the command to 60 for non-privileged users.
If LDAP is used the RSI application relies on the control implemented by Windows® Active Directory.  The "password never expires" setting will need to be verified on the Windows® AD Domain Controller.</t>
  </si>
  <si>
    <t>1. Accounts with access to Revenue Premier are prevented from having passwords that never expire.
2. Privileged accounts require passwords to expire every 60 days or less.  User passwords must expire no more than 90 days.
The application may rely on Active Directory or  the database for implementation of this requirement.</t>
  </si>
  <si>
    <t>ITP-34</t>
  </si>
  <si>
    <t>ITP-35</t>
  </si>
  <si>
    <t>ITP-36</t>
  </si>
  <si>
    <t xml:space="preserve">Passwords are encrypted on the client, in transmission and while stored in the DBMS using NIST FIPS 140 validated encryption.
</t>
  </si>
  <si>
    <t>ITP-37</t>
  </si>
  <si>
    <t>ITP-38</t>
  </si>
  <si>
    <t>The application uses approved FIPS 140 compliant modules. 
Note - CMVP stopped accepting FIPS 140 submissions for new validation certificates of 9/21/2021. However, it is still valid as of 9/30/2021 without an announced end of life date. Check the NIST website for further guidance.</t>
  </si>
  <si>
    <t>ITP-39</t>
  </si>
  <si>
    <t>ITP-40</t>
  </si>
  <si>
    <t xml:space="preserve">The RSI Revenue Premier product suite provide separate management and user interface services to prevent management-related information or functionality from being presented to non-privileged users.  
</t>
  </si>
  <si>
    <t>ITP-41</t>
  </si>
  <si>
    <t>ITP-42</t>
  </si>
  <si>
    <t>ITP-43</t>
  </si>
  <si>
    <t>ITP-44</t>
  </si>
  <si>
    <t>ITP-45</t>
  </si>
  <si>
    <t>The information system protects the confidentiality of transmitted information using TLS1.2 or higher/HTTPS
Note - As of 9/30/2021, TLS 1.2 does not have an announced end of life date and is still acceptable.  Refer to NIST 800-52 Rev 2 for further information.</t>
  </si>
  <si>
    <t>Appendix</t>
  </si>
  <si>
    <t>SCSEM Sources:</t>
  </si>
  <si>
    <t>This SCSEM was created for the IRS Office of Safeguards based on the following resources.</t>
  </si>
  <si>
    <t>▪ Custom SCSEM developed in coordination with RSI.</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</si>
  <si>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</si>
  <si>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</si>
  <si>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</si>
  <si>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</si>
  <si>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</si>
  <si>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</si>
  <si>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</si>
  <si>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</si>
  <si>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</si>
  <si>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</si>
  <si>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</si>
  <si>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</si>
  <si>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</si>
  <si>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</si>
  <si>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</si>
  <si>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</si>
  <si>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</si>
  <si>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</si>
  <si>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</si>
  <si>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</si>
  <si>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</si>
  <si>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Updates based on Publication 1075.  See SCSEM notes column for specific updates.</t>
  </si>
  <si>
    <t>Added baseline Criticality Score and Issue Codes, weighted test cases based on criticality, and updated Results Tab</t>
  </si>
  <si>
    <t>Updated Results Tab.</t>
  </si>
  <si>
    <t>Created Test Cases Tab for Latest Version of RSI, RPTP, ITP. Updated Issue Code Table</t>
  </si>
  <si>
    <t>Minor Fix - Changed to TLS1.1 or greater allowed</t>
  </si>
  <si>
    <t>Internal Update</t>
  </si>
  <si>
    <t>03/031/2019</t>
  </si>
  <si>
    <t>Updated issue code table</t>
  </si>
  <si>
    <t xml:space="preserve">Internal Updates and updated issue code table </t>
  </si>
  <si>
    <t>Updated based on IRS Publication 1075 (November 2021) Internal updates and Issue Code Table updates</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</si>
  <si>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</si>
  <si>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</si>
  <si>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</si>
  <si>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</si>
  <si>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</si>
  <si>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</si>
  <si>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</si>
  <si>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</si>
  <si>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</si>
  <si>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</si>
  <si>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</si>
  <si>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</si>
  <si>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</si>
  <si>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</si>
  <si>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</si>
  <si>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</si>
  <si>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</si>
  <si>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</si>
  <si>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</si>
  <si>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</si>
  <si>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</si>
  <si>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</si>
  <si>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</si>
  <si>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</si>
  <si>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</si>
  <si>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</si>
  <si>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</si>
  <si>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</si>
  <si>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</si>
  <si>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</si>
  <si>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</si>
  <si>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</si>
  <si>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</si>
  <si>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</si>
  <si>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</si>
  <si>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</si>
  <si>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</si>
  <si>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</si>
  <si>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</si>
  <si>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</si>
  <si>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</si>
  <si>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</si>
  <si>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</si>
  <si>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</si>
  <si>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</si>
  <si>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</si>
  <si>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</si>
  <si>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</si>
  <si>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</si>
  <si>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</si>
  <si>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</si>
  <si>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</si>
  <si>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</si>
  <si>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</si>
  <si>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</si>
  <si>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</si>
  <si>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</si>
  <si>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</si>
  <si>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</si>
  <si>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</si>
  <si>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</si>
  <si>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</si>
  <si>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</si>
  <si>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</si>
  <si>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</si>
  <si>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</si>
  <si>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</si>
  <si>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</si>
  <si>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</si>
  <si>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</si>
  <si>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</si>
  <si>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</si>
  <si>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</si>
  <si>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</si>
  <si>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</si>
  <si>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</si>
  <si>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</si>
  <si>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</si>
  <si>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</si>
  <si>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</si>
  <si>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</si>
  <si>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</si>
  <si>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</si>
  <si>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</si>
  <si>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</si>
  <si>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</si>
  <si>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</si>
  <si>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</si>
  <si>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</si>
  <si>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</si>
  <si>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</si>
  <si>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</si>
  <si>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</si>
  <si>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</si>
  <si>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</si>
  <si>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</si>
  <si>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</si>
  <si>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</si>
  <si>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</si>
  <si>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</si>
  <si>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</si>
  <si>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</si>
  <si>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</si>
  <si>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</si>
  <si>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</si>
  <si>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</si>
  <si>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</si>
  <si>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</si>
  <si>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</si>
  <si>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</si>
  <si>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</si>
  <si>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</si>
  <si>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</si>
  <si>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</si>
  <si>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</si>
  <si>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</si>
  <si>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</si>
  <si>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</si>
  <si>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</si>
  <si>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</si>
  <si>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</si>
  <si>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</si>
  <si>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</si>
  <si>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</si>
  <si>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</si>
  <si>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</si>
  <si>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</si>
  <si>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</si>
  <si>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</si>
  <si>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</si>
  <si>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</si>
  <si>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</si>
  <si>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</si>
  <si>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</si>
  <si>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</si>
  <si>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</si>
  <si>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</si>
  <si>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</si>
  <si>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</si>
  <si>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</si>
  <si>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</si>
  <si>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</si>
  <si>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</si>
  <si>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</si>
  <si>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</si>
  <si>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</si>
  <si>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</si>
  <si>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</si>
  <si>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</si>
  <si>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</si>
  <si>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</si>
  <si>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</si>
  <si>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</si>
  <si>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</si>
  <si>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</si>
  <si>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</si>
  <si>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</si>
  <si>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</si>
  <si>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</si>
  <si>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</si>
  <si>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</si>
  <si>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</si>
  <si>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</si>
  <si>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</si>
  <si>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</si>
  <si>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</si>
  <si>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</si>
  <si>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</si>
  <si>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</si>
  <si>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</si>
  <si>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</si>
  <si>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</si>
  <si>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</si>
  <si>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</si>
  <si>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</si>
  <si>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</si>
  <si>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</si>
  <si>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</si>
  <si>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</si>
  <si>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</si>
  <si>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</si>
  <si>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</si>
  <si>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</si>
  <si>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</si>
  <si>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</si>
  <si>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</si>
  <si>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</si>
  <si>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</si>
  <si>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</si>
  <si>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</si>
  <si>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</si>
  <si>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</si>
  <si>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</si>
  <si>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</si>
  <si>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</si>
  <si>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</si>
  <si>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</si>
  <si>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</si>
  <si>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</si>
  <si>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</si>
  <si>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</si>
  <si>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</si>
  <si>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</si>
  <si>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</si>
  <si>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</si>
  <si>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</si>
  <si>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</si>
  <si>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</si>
  <si>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</si>
  <si>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</si>
  <si>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</si>
  <si>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</si>
  <si>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</si>
  <si>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</si>
  <si>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</si>
  <si>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</si>
  <si>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</si>
  <si>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</si>
  <si>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</si>
  <si>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</si>
  <si>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</si>
  <si>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</si>
  <si>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</si>
  <si>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</si>
  <si>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</si>
  <si>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</si>
  <si>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</si>
  <si>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</si>
  <si>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</si>
  <si>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</si>
  <si>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</si>
  <si>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</si>
  <si>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</si>
  <si>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</si>
  <si>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</si>
  <si>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</si>
  <si>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</si>
  <si>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</si>
  <si>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</si>
  <si>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</si>
  <si>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</si>
  <si>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</si>
  <si>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</si>
  <si>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</si>
  <si>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</si>
  <si>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</si>
  <si>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</si>
  <si>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</si>
  <si>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</si>
  <si>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</si>
  <si>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</si>
  <si>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</si>
  <si>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</si>
  <si>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</si>
  <si>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</si>
  <si>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</si>
  <si>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</si>
  <si>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</si>
  <si>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</si>
  <si>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</si>
  <si>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</si>
  <si>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</si>
  <si>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</si>
  <si>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</si>
  <si>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</si>
  <si>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</si>
  <si>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</si>
  <si>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</si>
  <si>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</si>
  <si>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</si>
  <si>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</si>
  <si>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</si>
  <si>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</si>
  <si>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</si>
  <si>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</si>
  <si>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</si>
  <si>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</si>
  <si>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</si>
  <si>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</si>
  <si>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</si>
  <si>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</si>
  <si>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</si>
  <si>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</si>
  <si>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</si>
  <si>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</si>
  <si>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</si>
  <si>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</si>
  <si>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</si>
  <si>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</si>
  <si>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</si>
  <si>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</si>
  <si>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</si>
  <si>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</si>
  <si>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</si>
  <si>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</si>
  <si>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</si>
  <si>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</si>
  <si>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</si>
  <si>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</si>
  <si>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</si>
  <si>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</si>
  <si>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</si>
  <si>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</si>
  <si>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</si>
  <si>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</si>
  <si>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</si>
  <si>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</si>
  <si>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</si>
  <si>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</si>
  <si>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</si>
  <si>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</si>
  <si>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</si>
  <si>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</si>
  <si>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</si>
  <si>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</si>
  <si>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</si>
  <si>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</si>
  <si>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</si>
  <si>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</si>
  <si>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</si>
  <si>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</si>
  <si>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</si>
  <si>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</si>
  <si>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</si>
  <si>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</si>
  <si>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</si>
  <si>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</si>
  <si>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</si>
  <si>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</si>
  <si>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</si>
  <si>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</si>
  <si>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</si>
  <si>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</si>
  <si>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</si>
  <si>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</si>
  <si>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</si>
  <si>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</si>
  <si>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</si>
  <si>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</si>
  <si>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</si>
  <si>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</si>
  <si>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</si>
  <si>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</si>
  <si>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</si>
  <si>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</si>
  <si>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</si>
  <si>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</si>
  <si>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</si>
  <si>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</si>
  <si>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</si>
  <si>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</si>
  <si>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</si>
  <si>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</si>
  <si>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</si>
  <si>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</si>
  <si>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</si>
  <si>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</si>
  <si>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</si>
  <si>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</si>
  <si>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</si>
  <si>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</si>
  <si>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</si>
  <si>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</si>
  <si>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</si>
  <si>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</si>
  <si>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</si>
  <si>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</si>
  <si>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</si>
  <si>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</si>
  <si>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</si>
  <si>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</si>
  <si>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</si>
  <si>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</si>
  <si>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</si>
  <si>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</si>
  <si>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</si>
  <si>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</si>
  <si>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</si>
  <si>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</si>
  <si>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</si>
  <si>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</si>
  <si>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</si>
  <si>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</si>
  <si>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</si>
  <si>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</si>
  <si>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</si>
  <si>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</si>
  <si>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</si>
  <si>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</si>
  <si>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</si>
  <si>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</si>
  <si>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</si>
  <si>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</si>
  <si>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</si>
  <si>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</si>
  <si>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</si>
  <si>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</si>
  <si>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</si>
  <si>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</si>
  <si>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</si>
  <si>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</si>
  <si>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</si>
  <si>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</si>
  <si>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</si>
  <si>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</si>
  <si>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</si>
  <si>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</si>
  <si>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</si>
  <si>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</si>
  <si>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</si>
  <si>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</si>
  <si>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</si>
  <si>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</si>
  <si>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</si>
  <si>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</si>
  <si>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</si>
  <si>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</si>
  <si>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</si>
  <si>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</si>
  <si>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</si>
  <si>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</si>
  <si>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</si>
  <si>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</si>
  <si>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</si>
  <si>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</si>
  <si>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</si>
  <si>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</si>
  <si>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</si>
  <si>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</si>
  <si>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</si>
  <si>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</si>
  <si>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</si>
  <si>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</si>
  <si>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</si>
  <si>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</si>
  <si>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</si>
  <si>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</si>
  <si>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</si>
  <si>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</si>
  <si>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</si>
  <si>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</si>
  <si>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</si>
  <si>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</si>
  <si>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</si>
  <si>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</si>
  <si>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</si>
  <si>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</si>
  <si>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</si>
  <si>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</si>
  <si>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</si>
  <si>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</si>
  <si>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</si>
  <si>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</si>
  <si>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</si>
  <si>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</si>
  <si>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</si>
  <si>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</si>
  <si>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</si>
  <si>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</si>
  <si>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</si>
  <si>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</si>
  <si>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</si>
  <si>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</si>
  <si>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</si>
  <si>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</si>
  <si>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</si>
  <si>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</si>
  <si>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</si>
  <si>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</si>
  <si>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</si>
  <si>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</si>
  <si>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</si>
  <si>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</si>
  <si>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</si>
  <si>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</si>
  <si>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</si>
  <si>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</si>
  <si>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</si>
  <si>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</si>
  <si>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</si>
  <si>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</si>
  <si>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</si>
  <si>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</si>
  <si>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</si>
  <si>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</si>
  <si>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</si>
  <si>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</si>
  <si>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</si>
  <si>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</si>
  <si>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</si>
  <si>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</si>
  <si>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</si>
  <si>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</si>
  <si>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</si>
  <si>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</si>
  <si>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</si>
  <si>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</si>
  <si>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</si>
  <si>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</si>
  <si>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</si>
  <si>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</si>
  <si>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</si>
  <si>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</si>
  <si>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</si>
  <si>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</si>
  <si>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</si>
  <si>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</si>
  <si>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</si>
  <si>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</si>
  <si>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</si>
  <si>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</si>
  <si>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</si>
  <si>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</si>
  <si>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</si>
  <si>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</si>
  <si>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</si>
  <si>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</si>
  <si>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</si>
  <si>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</si>
  <si>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</si>
  <si>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</si>
  <si>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</si>
  <si>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</si>
  <si>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</si>
  <si>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</si>
  <si>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</si>
  <si>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</si>
  <si>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</si>
  <si>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</si>
  <si>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</si>
  <si>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</si>
  <si>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</si>
  <si>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</si>
  <si>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</si>
  <si>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</si>
  <si>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</si>
  <si>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</si>
  <si>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</si>
  <si>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</si>
  <si>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</si>
  <si>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</si>
  <si>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</si>
  <si>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</si>
  <si>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</si>
  <si>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</si>
  <si>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</si>
  <si>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</si>
  <si>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</si>
  <si>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</si>
  <si>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</si>
  <si>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</si>
  <si>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</si>
  <si>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</si>
  <si>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</si>
  <si>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</si>
  <si>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</si>
  <si>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</si>
  <si>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</si>
  <si>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</si>
  <si>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</si>
  <si>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</si>
  <si>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</si>
  <si>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</si>
  <si>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</si>
  <si>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</si>
  <si>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</si>
  <si>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</si>
  <si>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</si>
  <si>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</si>
  <si>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</si>
  <si>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</si>
  <si>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</si>
  <si>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</si>
  <si>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</si>
  <si>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</si>
  <si>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</si>
  <si>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</si>
  <si>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</si>
  <si>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</si>
  <si>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</si>
  <si>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</si>
  <si>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</si>
  <si>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</si>
  <si>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</si>
  <si>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</si>
  <si>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</si>
  <si>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</si>
  <si>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</si>
  <si>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</si>
  <si>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</si>
  <si>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</si>
  <si>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</si>
  <si>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</si>
  <si>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</si>
  <si>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</si>
  <si>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</si>
  <si>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</si>
  <si>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</si>
  <si>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</si>
  <si>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</si>
  <si>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</si>
  <si>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</si>
  <si>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</si>
  <si>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</si>
  <si>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</si>
  <si>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</si>
  <si>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</si>
  <si>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</si>
  <si>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</si>
  <si>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</si>
  <si>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</si>
  <si>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</si>
  <si>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</si>
  <si>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</si>
  <si>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</si>
  <si>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</si>
  <si>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</si>
  <si>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</si>
  <si>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</si>
  <si>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</si>
  <si>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</si>
  <si>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</si>
  <si>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</si>
  <si>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</si>
  <si>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</si>
  <si>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</si>
  <si>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</si>
  <si>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</si>
  <si>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</si>
  <si>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</si>
  <si>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</si>
  <si>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</si>
  <si>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</si>
  <si>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</si>
  <si>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</si>
  <si>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</si>
  <si>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</si>
  <si>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</si>
  <si>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</si>
  <si>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</si>
  <si>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</si>
  <si>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</si>
  <si>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</si>
  <si>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</si>
  <si>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</si>
  <si>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</si>
  <si>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</si>
  <si>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</si>
  <si>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</si>
  <si>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</si>
  <si>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</si>
  <si>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</si>
  <si>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</si>
  <si>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</si>
  <si>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</si>
  <si>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</si>
  <si>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</si>
  <si>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</si>
  <si>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</si>
  <si>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</si>
  <si>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</si>
  <si>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</si>
  <si>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</si>
  <si>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</si>
  <si>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</si>
  <si>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</si>
  <si>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</si>
  <si>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</si>
  <si>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</si>
  <si>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</si>
  <si>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</si>
  <si>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</si>
  <si>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</si>
  <si>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</si>
  <si>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</si>
  <si>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</si>
  <si>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</si>
  <si>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</si>
  <si>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</si>
  <si>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</si>
  <si>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</si>
  <si>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</si>
  <si>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</si>
  <si>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</si>
  <si>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</si>
  <si>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</si>
  <si>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</si>
  <si>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</si>
  <si>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</si>
  <si>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</si>
  <si>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</si>
  <si>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</si>
  <si>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</si>
  <si>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</si>
  <si>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</si>
  <si>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</si>
  <si>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</si>
  <si>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</si>
  <si>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</si>
  <si>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</si>
  <si>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</si>
  <si>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</si>
  <si>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</si>
  <si>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</si>
  <si>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</si>
  <si>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</si>
  <si>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</si>
  <si>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</si>
  <si>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</si>
  <si>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</si>
  <si>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</si>
  <si>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</si>
  <si>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</si>
  <si>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</si>
  <si>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</si>
  <si>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</si>
  <si>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</si>
  <si>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</si>
  <si>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</si>
  <si>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</si>
  <si>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</si>
  <si>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</si>
  <si>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</si>
  <si>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</si>
  <si>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</si>
  <si>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</si>
  <si>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</si>
  <si>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</si>
  <si>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</si>
  <si>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</si>
  <si>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</si>
  <si>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</si>
  <si>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</si>
  <si>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</si>
  <si>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</si>
  <si>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</si>
  <si>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</si>
  <si>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</si>
  <si>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</si>
  <si>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</si>
  <si>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</si>
  <si>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</si>
  <si>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</si>
  <si>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</si>
  <si>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</si>
  <si>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</si>
  <si>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</si>
  <si>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</si>
  <si>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</si>
  <si>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</si>
  <si>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</si>
  <si>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</si>
  <si>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</si>
  <si>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</si>
  <si>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</si>
  <si>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</si>
  <si>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</si>
  <si>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</si>
  <si>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</si>
  <si>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</si>
  <si>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</si>
  <si>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</si>
  <si>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</si>
  <si>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</si>
  <si>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</si>
  <si>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</si>
  <si>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</si>
  <si>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</si>
  <si>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</si>
  <si>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</si>
  <si>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</si>
  <si>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</si>
  <si>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</si>
  <si>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</si>
  <si>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</si>
  <si>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</si>
  <si>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</si>
  <si>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</si>
  <si>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</si>
  <si>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</si>
  <si>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</si>
  <si>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</si>
  <si>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</si>
  <si>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</si>
  <si>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</si>
  <si>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</si>
  <si>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</si>
  <si>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</si>
  <si>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</si>
  <si>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</si>
  <si>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</si>
  <si>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</si>
  <si>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</si>
  <si>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</si>
  <si>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</si>
  <si>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</si>
  <si>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</si>
  <si>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</si>
  <si>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</si>
  <si>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</si>
  <si>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</si>
  <si>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</si>
  <si>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</si>
  <si>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</si>
  <si>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</si>
  <si>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</si>
  <si>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</si>
  <si>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</si>
  <si>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</si>
  <si>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</si>
  <si>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</si>
  <si>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</si>
  <si>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</si>
  <si>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</si>
  <si>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</si>
  <si>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</si>
  <si>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</si>
  <si>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</si>
  <si>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</si>
  <si>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</si>
  <si>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</si>
  <si>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</si>
  <si>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</si>
  <si>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</si>
  <si>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</si>
  <si>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</si>
  <si>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</si>
  <si>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</si>
  <si>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</si>
  <si>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</si>
  <si>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</si>
  <si>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</si>
  <si>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</si>
  <si>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</si>
  <si>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</si>
  <si>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</si>
  <si>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</si>
  <si>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</si>
  <si>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</si>
  <si>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</si>
  <si>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</si>
  <si>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</si>
  <si>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</si>
  <si>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</si>
  <si>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</si>
  <si>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</si>
  <si>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</si>
  <si>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</si>
  <si>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</si>
  <si>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</si>
  <si>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</si>
  <si>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</si>
  <si>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</si>
  <si>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</si>
  <si>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</si>
  <si>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</si>
  <si>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</si>
  <si>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</si>
  <si>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</si>
  <si>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</si>
  <si>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</si>
  <si>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</si>
  <si>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</si>
  <si>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</si>
  <si>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</si>
  <si>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</si>
  <si>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</si>
  <si>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</si>
  <si>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</si>
  <si>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</si>
  <si>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</si>
  <si>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</si>
  <si>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</si>
  <si>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</si>
  <si>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</si>
  <si>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</si>
  <si>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</si>
  <si>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</si>
  <si>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</si>
  <si>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</si>
  <si>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</si>
  <si>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</si>
  <si>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</si>
  <si>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</si>
  <si>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</si>
  <si>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</si>
  <si>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</si>
  <si>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</si>
  <si>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</si>
  <si>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</si>
  <si>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</si>
  <si>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</si>
  <si>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</si>
  <si>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</si>
  <si>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</si>
  <si>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</si>
  <si>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</si>
  <si>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</si>
  <si>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</si>
  <si>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</si>
  <si>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</si>
  <si>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</si>
  <si>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</si>
  <si>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</si>
  <si>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</si>
  <si>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</si>
  <si>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</si>
  <si>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</si>
  <si>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</si>
  <si>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</si>
  <si>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</si>
  <si>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</si>
  <si>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</si>
  <si>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</si>
  <si>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</si>
  <si>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</si>
  <si>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</si>
  <si>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</si>
  <si>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</si>
  <si>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</si>
  <si>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</si>
  <si>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</si>
  <si>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</si>
  <si>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</si>
  <si>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</si>
  <si>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</si>
  <si>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</si>
  <si>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</si>
  <si>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</si>
  <si>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</si>
  <si>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</si>
  <si>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</si>
  <si>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</si>
  <si>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</si>
  <si>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</si>
  <si>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</si>
  <si>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</si>
  <si>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</si>
  <si>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</si>
  <si>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</si>
  <si>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</si>
  <si>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</si>
  <si>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</si>
  <si>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</si>
  <si>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</si>
  <si>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</si>
  <si>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</si>
  <si>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</si>
  <si>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</si>
  <si>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</si>
  <si>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</si>
  <si>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</si>
  <si>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</si>
  <si>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</si>
  <si>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</si>
  <si>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</si>
  <si>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</si>
  <si>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</si>
  <si>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</si>
  <si>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</si>
  <si>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</si>
  <si>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</si>
  <si>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</si>
  <si>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</si>
  <si>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</si>
  <si>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</si>
  <si>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</si>
  <si>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</si>
  <si>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</si>
  <si>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</si>
  <si>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</si>
  <si>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</si>
  <si>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</si>
  <si>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</si>
  <si>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</si>
  <si>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</si>
  <si>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</si>
  <si>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</si>
  <si>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</si>
  <si>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</si>
  <si>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</si>
  <si>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</si>
  <si>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</si>
  <si>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</si>
  <si>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</si>
  <si>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</si>
  <si>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</si>
  <si>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</si>
  <si>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</si>
  <si>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</si>
  <si>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</si>
  <si>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</si>
  <si>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</si>
  <si>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</si>
  <si>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</si>
  <si>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</si>
  <si>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</si>
  <si>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</si>
  <si>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</si>
  <si>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</si>
  <si>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</si>
  <si>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</si>
  <si>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</si>
  <si>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</si>
  <si>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</si>
  <si>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</si>
  <si>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</si>
  <si>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</si>
  <si>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</si>
  <si>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</si>
  <si>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</si>
  <si>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</si>
  <si>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NIST SP 800-53 Rev. 5, Recommended Security Controls for Federal Information Systems and Organizations</t>
  </si>
  <si>
    <t xml:space="preserve">▪ IRS Publication 1075, Tax Information Security Guidelines for Federal, State and Local Agencies (Rev. 11-2021)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</si>
  <si>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</si>
  <si>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</si>
  <si>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</si>
  <si>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</si>
  <si>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</si>
  <si>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</si>
  <si>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</si>
  <si>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</si>
  <si>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</si>
  <si>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</si>
  <si>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</si>
  <si>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</si>
  <si>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</si>
  <si>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</si>
  <si>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</si>
  <si>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</si>
  <si>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</si>
  <si>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</si>
  <si>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</si>
  <si>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</si>
  <si>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</si>
  <si>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</si>
  <si>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</si>
  <si>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FTI datastores are clearly marked to prevent commingling of data.</t>
  </si>
  <si>
    <t xml:space="preserve">1. Interview the administrator to identify any database tables that contain FTI commingled with other agency data. Once the tables have been identified use the below query to validate that the FTI data is labeled properly as FTI:
select ad.[Field Name], 'Y' as has_fti 
from [Table Name] ad, 
DATA_SOURCE_detail dsd, DATA_SOURCE_CATALOG dsc, 
ETL_SOURCE_RUN_DETAIL esd
Where ad.SRC_RUN_ID = esd.SRC_RUN_ID 
 and esd.CATALOG_ID = dsc.CATALOG_ID
 and dsc.DATA_SOURCE = dsd.DATA_SOURCE
 and dsd.DATA_SOURCE_AGENCY in ('IRS', 'IRS_TOP')
Additionally, the following field query will identify FTI data within the its_flag_info table.
select *
 from its_flag_info ifi
 where flag_type_key in (1, 2)
 select ifi.flag_value as fti_flag, * 
 from its_address ia,
 its_flag_info ifi
where flag_type_key in (1,2) 
 and identifier_value = ia.address_key
 and table_name = 'its_address';
2. Review the standard end-user interface to the RSI application to determine if specific fields within the commingled data is labeled as FTI.
</t>
  </si>
  <si>
    <t xml:space="preserve">Date </t>
  </si>
  <si>
    <t xml:space="preserve">Test Case Tab </t>
  </si>
  <si>
    <t>Updated NIST ID from AC-16 to AC-4.</t>
  </si>
  <si>
    <t>Updated NIST ID from AC-13 to AU-6.</t>
  </si>
  <si>
    <t>RPTP-11, and ITP-12</t>
  </si>
  <si>
    <t>RSI-05, RSI-06, RPTP-05, and ITP-06</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</si>
  <si>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</si>
  <si>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</si>
  <si>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</si>
  <si>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</si>
  <si>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</si>
  <si>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</si>
  <si>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</si>
  <si>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</si>
  <si>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</si>
  <si>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</si>
  <si>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</si>
  <si>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</si>
  <si>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</si>
  <si>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</si>
  <si>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</si>
  <si>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</si>
  <si>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</si>
  <si>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</si>
  <si>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</si>
  <si>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</si>
  <si>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</si>
  <si>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</si>
  <si>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 ▪ SCSEM Version: 3.7</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</si>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</sst>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d\-mmm\-yy;@"/>
  </numFmts>
  <fonts count="20"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u/>
      <sz val="10"/>
      <color theme="10"/>
      <name val="Arial"/>
      <family val="2"/>
    </font>
    <font>
      <b/>
      <sz val="11"/>
      <color theme="1"/>
      <name val="Calibri"/>
      <family val="2"/>
      <scheme val="minor"/>
    </font>
    <font>
      <sz val="10"/>
      <color rgb="FFAC0000"/>
      <name val="Arial"/>
      <family val="2"/>
    </font>
    <font>
      <sz val="10"/>
      <color rgb="FFFF0000"/>
      <name val="Arial"/>
      <family val="2"/>
    </font>
    <font>
      <sz val="10"/>
      <color theme="1"/>
      <name val="Arial"/>
      <family val="2"/>
    </font>
    <font>
      <b/>
      <sz val="10"/>
      <color theme="1"/>
      <name val="Arial"/>
      <family val="2"/>
    </font>
    <font>
      <b/>
      <sz val="10"/>
      <color rgb="FFFF0000"/>
      <name val="Arial"/>
      <family val="2"/>
    </font>
    <font>
      <sz val="10"/>
      <color theme="0"/>
      <name val="Arial"/>
      <family val="2"/>
    </font>
    <font>
      <sz val="12"/>
      <color theme="1"/>
      <name val="Calibri"/>
      <family val="2"/>
      <scheme val="minor"/>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8"/>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style="thin">
        <color indexed="63"/>
      </left>
      <right/>
      <top/>
      <bottom style="thin">
        <color indexed="63"/>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s>
  <cellStyleXfs count="5">
    <xf numFmtId="0" fontId="0" fillId="0" borderId="0"/>
    <xf numFmtId="0" fontId="11" fillId="0" borderId="0" applyNumberFormat="0" applyFill="0" applyBorder="0" applyAlignment="0" applyProtection="0"/>
    <xf numFmtId="0" fontId="7" fillId="0" borderId="0"/>
    <xf numFmtId="0" fontId="7" fillId="0" borderId="0"/>
    <xf numFmtId="0" fontId="1" fillId="0" borderId="0" applyFill="0" applyProtection="0"/>
  </cellStyleXfs>
  <cellXfs count="246">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7" fillId="0" borderId="7" xfId="0" applyFont="1" applyBorder="1" applyAlignment="1">
      <alignment vertical="top"/>
    </xf>
    <xf numFmtId="0" fontId="7" fillId="0" borderId="0" xfId="0" applyFont="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7" fillId="0" borderId="11"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11" xfId="0" applyFont="1" applyFill="1" applyBorder="1" applyAlignment="1">
      <alignment vertical="center"/>
    </xf>
    <xf numFmtId="0" fontId="3" fillId="5" borderId="5" xfId="0" applyFont="1" applyFill="1" applyBorder="1" applyAlignment="1">
      <alignment vertical="center"/>
    </xf>
    <xf numFmtId="0" fontId="3" fillId="5" borderId="6" xfId="0" applyFont="1" applyFill="1" applyBorder="1" applyAlignment="1">
      <alignment vertical="center"/>
    </xf>
    <xf numFmtId="0" fontId="7" fillId="5" borderId="12" xfId="0" applyFont="1" applyFill="1" applyBorder="1" applyAlignment="1">
      <alignment vertical="center"/>
    </xf>
    <xf numFmtId="0" fontId="7" fillId="5" borderId="9" xfId="0" applyFont="1" applyFill="1" applyBorder="1" applyAlignment="1">
      <alignment vertical="center"/>
    </xf>
    <xf numFmtId="0" fontId="7" fillId="5" borderId="10" xfId="0" applyFont="1" applyFill="1" applyBorder="1" applyAlignment="1">
      <alignment vertical="center"/>
    </xf>
    <xf numFmtId="0" fontId="0" fillId="5" borderId="4" xfId="0" applyFill="1" applyBorder="1" applyAlignment="1">
      <alignment vertical="center"/>
    </xf>
    <xf numFmtId="0" fontId="9" fillId="3" borderId="0" xfId="0" applyFont="1" applyFill="1"/>
    <xf numFmtId="0" fontId="7" fillId="3" borderId="0" xfId="0" applyFont="1" applyFill="1"/>
    <xf numFmtId="0" fontId="3" fillId="4" borderId="5" xfId="0" applyFont="1" applyFill="1" applyBorder="1" applyAlignment="1">
      <alignment vertical="center"/>
    </xf>
    <xf numFmtId="0" fontId="0" fillId="4" borderId="0" xfId="0" applyFill="1" applyAlignment="1">
      <alignment vertical="top"/>
    </xf>
    <xf numFmtId="0" fontId="0" fillId="4" borderId="9" xfId="0" applyFill="1" applyBorder="1" applyAlignment="1">
      <alignment vertical="top"/>
    </xf>
    <xf numFmtId="0" fontId="3" fillId="2" borderId="3" xfId="0" applyFont="1"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1" fillId="0" borderId="0" xfId="1" applyProtection="1"/>
    <xf numFmtId="0" fontId="13" fillId="0" borderId="5" xfId="0" applyFont="1" applyBorder="1" applyAlignment="1">
      <alignment vertical="top"/>
    </xf>
    <xf numFmtId="0" fontId="13" fillId="0" borderId="6" xfId="0" applyFont="1" applyBorder="1" applyAlignment="1">
      <alignment vertical="top"/>
    </xf>
    <xf numFmtId="0" fontId="13" fillId="0" borderId="0" xfId="0" applyFont="1"/>
    <xf numFmtId="0" fontId="13" fillId="0" borderId="0" xfId="0" applyFont="1" applyAlignment="1">
      <alignment vertical="top"/>
    </xf>
    <xf numFmtId="0" fontId="13" fillId="0" borderId="8" xfId="0" applyFont="1" applyBorder="1" applyAlignment="1">
      <alignment vertical="top"/>
    </xf>
    <xf numFmtId="0" fontId="14" fillId="0" borderId="9" xfId="0" applyFont="1" applyBorder="1" applyAlignment="1">
      <alignment vertical="top"/>
    </xf>
    <xf numFmtId="0" fontId="14" fillId="0" borderId="10" xfId="0" applyFont="1" applyBorder="1" applyAlignment="1">
      <alignment vertical="top"/>
    </xf>
    <xf numFmtId="0" fontId="3" fillId="6" borderId="11" xfId="0" applyFont="1" applyFill="1" applyBorder="1" applyAlignment="1">
      <alignment vertical="top"/>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12" xfId="0" applyFont="1" applyFill="1" applyBorder="1" applyAlignment="1">
      <alignment vertical="top"/>
    </xf>
    <xf numFmtId="0" fontId="3" fillId="6" borderId="9" xfId="0" applyFont="1" applyFill="1" applyBorder="1" applyAlignment="1">
      <alignment vertical="top"/>
    </xf>
    <xf numFmtId="0" fontId="3" fillId="6" borderId="10"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7" xfId="0" applyFont="1" applyFill="1" applyBorder="1" applyAlignment="1">
      <alignment vertical="top"/>
    </xf>
    <xf numFmtId="0" fontId="3" fillId="6" borderId="0" xfId="0" applyFont="1" applyFill="1" applyAlignment="1">
      <alignment vertical="top"/>
    </xf>
    <xf numFmtId="0" fontId="3" fillId="6" borderId="8" xfId="0" applyFont="1" applyFill="1" applyBorder="1" applyAlignment="1">
      <alignment vertical="top"/>
    </xf>
    <xf numFmtId="0" fontId="7" fillId="4" borderId="7" xfId="0" applyFont="1" applyFill="1" applyBorder="1" applyAlignment="1">
      <alignment horizontal="left" vertical="top" indent="1"/>
    </xf>
    <xf numFmtId="0" fontId="3" fillId="2" borderId="2" xfId="0" applyFont="1" applyFill="1" applyBorder="1" applyAlignment="1">
      <alignment horizontal="left" vertical="center" indent="1"/>
    </xf>
    <xf numFmtId="0" fontId="4" fillId="3" borderId="7" xfId="0" applyFont="1" applyFill="1" applyBorder="1" applyAlignment="1">
      <alignment horizontal="left" indent="1"/>
    </xf>
    <xf numFmtId="0" fontId="3" fillId="4" borderId="11" xfId="0" applyFont="1" applyFill="1" applyBorder="1" applyAlignment="1">
      <alignment horizontal="left" indent="1"/>
    </xf>
    <xf numFmtId="0" fontId="7" fillId="4" borderId="12" xfId="0" applyFont="1" applyFill="1" applyBorder="1" applyAlignment="1">
      <alignment horizontal="left" vertical="top" indent="1"/>
    </xf>
    <xf numFmtId="0" fontId="15" fillId="0" borderId="4" xfId="0" applyFont="1" applyBorder="1" applyAlignment="1">
      <alignment vertical="top" wrapText="1"/>
    </xf>
    <xf numFmtId="0" fontId="3" fillId="0" borderId="2" xfId="0" applyFont="1" applyBorder="1" applyAlignment="1">
      <alignment horizontal="left" vertical="top" indent="1"/>
    </xf>
    <xf numFmtId="165" fontId="15" fillId="0" borderId="4" xfId="0" applyNumberFormat="1" applyFont="1" applyBorder="1" applyAlignment="1">
      <alignment vertical="top" wrapText="1"/>
    </xf>
    <xf numFmtId="0" fontId="15" fillId="0" borderId="4" xfId="0" applyFont="1" applyBorder="1" applyAlignment="1">
      <alignment horizontal="left" vertical="top" wrapText="1"/>
    </xf>
    <xf numFmtId="165" fontId="15" fillId="0" borderId="4" xfId="0" applyNumberFormat="1" applyFont="1" applyBorder="1" applyAlignment="1">
      <alignment horizontal="left" vertical="top" wrapText="1"/>
    </xf>
    <xf numFmtId="0" fontId="7" fillId="0" borderId="12" xfId="0" applyFont="1" applyBorder="1" applyAlignment="1">
      <alignment horizontal="left" vertical="top" indent="1"/>
    </xf>
    <xf numFmtId="0" fontId="9" fillId="3" borderId="0" xfId="0" applyFont="1" applyFill="1" applyAlignment="1">
      <alignment vertical="top"/>
    </xf>
    <xf numFmtId="0" fontId="4" fillId="3" borderId="7" xfId="0" applyFont="1" applyFill="1" applyBorder="1" applyAlignment="1">
      <alignment horizontal="left" vertical="top" indent="1"/>
    </xf>
    <xf numFmtId="0" fontId="3" fillId="5" borderId="2" xfId="0" applyFont="1" applyFill="1" applyBorder="1" applyAlignment="1">
      <alignment horizontal="left" vertical="center" indent="1"/>
    </xf>
    <xf numFmtId="0" fontId="7" fillId="3" borderId="7" xfId="0" applyFont="1" applyFill="1" applyBorder="1" applyAlignment="1">
      <alignment horizontal="left" indent="1"/>
    </xf>
    <xf numFmtId="0" fontId="7" fillId="3" borderId="7" xfId="0" applyFont="1" applyFill="1" applyBorder="1" applyAlignment="1">
      <alignment horizontal="left" vertical="top" indent="1"/>
    </xf>
    <xf numFmtId="0" fontId="7" fillId="0" borderId="11" xfId="0" applyFont="1" applyBorder="1" applyAlignment="1">
      <alignment horizontal="left" vertical="top" indent="1"/>
    </xf>
    <xf numFmtId="0" fontId="7" fillId="0" borderId="7" xfId="0" applyFont="1" applyBorder="1" applyAlignment="1">
      <alignment horizontal="left" vertical="top" indent="1"/>
    </xf>
    <xf numFmtId="0" fontId="7" fillId="0" borderId="1" xfId="0" applyFont="1" applyBorder="1" applyAlignment="1">
      <alignment horizontal="left" vertical="top"/>
    </xf>
    <xf numFmtId="0" fontId="7" fillId="0" borderId="0" xfId="0" applyFont="1"/>
    <xf numFmtId="0" fontId="7" fillId="3" borderId="13" xfId="0" applyFont="1" applyFill="1" applyBorder="1"/>
    <xf numFmtId="0" fontId="9" fillId="3" borderId="13" xfId="0" applyFont="1" applyFill="1" applyBorder="1"/>
    <xf numFmtId="0" fontId="9" fillId="3" borderId="13" xfId="0" applyFont="1" applyFill="1" applyBorder="1" applyAlignment="1">
      <alignment vertical="top"/>
    </xf>
    <xf numFmtId="0" fontId="3" fillId="4" borderId="14" xfId="0" applyFont="1" applyFill="1" applyBorder="1" applyAlignment="1">
      <alignment vertical="center"/>
    </xf>
    <xf numFmtId="0" fontId="0" fillId="4" borderId="13" xfId="0" applyFill="1" applyBorder="1" applyAlignment="1">
      <alignment vertical="top"/>
    </xf>
    <xf numFmtId="0" fontId="0" fillId="4" borderId="15" xfId="0" applyFill="1" applyBorder="1" applyAlignment="1">
      <alignment vertical="top"/>
    </xf>
    <xf numFmtId="0" fontId="0" fillId="0" borderId="13" xfId="0" applyBorder="1"/>
    <xf numFmtId="0" fontId="3" fillId="2" borderId="16" xfId="0" applyFont="1" applyFill="1" applyBorder="1" applyAlignment="1">
      <alignment vertical="center"/>
    </xf>
    <xf numFmtId="0" fontId="7" fillId="0" borderId="13" xfId="0" applyFont="1" applyBorder="1"/>
    <xf numFmtId="0" fontId="7" fillId="5" borderId="16" xfId="0" applyFont="1" applyFill="1" applyBorder="1" applyAlignment="1">
      <alignment vertical="center"/>
    </xf>
    <xf numFmtId="0" fontId="7" fillId="0" borderId="0" xfId="0" applyFont="1" applyAlignment="1">
      <alignment horizontal="left"/>
    </xf>
    <xf numFmtId="0" fontId="16"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3" xfId="0" applyFont="1" applyFill="1" applyBorder="1" applyAlignment="1">
      <alignment vertical="top"/>
    </xf>
    <xf numFmtId="0" fontId="3" fillId="6" borderId="21"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0" fillId="0" borderId="0" xfId="0" applyProtection="1">
      <protection locked="0"/>
    </xf>
    <xf numFmtId="0" fontId="7" fillId="0" borderId="1" xfId="0" applyFont="1" applyBorder="1" applyAlignment="1">
      <alignment horizontal="left" vertical="top" wrapText="1"/>
    </xf>
    <xf numFmtId="0" fontId="0" fillId="0" borderId="17" xfId="0" applyBorder="1"/>
    <xf numFmtId="0" fontId="0" fillId="0" borderId="18" xfId="0" applyBorder="1"/>
    <xf numFmtId="0" fontId="0" fillId="0" borderId="19" xfId="0" applyBorder="1"/>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5" fillId="7" borderId="20" xfId="0" applyFont="1" applyFill="1" applyBorder="1"/>
    <xf numFmtId="0" fontId="3" fillId="4" borderId="24" xfId="0" applyFont="1" applyFill="1" applyBorder="1"/>
    <xf numFmtId="0" fontId="0" fillId="8" borderId="25" xfId="0" applyFill="1" applyBorder="1"/>
    <xf numFmtId="0" fontId="3" fillId="4" borderId="25" xfId="0" applyFont="1" applyFill="1" applyBorder="1"/>
    <xf numFmtId="0" fontId="0" fillId="8" borderId="26" xfId="0" applyFill="1" applyBorder="1"/>
    <xf numFmtId="0" fontId="3" fillId="4" borderId="27" xfId="0" applyFont="1" applyFill="1" applyBorder="1"/>
    <xf numFmtId="0" fontId="3" fillId="4" borderId="28" xfId="0" applyFont="1" applyFill="1" applyBorder="1"/>
    <xf numFmtId="0" fontId="3" fillId="4" borderId="29" xfId="0" applyFont="1" applyFill="1" applyBorder="1"/>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7" fillId="5" borderId="33" xfId="0" applyFont="1" applyFill="1" applyBorder="1" applyAlignment="1">
      <alignment vertical="center"/>
    </xf>
    <xf numFmtId="0" fontId="8" fillId="5" borderId="1" xfId="0" applyFont="1" applyFill="1" applyBorder="1" applyAlignment="1">
      <alignment horizontal="center" vertical="center"/>
    </xf>
    <xf numFmtId="0" fontId="8" fillId="5" borderId="34" xfId="0" applyFont="1" applyFill="1" applyBorder="1" applyAlignment="1">
      <alignment horizontal="center" vertical="center"/>
    </xf>
    <xf numFmtId="0" fontId="5" fillId="7" borderId="20" xfId="0" applyFont="1" applyFill="1" applyBorder="1" applyAlignment="1">
      <alignment vertical="top"/>
    </xf>
    <xf numFmtId="0" fontId="5" fillId="0" borderId="35"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6" xfId="0" applyFont="1" applyFill="1" applyBorder="1"/>
    <xf numFmtId="0" fontId="0" fillId="0" borderId="20"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35" xfId="0" applyFont="1" applyBorder="1" applyAlignment="1">
      <alignment horizontal="center" vertical="center"/>
    </xf>
    <xf numFmtId="0" fontId="5" fillId="0" borderId="35" xfId="0" applyFont="1" applyBorder="1" applyAlignment="1">
      <alignment horizontal="center" vertical="top" wrapText="1"/>
    </xf>
    <xf numFmtId="0" fontId="7" fillId="0" borderId="35" xfId="0" applyFont="1" applyBorder="1" applyAlignment="1">
      <alignment horizontal="center" vertical="top" wrapText="1"/>
    </xf>
    <xf numFmtId="0" fontId="7" fillId="7" borderId="24" xfId="0" applyFont="1" applyFill="1" applyBorder="1"/>
    <xf numFmtId="0" fontId="7" fillId="0" borderId="25" xfId="0" applyFont="1" applyBorder="1"/>
    <xf numFmtId="2" fontId="3" fillId="0" borderId="26" xfId="0" applyNumberFormat="1" applyFont="1" applyBorder="1" applyAlignment="1">
      <alignment horizontal="center"/>
    </xf>
    <xf numFmtId="0" fontId="0" fillId="0" borderId="21" xfId="0" applyBorder="1"/>
    <xf numFmtId="0" fontId="0" fillId="0" borderId="22" xfId="0" applyBorder="1"/>
    <xf numFmtId="0" fontId="5" fillId="0" borderId="22" xfId="0" applyFont="1" applyBorder="1" applyAlignment="1">
      <alignment vertical="top" wrapText="1"/>
    </xf>
    <xf numFmtId="0" fontId="0" fillId="0" borderId="23" xfId="0" applyBorder="1"/>
    <xf numFmtId="0" fontId="3" fillId="0" borderId="11" xfId="0" applyFont="1" applyBorder="1" applyAlignment="1">
      <alignment horizontal="left" vertical="center"/>
    </xf>
    <xf numFmtId="0" fontId="7" fillId="0" borderId="7" xfId="0" applyFont="1" applyBorder="1" applyAlignment="1">
      <alignment horizontal="left" vertical="top"/>
    </xf>
    <xf numFmtId="0" fontId="10" fillId="0" borderId="35" xfId="0" applyFont="1" applyBorder="1" applyAlignment="1">
      <alignment horizontal="center" vertical="center"/>
    </xf>
    <xf numFmtId="0" fontId="10" fillId="0" borderId="35" xfId="0" applyFont="1" applyBorder="1" applyAlignment="1">
      <alignment horizontal="center" vertical="center" wrapText="1"/>
    </xf>
    <xf numFmtId="9" fontId="10" fillId="0" borderId="35" xfId="0" applyNumberFormat="1" applyFont="1" applyBorder="1" applyAlignment="1">
      <alignment horizontal="center" vertical="center"/>
    </xf>
    <xf numFmtId="0" fontId="3" fillId="5" borderId="1" xfId="0" applyFont="1" applyFill="1" applyBorder="1" applyAlignment="1" applyProtection="1">
      <alignment horizontal="left" vertical="top" wrapText="1"/>
      <protection locked="0"/>
    </xf>
    <xf numFmtId="0" fontId="7" fillId="7" borderId="35" xfId="0" applyFont="1" applyFill="1" applyBorder="1" applyAlignment="1">
      <alignment horizontal="left" vertical="top" wrapText="1"/>
    </xf>
    <xf numFmtId="167" fontId="7" fillId="7" borderId="35" xfId="0" applyNumberFormat="1" applyFont="1" applyFill="1" applyBorder="1" applyAlignment="1">
      <alignment horizontal="left" vertical="top" wrapText="1"/>
    </xf>
    <xf numFmtId="0" fontId="7" fillId="7" borderId="41" xfId="0" applyFont="1" applyFill="1" applyBorder="1" applyAlignment="1" applyProtection="1">
      <alignment horizontal="left" vertical="top" wrapText="1"/>
      <protection locked="0"/>
    </xf>
    <xf numFmtId="0" fontId="7" fillId="7" borderId="0" xfId="0" applyFont="1" applyFill="1"/>
    <xf numFmtId="0" fontId="0" fillId="7" borderId="0" xfId="0" applyFill="1"/>
    <xf numFmtId="0" fontId="7" fillId="7" borderId="35" xfId="2" applyFill="1" applyBorder="1" applyAlignment="1">
      <alignment horizontal="center" vertical="top"/>
    </xf>
    <xf numFmtId="0" fontId="6" fillId="0" borderId="0" xfId="0" applyFont="1"/>
    <xf numFmtId="0" fontId="8" fillId="0" borderId="40" xfId="0" applyFont="1" applyBorder="1" applyAlignment="1">
      <alignment horizontal="center" vertical="center"/>
    </xf>
    <xf numFmtId="0" fontId="17" fillId="7" borderId="0" xfId="0" applyFont="1" applyFill="1"/>
    <xf numFmtId="0" fontId="3" fillId="7" borderId="4" xfId="0" applyFont="1" applyFill="1" applyBorder="1" applyAlignment="1">
      <alignment vertical="center"/>
    </xf>
    <xf numFmtId="0" fontId="3" fillId="7" borderId="2" xfId="0" applyFont="1" applyFill="1" applyBorder="1" applyAlignment="1">
      <alignment horizontal="left" vertical="center" indent="1"/>
    </xf>
    <xf numFmtId="0" fontId="3" fillId="0" borderId="2" xfId="0" applyFont="1" applyBorder="1" applyAlignment="1">
      <alignment horizontal="left" vertical="center" indent="1"/>
    </xf>
    <xf numFmtId="0" fontId="1" fillId="7" borderId="0" xfId="0" applyFont="1" applyFill="1"/>
    <xf numFmtId="0" fontId="15" fillId="7" borderId="42" xfId="0" applyFont="1" applyFill="1" applyBorder="1" applyAlignment="1">
      <alignment horizontal="left" vertical="top"/>
    </xf>
    <xf numFmtId="0" fontId="15" fillId="7" borderId="42" xfId="0" applyFont="1" applyFill="1" applyBorder="1" applyAlignment="1">
      <alignment horizontal="left" vertical="top" wrapText="1"/>
    </xf>
    <xf numFmtId="0" fontId="7" fillId="7" borderId="42" xfId="0" applyFont="1" applyFill="1" applyBorder="1" applyAlignment="1">
      <alignment horizontal="left" vertical="top" wrapText="1"/>
    </xf>
    <xf numFmtId="0" fontId="7" fillId="7" borderId="43" xfId="0" applyFont="1" applyFill="1" applyBorder="1" applyAlignment="1" applyProtection="1">
      <alignment horizontal="left" vertical="top" wrapText="1"/>
      <protection locked="0"/>
    </xf>
    <xf numFmtId="0" fontId="7" fillId="9" borderId="0" xfId="0" applyFont="1" applyFill="1" applyAlignment="1">
      <alignment horizontal="center" vertical="top" wrapText="1"/>
    </xf>
    <xf numFmtId="0" fontId="7" fillId="9" borderId="0" xfId="0" applyFont="1" applyFill="1" applyAlignment="1">
      <alignment horizontal="left" vertical="top"/>
    </xf>
    <xf numFmtId="0" fontId="7" fillId="9" borderId="0" xfId="0" applyFont="1" applyFill="1" applyAlignment="1">
      <alignment horizontal="left" vertical="top" wrapText="1"/>
    </xf>
    <xf numFmtId="0" fontId="15" fillId="9" borderId="0" xfId="0" applyFont="1" applyFill="1" applyAlignment="1">
      <alignment horizontal="left" vertical="top" wrapText="1"/>
    </xf>
    <xf numFmtId="0" fontId="7" fillId="9" borderId="0" xfId="0" applyFont="1" applyFill="1" applyAlignment="1" applyProtection="1">
      <alignment vertical="top" wrapText="1"/>
      <protection locked="0"/>
    </xf>
    <xf numFmtId="0" fontId="7" fillId="9" borderId="0" xfId="0" applyFont="1" applyFill="1" applyAlignment="1" applyProtection="1">
      <alignment horizontal="left" vertical="top" wrapText="1"/>
      <protection locked="0"/>
    </xf>
    <xf numFmtId="0" fontId="7" fillId="7" borderId="42" xfId="2" applyFill="1" applyBorder="1" applyAlignment="1">
      <alignment horizontal="center" vertical="top"/>
    </xf>
    <xf numFmtId="0" fontId="7" fillId="9" borderId="0" xfId="2" applyFill="1" applyAlignment="1">
      <alignment horizontal="center" vertical="top"/>
    </xf>
    <xf numFmtId="0" fontId="7" fillId="9" borderId="18" xfId="2" applyFill="1" applyBorder="1" applyAlignment="1">
      <alignment horizontal="center" vertical="top"/>
    </xf>
    <xf numFmtId="0" fontId="7" fillId="9" borderId="18" xfId="0" applyFont="1" applyFill="1" applyBorder="1" applyAlignment="1">
      <alignment horizontal="center" vertical="top" wrapText="1"/>
    </xf>
    <xf numFmtId="0" fontId="7" fillId="9" borderId="18" xfId="0" applyFont="1" applyFill="1" applyBorder="1" applyAlignment="1">
      <alignment horizontal="left" vertical="top"/>
    </xf>
    <xf numFmtId="0" fontId="7" fillId="9" borderId="18" xfId="0" applyFont="1" applyFill="1" applyBorder="1" applyAlignment="1">
      <alignment horizontal="left" vertical="top" wrapText="1"/>
    </xf>
    <xf numFmtId="0" fontId="15" fillId="9" borderId="18" xfId="0" applyFont="1" applyFill="1" applyBorder="1" applyAlignment="1">
      <alignment horizontal="left" vertical="top" wrapText="1"/>
    </xf>
    <xf numFmtId="0" fontId="7" fillId="9" borderId="18" xfId="0" applyFont="1" applyFill="1" applyBorder="1" applyAlignment="1" applyProtection="1">
      <alignment vertical="top" wrapText="1"/>
      <protection locked="0"/>
    </xf>
    <xf numFmtId="0" fontId="7" fillId="9" borderId="18" xfId="0" applyFont="1" applyFill="1" applyBorder="1" applyAlignment="1" applyProtection="1">
      <alignment horizontal="left" vertical="top" wrapText="1"/>
      <protection locked="0"/>
    </xf>
    <xf numFmtId="0" fontId="3" fillId="2" borderId="26" xfId="0" applyFont="1" applyFill="1" applyBorder="1" applyProtection="1">
      <protection locked="0"/>
    </xf>
    <xf numFmtId="0" fontId="3" fillId="2" borderId="0" xfId="0" applyFont="1" applyFill="1" applyProtection="1">
      <protection locked="0"/>
    </xf>
    <xf numFmtId="0" fontId="3" fillId="2" borderId="3" xfId="0" applyFont="1" applyFill="1" applyBorder="1" applyProtection="1">
      <protection locked="0"/>
    </xf>
    <xf numFmtId="0" fontId="3" fillId="5" borderId="0" xfId="0" applyFont="1" applyFill="1"/>
    <xf numFmtId="0" fontId="3" fillId="5" borderId="13" xfId="0" applyFont="1" applyFill="1" applyBorder="1"/>
    <xf numFmtId="0" fontId="5" fillId="5" borderId="21" xfId="0" applyFont="1" applyFill="1" applyBorder="1"/>
    <xf numFmtId="0" fontId="18" fillId="7" borderId="0" xfId="0" applyFont="1" applyFill="1"/>
    <xf numFmtId="0" fontId="7" fillId="0" borderId="35" xfId="0" applyFont="1" applyBorder="1" applyAlignment="1">
      <alignment horizontal="left" vertical="top" wrapText="1"/>
    </xf>
    <xf numFmtId="0" fontId="15" fillId="0" borderId="35" xfId="0" applyFont="1" applyBorder="1" applyAlignment="1">
      <alignment horizontal="left" vertical="top" wrapText="1"/>
    </xf>
    <xf numFmtId="0" fontId="7" fillId="0" borderId="1" xfId="0" applyFont="1" applyBorder="1" applyAlignment="1" applyProtection="1">
      <alignment vertical="top" wrapText="1"/>
      <protection locked="0"/>
    </xf>
    <xf numFmtId="167" fontId="7" fillId="0" borderId="35" xfId="0" applyNumberFormat="1" applyFont="1" applyBorder="1" applyAlignment="1">
      <alignment horizontal="left" vertical="top" wrapText="1"/>
    </xf>
    <xf numFmtId="0" fontId="7" fillId="0" borderId="41" xfId="0" applyFont="1" applyBorder="1" applyAlignment="1" applyProtection="1">
      <alignment horizontal="left" vertical="top" wrapText="1"/>
      <protection locked="0"/>
    </xf>
    <xf numFmtId="0" fontId="7" fillId="0" borderId="35" xfId="2" applyBorder="1" applyAlignment="1">
      <alignment horizontal="center" vertical="top"/>
    </xf>
    <xf numFmtId="0" fontId="17" fillId="0" borderId="35" xfId="0" applyFont="1" applyBorder="1" applyAlignment="1">
      <alignment horizontal="left" vertical="top" wrapText="1"/>
    </xf>
    <xf numFmtId="0" fontId="7" fillId="0" borderId="35" xfId="0" applyFont="1" applyBorder="1" applyAlignment="1">
      <alignment horizontal="left" vertical="top"/>
    </xf>
    <xf numFmtId="0" fontId="7" fillId="0" borderId="35" xfId="0" applyFont="1" applyBorder="1" applyAlignment="1" applyProtection="1">
      <alignment horizontal="left" vertical="top" wrapText="1"/>
      <protection locked="0"/>
    </xf>
    <xf numFmtId="167" fontId="5" fillId="0" borderId="35" xfId="0" applyNumberFormat="1" applyFont="1" applyBorder="1" applyAlignment="1">
      <alignment horizontal="left" vertical="top" wrapText="1"/>
    </xf>
    <xf numFmtId="0" fontId="15" fillId="0" borderId="35" xfId="0" applyFont="1" applyBorder="1" applyAlignment="1">
      <alignment horizontal="left" vertical="top"/>
    </xf>
    <xf numFmtId="0" fontId="7" fillId="0" borderId="42" xfId="2" applyBorder="1" applyAlignment="1">
      <alignment horizontal="center" vertical="top"/>
    </xf>
    <xf numFmtId="0" fontId="7" fillId="7" borderId="0" xfId="3" applyFill="1"/>
    <xf numFmtId="0" fontId="7" fillId="0" borderId="0" xfId="3"/>
    <xf numFmtId="0" fontId="15" fillId="7" borderId="35" xfId="0" applyFont="1" applyFill="1" applyBorder="1" applyAlignment="1">
      <alignment horizontal="left" vertical="top" wrapText="1"/>
    </xf>
    <xf numFmtId="0" fontId="7" fillId="0" borderId="34" xfId="0" applyFont="1" applyBorder="1" applyAlignment="1" applyProtection="1">
      <alignment horizontal="left" vertical="top" wrapText="1"/>
      <protection locked="0"/>
    </xf>
    <xf numFmtId="14" fontId="7" fillId="0" borderId="34" xfId="0" quotePrefix="1" applyNumberFormat="1" applyFont="1" applyBorder="1" applyAlignment="1" applyProtection="1">
      <alignment horizontal="left" vertical="top" wrapText="1"/>
      <protection locked="0"/>
    </xf>
    <xf numFmtId="164" fontId="7" fillId="0" borderId="34" xfId="0" applyNumberFormat="1"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165" fontId="7" fillId="0" borderId="16" xfId="0" applyNumberFormat="1" applyFont="1" applyBorder="1" applyAlignment="1" applyProtection="1">
      <alignment horizontal="left" vertical="top" wrapText="1"/>
      <protection locked="0"/>
    </xf>
    <xf numFmtId="0" fontId="7" fillId="0" borderId="0" xfId="0" applyFont="1" applyAlignment="1">
      <alignment vertical="center"/>
    </xf>
    <xf numFmtId="166" fontId="7" fillId="0" borderId="35" xfId="2" applyNumberFormat="1" applyBorder="1" applyAlignment="1">
      <alignment horizontal="left" vertical="top" wrapText="1"/>
    </xf>
    <xf numFmtId="14" fontId="7" fillId="0" borderId="35" xfId="2" applyNumberFormat="1" applyBorder="1" applyAlignment="1">
      <alignment horizontal="left" vertical="top" wrapText="1"/>
    </xf>
    <xf numFmtId="0" fontId="3" fillId="5" borderId="26" xfId="0" applyFont="1" applyFill="1" applyBorder="1" applyAlignment="1" applyProtection="1">
      <alignment horizontal="left" vertical="top" wrapText="1"/>
      <protection locked="0"/>
    </xf>
    <xf numFmtId="0" fontId="3" fillId="5" borderId="35" xfId="0" applyFont="1" applyFill="1" applyBorder="1" applyAlignment="1" applyProtection="1">
      <alignment horizontal="left" vertical="top" wrapText="1"/>
      <protection locked="0"/>
    </xf>
    <xf numFmtId="0" fontId="7"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3" fillId="2" borderId="3"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xf>
    <xf numFmtId="0" fontId="7" fillId="0" borderId="35" xfId="4" applyFont="1" applyFill="1" applyBorder="1" applyAlignment="1" applyProtection="1">
      <alignment horizontal="left" vertical="top" wrapText="1"/>
    </xf>
    <xf numFmtId="10" fontId="7" fillId="0" borderId="35" xfId="4" applyNumberFormat="1" applyFont="1" applyFill="1" applyBorder="1" applyAlignment="1" applyProtection="1">
      <alignment horizontal="left" vertical="top" wrapText="1"/>
    </xf>
    <xf numFmtId="0" fontId="6" fillId="11" borderId="45" xfId="0" applyFont="1" applyFill="1" applyBorder="1" applyAlignment="1">
      <alignment horizontal="left" vertical="top" wrapText="1"/>
    </xf>
    <xf numFmtId="14" fontId="7" fillId="0" borderId="2" xfId="0" applyNumberFormat="1" applyFont="1" applyBorder="1" applyAlignment="1">
      <alignment horizontal="left" vertical="top"/>
    </xf>
    <xf numFmtId="14" fontId="7" fillId="0" borderId="2" xfId="0" applyNumberFormat="1" applyFont="1" applyBorder="1" applyAlignment="1">
      <alignment horizontal="left" vertical="top" wrapText="1"/>
    </xf>
    <xf numFmtId="14" fontId="0" fillId="0" borderId="45" xfId="0" applyNumberFormat="1" applyBorder="1" applyAlignment="1">
      <alignment horizontal="left" vertical="top" wrapText="1"/>
    </xf>
    <xf numFmtId="0" fontId="12" fillId="10" borderId="45" xfId="0" applyFont="1" applyFill="1" applyBorder="1" applyAlignment="1">
      <alignment wrapText="1"/>
    </xf>
    <xf numFmtId="0" fontId="19" fillId="7" borderId="45" xfId="0" applyFont="1" applyFill="1" applyBorder="1" applyAlignment="1">
      <alignment horizontal="left" vertical="center" wrapText="1"/>
    </xf>
    <xf numFmtId="0" fontId="19" fillId="7" borderId="45" xfId="0" applyFont="1" applyFill="1" applyBorder="1" applyAlignment="1">
      <alignment horizontal="center" wrapText="1"/>
    </xf>
    <xf numFmtId="0" fontId="0" fillId="0" borderId="45" xfId="0" applyBorder="1" applyAlignment="1">
      <alignment horizontal="left" vertical="top" wrapText="1"/>
    </xf>
    <xf numFmtId="0" fontId="7" fillId="0" borderId="45" xfId="0" applyFont="1" applyBorder="1" applyAlignment="1">
      <alignment horizontal="left" vertical="top" wrapText="1"/>
    </xf>
    <xf numFmtId="0" fontId="5" fillId="7" borderId="44" xfId="0" applyFont="1" applyFill="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cellXfs>
  <cellStyles count="5">
    <cellStyle name="Hyperlink" xfId="1" builtinId="8"/>
    <cellStyle name="Normal" xfId="0" builtinId="0"/>
    <cellStyle name="Normal 2" xfId="2" xr:uid="{00000000-0005-0000-0000-000002000000}"/>
    <cellStyle name="Normal 2 2" xfId="3" xr:uid="{00000000-0005-0000-0000-000003000000}"/>
    <cellStyle name="Normal 5" xfId="4" xr:uid="{94E444A6-DB09-4352-931E-C8572BE3AF52}"/>
  </cellStyles>
  <dxfs count="34">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ont>
        <color theme="1"/>
        <name val="Cambria"/>
        <scheme val="none"/>
      </font>
      <fill>
        <patternFill>
          <bgColor indexed="43"/>
        </patternFill>
      </fill>
    </dxf>
    <dxf>
      <font>
        <color theme="1"/>
        <name val="Cambria"/>
        <scheme val="none"/>
      </font>
      <fill>
        <patternFill>
          <bgColor indexed="43"/>
        </patternFill>
      </fill>
    </dxf>
    <dxf>
      <font>
        <color theme="1"/>
        <name val="Cambria"/>
        <scheme val="none"/>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3551</xdr:colOff>
      <xdr:row>0</xdr:row>
      <xdr:rowOff>114300</xdr:rowOff>
    </xdr:from>
    <xdr:to>
      <xdr:col>3</xdr:col>
      <xdr:colOff>3551</xdr:colOff>
      <xdr:row>5</xdr:row>
      <xdr:rowOff>68633</xdr:rowOff>
    </xdr:to>
    <xdr:pic>
      <xdr:nvPicPr>
        <xdr:cNvPr id="1058" name="Picture 1" descr="The official logo of the IRS" title="IRS Logo">
          <a:extLst>
            <a:ext uri="{FF2B5EF4-FFF2-40B4-BE49-F238E27FC236}">
              <a16:creationId xmlns:a16="http://schemas.microsoft.com/office/drawing/2014/main" id="{0451AD69-B1B4-439D-874F-5BA50CC675FD}"/>
            </a:ext>
          </a:extLst>
        </xdr:cNvPr>
        <xdr:cNvPicPr>
          <a:picLocks noChangeAspect="1"/>
        </xdr:cNvPicPr>
      </xdr:nvPicPr>
      <xdr:blipFill>
        <a:blip xmlns:r="http://schemas.openxmlformats.org/officeDocument/2006/relationships" r:embed="rId1"/>
        <a:srcRect/>
        <a:stretch>
          <a:fillRect/>
        </a:stretch>
      </xdr:blipFill>
      <xdr:spPr bwMode="auto">
        <a:xfrm>
          <a:off x="7286625" y="76200"/>
          <a:ext cx="1038225" cy="1038225"/>
        </a:xfrm>
        <a:prstGeom prst="rect">
          <a:avLst/>
        </a:prstGeom>
        <a:noFill/>
        <a:ln>
          <a:noFill/>
        </a:ln>
      </xdr:spPr>
    </xdr:pic>
    <xdr:clientData/>
  </xdr:twoCellAnchor>
  <xdr:twoCellAnchor editAs="oneCell">
    <xdr:from>
      <xdr:col>3</xdr:col>
      <xdr:colOff>4762</xdr:colOff>
      <xdr:row>0</xdr:row>
      <xdr:rowOff>74612</xdr:rowOff>
    </xdr:from>
    <xdr:to>
      <xdr:col>3</xdr:col>
      <xdr:colOff>4762</xdr:colOff>
      <xdr:row>5</xdr:row>
      <xdr:rowOff>158944</xdr:rowOff>
    </xdr:to>
    <xdr:pic>
      <xdr:nvPicPr>
        <xdr:cNvPr id="3" name="Picture 2" descr="The official logo of the IRS" title="IRS Logo">
          <a:extLst>
            <a:ext uri="{FF2B5EF4-FFF2-40B4-BE49-F238E27FC236}">
              <a16:creationId xmlns:a16="http://schemas.microsoft.com/office/drawing/2014/main" id="{E463FD0C-B32C-4483-A3C5-EB0A265120C5}"/>
            </a:ext>
          </a:extLst>
        </xdr:cNvPr>
        <xdr:cNvPicPr/>
      </xdr:nvPicPr>
      <xdr:blipFill>
        <a:blip xmlns:r="http://schemas.openxmlformats.org/officeDocument/2006/relationships" r:embed="rId1"/>
        <a:srcRect/>
        <a:stretch>
          <a:fillRect/>
        </a:stretch>
      </xdr:blipFill>
      <xdr:spPr bwMode="auto">
        <a:xfrm>
          <a:off x="6988968" y="71437"/>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heetViews>
  <sheetFormatPr defaultRowHeight="12.5" x14ac:dyDescent="0.25"/>
  <cols>
    <col min="2" max="2" width="12.453125" customWidth="1"/>
    <col min="3" max="3" width="105.7265625" customWidth="1"/>
  </cols>
  <sheetData>
    <row r="1" spans="1:3" ht="21" customHeight="1" x14ac:dyDescent="0.35">
      <c r="A1" s="67" t="s">
        <v>0</v>
      </c>
      <c r="B1" s="35"/>
      <c r="C1" s="85"/>
    </row>
    <row r="2" spans="1:3" ht="15.5" x14ac:dyDescent="0.35">
      <c r="A2" s="67" t="s">
        <v>1</v>
      </c>
      <c r="B2" s="34"/>
      <c r="C2" s="86"/>
    </row>
    <row r="3" spans="1:3" ht="21" customHeight="1" x14ac:dyDescent="0.25">
      <c r="A3" s="77" t="s">
        <v>2</v>
      </c>
      <c r="B3" s="76"/>
      <c r="C3" s="87"/>
    </row>
    <row r="4" spans="1:3" x14ac:dyDescent="0.25">
      <c r="A4" s="79" t="s">
        <v>3</v>
      </c>
      <c r="B4" s="35"/>
      <c r="C4" s="85"/>
    </row>
    <row r="5" spans="1:3" x14ac:dyDescent="0.25">
      <c r="A5" s="79" t="s">
        <v>1721</v>
      </c>
      <c r="B5" s="35"/>
      <c r="C5" s="85"/>
    </row>
    <row r="6" spans="1:3" ht="19.75" customHeight="1" x14ac:dyDescent="0.25">
      <c r="A6" s="80" t="s">
        <v>1722</v>
      </c>
      <c r="B6" s="35"/>
      <c r="C6" s="85"/>
    </row>
    <row r="7" spans="1:3" ht="19.75" customHeight="1" x14ac:dyDescent="0.3">
      <c r="A7" s="68" t="s">
        <v>4</v>
      </c>
      <c r="B7" s="36"/>
      <c r="C7" s="88"/>
    </row>
    <row r="8" spans="1:3" ht="12.75" customHeight="1" x14ac:dyDescent="0.25">
      <c r="A8" s="65" t="s">
        <v>5</v>
      </c>
      <c r="B8" s="37"/>
      <c r="C8" s="89"/>
    </row>
    <row r="9" spans="1:3" x14ac:dyDescent="0.25">
      <c r="A9" s="65" t="s">
        <v>6</v>
      </c>
      <c r="B9" s="37"/>
      <c r="C9" s="89"/>
    </row>
    <row r="10" spans="1:3" x14ac:dyDescent="0.25">
      <c r="A10" s="65" t="s">
        <v>7</v>
      </c>
      <c r="B10" s="37"/>
      <c r="C10" s="89"/>
    </row>
    <row r="11" spans="1:3" x14ac:dyDescent="0.25">
      <c r="A11" s="65" t="s">
        <v>8</v>
      </c>
      <c r="B11" s="37"/>
      <c r="C11" s="89"/>
    </row>
    <row r="12" spans="1:3" ht="19.75" customHeight="1" x14ac:dyDescent="0.25">
      <c r="A12" s="69" t="s">
        <v>9</v>
      </c>
      <c r="B12" s="38"/>
      <c r="C12" s="90"/>
    </row>
    <row r="13" spans="1:3" x14ac:dyDescent="0.25">
      <c r="C13" s="91"/>
    </row>
    <row r="14" spans="1:3" ht="13" x14ac:dyDescent="0.25">
      <c r="A14" s="66" t="s">
        <v>10</v>
      </c>
      <c r="B14" s="39"/>
      <c r="C14" s="92"/>
    </row>
    <row r="15" spans="1:3" ht="13" x14ac:dyDescent="0.25">
      <c r="A15" s="164" t="s">
        <v>11</v>
      </c>
      <c r="B15" s="163"/>
      <c r="C15" s="208"/>
    </row>
    <row r="16" spans="1:3" ht="13" x14ac:dyDescent="0.25">
      <c r="A16" s="164" t="s">
        <v>12</v>
      </c>
      <c r="B16" s="163"/>
      <c r="C16" s="208"/>
    </row>
    <row r="17" spans="1:3" ht="13" x14ac:dyDescent="0.25">
      <c r="A17" s="164" t="s">
        <v>13</v>
      </c>
      <c r="B17" s="163"/>
      <c r="C17" s="208"/>
    </row>
    <row r="18" spans="1:3" ht="13" x14ac:dyDescent="0.25">
      <c r="A18" s="164" t="s">
        <v>14</v>
      </c>
      <c r="B18" s="163"/>
      <c r="C18" s="209"/>
    </row>
    <row r="19" spans="1:3" ht="13" x14ac:dyDescent="0.25">
      <c r="A19" s="164" t="s">
        <v>15</v>
      </c>
      <c r="B19" s="163"/>
      <c r="C19" s="210"/>
    </row>
    <row r="20" spans="1:3" ht="13" x14ac:dyDescent="0.25">
      <c r="A20" s="164" t="s">
        <v>16</v>
      </c>
      <c r="B20" s="163"/>
      <c r="C20" s="208"/>
    </row>
    <row r="21" spans="1:3" ht="13" x14ac:dyDescent="0.25">
      <c r="A21" s="164" t="s">
        <v>17</v>
      </c>
      <c r="B21" s="163"/>
      <c r="C21" s="208"/>
    </row>
    <row r="22" spans="1:3" ht="13" x14ac:dyDescent="0.25">
      <c r="A22" s="164" t="s">
        <v>18</v>
      </c>
      <c r="B22" s="163"/>
      <c r="C22" s="208"/>
    </row>
    <row r="23" spans="1:3" ht="13" x14ac:dyDescent="0.25">
      <c r="A23" s="164" t="s">
        <v>19</v>
      </c>
      <c r="B23" s="163"/>
      <c r="C23" s="208"/>
    </row>
    <row r="24" spans="1:3" ht="13" x14ac:dyDescent="0.25">
      <c r="A24" s="165" t="s">
        <v>20</v>
      </c>
      <c r="B24" s="163"/>
      <c r="C24" s="208"/>
    </row>
    <row r="25" spans="1:3" ht="13" x14ac:dyDescent="0.25">
      <c r="A25" s="165" t="s">
        <v>21</v>
      </c>
      <c r="B25" s="163"/>
      <c r="C25" s="208"/>
    </row>
    <row r="26" spans="1:3" x14ac:dyDescent="0.25">
      <c r="C26" s="93"/>
    </row>
    <row r="27" spans="1:3" ht="13" x14ac:dyDescent="0.25">
      <c r="A27" s="66" t="s">
        <v>22</v>
      </c>
      <c r="B27" s="39"/>
      <c r="C27" s="92"/>
    </row>
    <row r="28" spans="1:3" ht="13" x14ac:dyDescent="0.25">
      <c r="A28" s="71" t="s">
        <v>23</v>
      </c>
      <c r="B28" s="73"/>
      <c r="C28" s="211"/>
    </row>
    <row r="29" spans="1:3" ht="13" x14ac:dyDescent="0.25">
      <c r="A29" s="71" t="s">
        <v>24</v>
      </c>
      <c r="B29" s="73"/>
      <c r="C29" s="211"/>
    </row>
    <row r="30" spans="1:3" ht="12.75" customHeight="1" x14ac:dyDescent="0.25">
      <c r="A30" s="71" t="s">
        <v>25</v>
      </c>
      <c r="B30" s="73"/>
      <c r="C30" s="211"/>
    </row>
    <row r="31" spans="1:3" ht="12.75" customHeight="1" x14ac:dyDescent="0.25">
      <c r="A31" s="71" t="s">
        <v>26</v>
      </c>
      <c r="B31" s="74"/>
      <c r="C31" s="212"/>
    </row>
    <row r="32" spans="1:3" ht="13" x14ac:dyDescent="0.25">
      <c r="A32" s="71" t="s">
        <v>27</v>
      </c>
      <c r="B32" s="73"/>
      <c r="C32" s="211"/>
    </row>
    <row r="33" spans="1:3" x14ac:dyDescent="0.25">
      <c r="A33" s="40"/>
      <c r="B33" s="41"/>
      <c r="C33" s="94"/>
    </row>
    <row r="34" spans="1:3" ht="13" x14ac:dyDescent="0.25">
      <c r="A34" s="71" t="s">
        <v>23</v>
      </c>
      <c r="B34" s="70"/>
      <c r="C34" s="211"/>
    </row>
    <row r="35" spans="1:3" ht="13" x14ac:dyDescent="0.25">
      <c r="A35" s="71" t="s">
        <v>24</v>
      </c>
      <c r="B35" s="70"/>
      <c r="C35" s="211"/>
    </row>
    <row r="36" spans="1:3" ht="13" x14ac:dyDescent="0.25">
      <c r="A36" s="71" t="s">
        <v>25</v>
      </c>
      <c r="B36" s="70"/>
      <c r="C36" s="211"/>
    </row>
    <row r="37" spans="1:3" ht="13" x14ac:dyDescent="0.25">
      <c r="A37" s="71" t="s">
        <v>26</v>
      </c>
      <c r="B37" s="72"/>
      <c r="C37" s="212"/>
    </row>
    <row r="38" spans="1:3" ht="13" x14ac:dyDescent="0.25">
      <c r="A38" s="71" t="s">
        <v>27</v>
      </c>
      <c r="B38" s="70"/>
      <c r="C38" s="211"/>
    </row>
    <row r="40" spans="1:3" x14ac:dyDescent="0.25">
      <c r="A40" s="213" t="s">
        <v>28</v>
      </c>
    </row>
    <row r="41" spans="1:3" x14ac:dyDescent="0.25">
      <c r="A41" s="213" t="s">
        <v>29</v>
      </c>
    </row>
    <row r="42" spans="1:3" x14ac:dyDescent="0.25">
      <c r="A42" s="213" t="s">
        <v>30</v>
      </c>
      <c r="C42" s="42"/>
    </row>
    <row r="47" spans="1:3" ht="14.5" hidden="1" x14ac:dyDescent="0.35">
      <c r="A47" s="166" t="s">
        <v>31</v>
      </c>
    </row>
    <row r="48" spans="1:3" ht="14.5" hidden="1" x14ac:dyDescent="0.35">
      <c r="A48" s="166" t="s">
        <v>32</v>
      </c>
    </row>
    <row r="49" spans="1:1" ht="14.5" hidden="1" x14ac:dyDescent="0.35">
      <c r="A49" s="166" t="s">
        <v>33</v>
      </c>
    </row>
  </sheetData>
  <phoneticPr fontId="2" type="noConversion"/>
  <dataValidations count="11">
    <dataValidation allowBlank="1" showInputMessage="1" showErrorMessage="1" prompt="Insert device function" sqref="C25" xr:uid="{00000000-0002-0000-0000-000000000000}"/>
    <dataValidation type="list" allowBlank="1" showInputMessage="1" showErrorMessage="1" prompt="Select logical network location of device" sqref="C24" xr:uid="{00000000-0002-0000-0000-000001000000}">
      <formula1>$A$47:$A$49</formula1>
    </dataValidation>
    <dataValidation allowBlank="1" showInputMessage="1" showErrorMessage="1" prompt="Insert operating system version (major and minor release/version)" sqref="C23" xr:uid="{00000000-0002-0000-0000-000002000000}"/>
    <dataValidation allowBlank="1" showInputMessage="1" showErrorMessage="1" prompt="Insert device/host name" sqref="C22" xr:uid="{00000000-0002-0000-0000-000003000000}"/>
    <dataValidation allowBlank="1" showInputMessage="1" showErrorMessage="1" prompt="Insert agency code(s) for all shared agencies" sqref="C20" xr:uid="{00000000-0002-0000-0000-000004000000}"/>
    <dataValidation allowBlank="1" showInputMessage="1" showErrorMessage="1" prompt="Insert date of closing conference" sqref="C19" xr:uid="{00000000-0002-0000-0000-000005000000}"/>
    <dataValidation allowBlank="1" showInputMessage="1" showErrorMessage="1" prompt="Insert date testing occurred" sqref="C18" xr:uid="{00000000-0002-0000-0000-000006000000}"/>
    <dataValidation allowBlank="1" showInputMessage="1" showErrorMessage="1" prompt="Insert city, state and address or building number" sqref="C17" xr:uid="{00000000-0002-0000-0000-000007000000}"/>
    <dataValidation allowBlank="1" showInputMessage="1" showErrorMessage="1" prompt="Insert complete agency code" sqref="C16" xr:uid="{00000000-0002-0000-0000-000008000000}"/>
    <dataValidation allowBlank="1" showInputMessage="1" showErrorMessage="1" prompt="Insert complete agency name" sqref="C15" xr:uid="{00000000-0002-0000-0000-000009000000}"/>
    <dataValidation allowBlank="1" showInputMessage="1" showErrorMessage="1" prompt="Insert tester name and organization" sqref="C21"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U548"/>
  <sheetViews>
    <sheetView zoomScale="85" zoomScaleNormal="85" workbookViewId="0">
      <selection activeCell="I26" sqref="I2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205"/>
    <col min="22" max="16384" width="9.1796875" style="206"/>
  </cols>
  <sheetData>
    <row r="1" spans="1:4" ht="14.5" x14ac:dyDescent="0.35">
      <c r="A1" s="231" t="s">
        <v>127</v>
      </c>
      <c r="B1" s="231" t="s">
        <v>654</v>
      </c>
      <c r="C1" s="231" t="s">
        <v>60</v>
      </c>
      <c r="D1" s="7">
        <v>45199</v>
      </c>
    </row>
    <row r="2" spans="1:4" ht="15.5" x14ac:dyDescent="0.35">
      <c r="A2" s="232" t="s">
        <v>655</v>
      </c>
      <c r="B2" s="232" t="s">
        <v>656</v>
      </c>
      <c r="C2" s="233">
        <v>6</v>
      </c>
    </row>
    <row r="3" spans="1:4" ht="15.5" x14ac:dyDescent="0.35">
      <c r="A3" s="232" t="s">
        <v>213</v>
      </c>
      <c r="B3" s="232" t="s">
        <v>657</v>
      </c>
      <c r="C3" s="233">
        <v>4</v>
      </c>
    </row>
    <row r="4" spans="1:4" ht="15.5" x14ac:dyDescent="0.35">
      <c r="A4" s="232" t="s">
        <v>658</v>
      </c>
      <c r="B4" s="232" t="s">
        <v>659</v>
      </c>
      <c r="C4" s="233">
        <v>1</v>
      </c>
    </row>
    <row r="5" spans="1:4" ht="15.5" x14ac:dyDescent="0.35">
      <c r="A5" s="232" t="s">
        <v>172</v>
      </c>
      <c r="B5" s="232" t="s">
        <v>660</v>
      </c>
      <c r="C5" s="233">
        <v>2</v>
      </c>
    </row>
    <row r="6" spans="1:4" ht="15.5" x14ac:dyDescent="0.35">
      <c r="A6" s="232" t="s">
        <v>661</v>
      </c>
      <c r="B6" s="232" t="s">
        <v>662</v>
      </c>
      <c r="C6" s="233">
        <v>2</v>
      </c>
    </row>
    <row r="7" spans="1:4" ht="15.5" x14ac:dyDescent="0.35">
      <c r="A7" s="232" t="s">
        <v>663</v>
      </c>
      <c r="B7" s="232" t="s">
        <v>664</v>
      </c>
      <c r="C7" s="233">
        <v>4</v>
      </c>
    </row>
    <row r="8" spans="1:4" ht="15.5" x14ac:dyDescent="0.35">
      <c r="A8" s="232" t="s">
        <v>665</v>
      </c>
      <c r="B8" s="232" t="s">
        <v>666</v>
      </c>
      <c r="C8" s="233">
        <v>2</v>
      </c>
    </row>
    <row r="9" spans="1:4" ht="15.5" x14ac:dyDescent="0.35">
      <c r="A9" s="232" t="s">
        <v>667</v>
      </c>
      <c r="B9" s="232" t="s">
        <v>668</v>
      </c>
      <c r="C9" s="233">
        <v>5</v>
      </c>
    </row>
    <row r="10" spans="1:4" ht="15.5" x14ac:dyDescent="0.35">
      <c r="A10" s="232" t="s">
        <v>669</v>
      </c>
      <c r="B10" s="232" t="s">
        <v>670</v>
      </c>
      <c r="C10" s="233">
        <v>5</v>
      </c>
    </row>
    <row r="11" spans="1:4" ht="15.5" x14ac:dyDescent="0.35">
      <c r="A11" s="232" t="s">
        <v>671</v>
      </c>
      <c r="B11" s="232" t="s">
        <v>672</v>
      </c>
      <c r="C11" s="233">
        <v>5</v>
      </c>
    </row>
    <row r="12" spans="1:4" ht="15.5" x14ac:dyDescent="0.35">
      <c r="A12" s="232" t="s">
        <v>673</v>
      </c>
      <c r="B12" s="232" t="s">
        <v>674</v>
      </c>
      <c r="C12" s="233">
        <v>2</v>
      </c>
    </row>
    <row r="13" spans="1:4" ht="15.5" x14ac:dyDescent="0.35">
      <c r="A13" s="232" t="s">
        <v>165</v>
      </c>
      <c r="B13" s="232" t="s">
        <v>675</v>
      </c>
      <c r="C13" s="233">
        <v>5</v>
      </c>
    </row>
    <row r="14" spans="1:4" ht="15.5" x14ac:dyDescent="0.35">
      <c r="A14" s="232" t="s">
        <v>157</v>
      </c>
      <c r="B14" s="232" t="s">
        <v>676</v>
      </c>
      <c r="C14" s="233">
        <v>4</v>
      </c>
    </row>
    <row r="15" spans="1:4" ht="15.5" x14ac:dyDescent="0.35">
      <c r="A15" s="232" t="s">
        <v>677</v>
      </c>
      <c r="B15" s="232" t="s">
        <v>678</v>
      </c>
      <c r="C15" s="233">
        <v>4</v>
      </c>
    </row>
    <row r="16" spans="1:4" ht="15.5" x14ac:dyDescent="0.35">
      <c r="A16" s="232" t="s">
        <v>679</v>
      </c>
      <c r="B16" s="232" t="s">
        <v>680</v>
      </c>
      <c r="C16" s="233">
        <v>1</v>
      </c>
    </row>
    <row r="17" spans="1:3" ht="15.5" x14ac:dyDescent="0.35">
      <c r="A17" s="232" t="s">
        <v>197</v>
      </c>
      <c r="B17" s="232" t="s">
        <v>681</v>
      </c>
      <c r="C17" s="233">
        <v>5</v>
      </c>
    </row>
    <row r="18" spans="1:3" ht="15.5" x14ac:dyDescent="0.35">
      <c r="A18" s="232" t="s">
        <v>682</v>
      </c>
      <c r="B18" s="232" t="s">
        <v>683</v>
      </c>
      <c r="C18" s="233">
        <v>8</v>
      </c>
    </row>
    <row r="19" spans="1:3" ht="15.5" x14ac:dyDescent="0.35">
      <c r="A19" s="232" t="s">
        <v>684</v>
      </c>
      <c r="B19" s="232" t="s">
        <v>685</v>
      </c>
      <c r="C19" s="233">
        <v>1</v>
      </c>
    </row>
    <row r="20" spans="1:3" ht="15.5" x14ac:dyDescent="0.35">
      <c r="A20" s="232" t="s">
        <v>686</v>
      </c>
      <c r="B20" s="232" t="s">
        <v>687</v>
      </c>
      <c r="C20" s="233">
        <v>8</v>
      </c>
    </row>
    <row r="21" spans="1:3" ht="15.5" x14ac:dyDescent="0.35">
      <c r="A21" s="232" t="s">
        <v>688</v>
      </c>
      <c r="B21" s="232" t="s">
        <v>689</v>
      </c>
      <c r="C21" s="233">
        <v>6</v>
      </c>
    </row>
    <row r="22" spans="1:3" ht="15.5" x14ac:dyDescent="0.35">
      <c r="A22" s="232" t="s">
        <v>321</v>
      </c>
      <c r="B22" s="232" t="s">
        <v>690</v>
      </c>
      <c r="C22" s="233">
        <v>7</v>
      </c>
    </row>
    <row r="23" spans="1:3" ht="15.5" x14ac:dyDescent="0.35">
      <c r="A23" s="232" t="s">
        <v>691</v>
      </c>
      <c r="B23" s="232" t="s">
        <v>692</v>
      </c>
      <c r="C23" s="233">
        <v>7</v>
      </c>
    </row>
    <row r="24" spans="1:3" ht="15.5" x14ac:dyDescent="0.35">
      <c r="A24" s="232" t="s">
        <v>693</v>
      </c>
      <c r="B24" s="232" t="s">
        <v>694</v>
      </c>
      <c r="C24" s="233">
        <v>7</v>
      </c>
    </row>
    <row r="25" spans="1:3" ht="15.5" x14ac:dyDescent="0.35">
      <c r="A25" s="232" t="s">
        <v>695</v>
      </c>
      <c r="B25" s="232" t="s">
        <v>696</v>
      </c>
      <c r="C25" s="233">
        <v>5</v>
      </c>
    </row>
    <row r="26" spans="1:3" ht="15.5" x14ac:dyDescent="0.35">
      <c r="A26" s="232" t="s">
        <v>697</v>
      </c>
      <c r="B26" s="232" t="s">
        <v>698</v>
      </c>
      <c r="C26" s="233">
        <v>5</v>
      </c>
    </row>
    <row r="27" spans="1:3" ht="15.5" x14ac:dyDescent="0.35">
      <c r="A27" s="232" t="s">
        <v>699</v>
      </c>
      <c r="B27" s="232" t="s">
        <v>700</v>
      </c>
      <c r="C27" s="233">
        <v>5</v>
      </c>
    </row>
    <row r="28" spans="1:3" ht="15.5" x14ac:dyDescent="0.35">
      <c r="A28" s="232" t="s">
        <v>701</v>
      </c>
      <c r="B28" s="232" t="s">
        <v>702</v>
      </c>
      <c r="C28" s="233">
        <v>6</v>
      </c>
    </row>
    <row r="29" spans="1:3" ht="15.5" x14ac:dyDescent="0.35">
      <c r="A29" s="232" t="s">
        <v>703</v>
      </c>
      <c r="B29" s="232" t="s">
        <v>704</v>
      </c>
      <c r="C29" s="233">
        <v>6</v>
      </c>
    </row>
    <row r="30" spans="1:3" ht="15.5" x14ac:dyDescent="0.35">
      <c r="A30" s="232" t="s">
        <v>705</v>
      </c>
      <c r="B30" s="232" t="s">
        <v>706</v>
      </c>
      <c r="C30" s="233">
        <v>4</v>
      </c>
    </row>
    <row r="31" spans="1:3" ht="15.5" x14ac:dyDescent="0.35">
      <c r="A31" s="232" t="s">
        <v>315</v>
      </c>
      <c r="B31" s="232" t="s">
        <v>707</v>
      </c>
      <c r="C31" s="233">
        <v>7</v>
      </c>
    </row>
    <row r="32" spans="1:3" ht="15.5" x14ac:dyDescent="0.35">
      <c r="A32" s="232" t="s">
        <v>708</v>
      </c>
      <c r="B32" s="232" t="s">
        <v>709</v>
      </c>
      <c r="C32" s="233">
        <v>5</v>
      </c>
    </row>
    <row r="33" spans="1:3" ht="15.5" x14ac:dyDescent="0.35">
      <c r="A33" s="232" t="s">
        <v>710</v>
      </c>
      <c r="B33" s="232" t="s">
        <v>711</v>
      </c>
      <c r="C33" s="233">
        <v>5</v>
      </c>
    </row>
    <row r="34" spans="1:3" ht="15.5" x14ac:dyDescent="0.35">
      <c r="A34" s="232" t="s">
        <v>712</v>
      </c>
      <c r="B34" s="232" t="s">
        <v>713</v>
      </c>
      <c r="C34" s="233">
        <v>8</v>
      </c>
    </row>
    <row r="35" spans="1:3" ht="15.5" x14ac:dyDescent="0.35">
      <c r="A35" s="232" t="s">
        <v>714</v>
      </c>
      <c r="B35" s="232" t="s">
        <v>715</v>
      </c>
      <c r="C35" s="233">
        <v>1</v>
      </c>
    </row>
    <row r="36" spans="1:3" ht="15.5" x14ac:dyDescent="0.35">
      <c r="A36" s="232" t="s">
        <v>716</v>
      </c>
      <c r="B36" s="232" t="s">
        <v>717</v>
      </c>
      <c r="C36" s="233">
        <v>5</v>
      </c>
    </row>
    <row r="37" spans="1:3" ht="15.5" x14ac:dyDescent="0.35">
      <c r="A37" s="232" t="s">
        <v>718</v>
      </c>
      <c r="B37" s="232" t="s">
        <v>719</v>
      </c>
      <c r="C37" s="233">
        <v>8</v>
      </c>
    </row>
    <row r="38" spans="1:3" ht="15.5" x14ac:dyDescent="0.35">
      <c r="A38" s="232" t="s">
        <v>720</v>
      </c>
      <c r="B38" s="232" t="s">
        <v>721</v>
      </c>
      <c r="C38" s="233">
        <v>5</v>
      </c>
    </row>
    <row r="39" spans="1:3" ht="15.5" x14ac:dyDescent="0.35">
      <c r="A39" s="232" t="s">
        <v>722</v>
      </c>
      <c r="B39" s="232" t="s">
        <v>723</v>
      </c>
      <c r="C39" s="233">
        <v>5</v>
      </c>
    </row>
    <row r="40" spans="1:3" ht="15.5" x14ac:dyDescent="0.35">
      <c r="A40" s="232" t="s">
        <v>724</v>
      </c>
      <c r="B40" s="232" t="s">
        <v>725</v>
      </c>
      <c r="C40" s="233">
        <v>2</v>
      </c>
    </row>
    <row r="41" spans="1:3" ht="15.5" x14ac:dyDescent="0.35">
      <c r="A41" s="232" t="s">
        <v>726</v>
      </c>
      <c r="B41" s="232" t="s">
        <v>727</v>
      </c>
      <c r="C41" s="233">
        <v>4</v>
      </c>
    </row>
    <row r="42" spans="1:3" ht="15.5" x14ac:dyDescent="0.35">
      <c r="A42" s="232" t="s">
        <v>728</v>
      </c>
      <c r="B42" s="232" t="s">
        <v>729</v>
      </c>
      <c r="C42" s="233">
        <v>5</v>
      </c>
    </row>
    <row r="43" spans="1:3" ht="15.5" x14ac:dyDescent="0.35">
      <c r="A43" s="232" t="s">
        <v>730</v>
      </c>
      <c r="B43" s="232" t="s">
        <v>731</v>
      </c>
      <c r="C43" s="233">
        <v>5</v>
      </c>
    </row>
    <row r="44" spans="1:3" ht="15.5" x14ac:dyDescent="0.35">
      <c r="A44" s="232" t="s">
        <v>732</v>
      </c>
      <c r="B44" s="232" t="s">
        <v>733</v>
      </c>
      <c r="C44" s="233">
        <v>6</v>
      </c>
    </row>
    <row r="45" spans="1:3" ht="15.5" x14ac:dyDescent="0.35">
      <c r="A45" s="232" t="s">
        <v>734</v>
      </c>
      <c r="B45" s="232" t="s">
        <v>735</v>
      </c>
      <c r="C45" s="233">
        <v>5</v>
      </c>
    </row>
    <row r="46" spans="1:3" ht="15.5" x14ac:dyDescent="0.35">
      <c r="A46" s="232" t="s">
        <v>736</v>
      </c>
      <c r="B46" s="232" t="s">
        <v>737</v>
      </c>
      <c r="C46" s="233">
        <v>4</v>
      </c>
    </row>
    <row r="47" spans="1:3" ht="15.5" x14ac:dyDescent="0.35">
      <c r="A47" s="232" t="s">
        <v>738</v>
      </c>
      <c r="B47" s="232" t="s">
        <v>739</v>
      </c>
      <c r="C47" s="233">
        <v>5</v>
      </c>
    </row>
    <row r="48" spans="1:3" ht="15.5" x14ac:dyDescent="0.35">
      <c r="A48" s="232" t="s">
        <v>740</v>
      </c>
      <c r="B48" s="232" t="s">
        <v>741</v>
      </c>
      <c r="C48" s="233">
        <v>6</v>
      </c>
    </row>
    <row r="49" spans="1:3" ht="15.5" x14ac:dyDescent="0.35">
      <c r="A49" s="232" t="s">
        <v>742</v>
      </c>
      <c r="B49" s="232" t="s">
        <v>743</v>
      </c>
      <c r="C49" s="233">
        <v>7</v>
      </c>
    </row>
    <row r="50" spans="1:3" ht="15.5" x14ac:dyDescent="0.35">
      <c r="A50" s="232" t="s">
        <v>744</v>
      </c>
      <c r="B50" s="232" t="s">
        <v>745</v>
      </c>
      <c r="C50" s="233">
        <v>3</v>
      </c>
    </row>
    <row r="51" spans="1:3" ht="15.5" x14ac:dyDescent="0.35">
      <c r="A51" s="232" t="s">
        <v>746</v>
      </c>
      <c r="B51" s="232" t="s">
        <v>747</v>
      </c>
      <c r="C51" s="233">
        <v>6</v>
      </c>
    </row>
    <row r="52" spans="1:3" ht="15.5" x14ac:dyDescent="0.35">
      <c r="A52" s="232" t="s">
        <v>748</v>
      </c>
      <c r="B52" s="232" t="s">
        <v>749</v>
      </c>
      <c r="C52" s="233">
        <v>4</v>
      </c>
    </row>
    <row r="53" spans="1:3" ht="15.5" x14ac:dyDescent="0.35">
      <c r="A53" s="232" t="s">
        <v>750</v>
      </c>
      <c r="B53" s="232" t="s">
        <v>751</v>
      </c>
      <c r="C53" s="233">
        <v>5</v>
      </c>
    </row>
    <row r="54" spans="1:3" ht="15.5" x14ac:dyDescent="0.35">
      <c r="A54" s="232" t="s">
        <v>752</v>
      </c>
      <c r="B54" s="232" t="s">
        <v>753</v>
      </c>
      <c r="C54" s="233">
        <v>2</v>
      </c>
    </row>
    <row r="55" spans="1:3" ht="15.5" x14ac:dyDescent="0.35">
      <c r="A55" s="232" t="s">
        <v>754</v>
      </c>
      <c r="B55" s="232" t="s">
        <v>755</v>
      </c>
      <c r="C55" s="233">
        <v>2</v>
      </c>
    </row>
    <row r="56" spans="1:3" ht="15.5" x14ac:dyDescent="0.35">
      <c r="A56" s="232" t="s">
        <v>756</v>
      </c>
      <c r="B56" s="232" t="s">
        <v>757</v>
      </c>
      <c r="C56" s="233">
        <v>5</v>
      </c>
    </row>
    <row r="57" spans="1:3" ht="15.5" x14ac:dyDescent="0.35">
      <c r="A57" s="232" t="s">
        <v>758</v>
      </c>
      <c r="B57" s="232" t="s">
        <v>759</v>
      </c>
      <c r="C57" s="233">
        <v>5</v>
      </c>
    </row>
    <row r="58" spans="1:3" ht="31" x14ac:dyDescent="0.35">
      <c r="A58" s="232" t="s">
        <v>760</v>
      </c>
      <c r="B58" s="232" t="s">
        <v>761</v>
      </c>
      <c r="C58" s="233">
        <v>5</v>
      </c>
    </row>
    <row r="59" spans="1:3" ht="15.5" x14ac:dyDescent="0.35">
      <c r="A59" s="232" t="s">
        <v>762</v>
      </c>
      <c r="B59" s="232" t="s">
        <v>763</v>
      </c>
      <c r="C59" s="233">
        <v>5</v>
      </c>
    </row>
    <row r="60" spans="1:3" ht="15.5" x14ac:dyDescent="0.35">
      <c r="A60" s="232" t="s">
        <v>764</v>
      </c>
      <c r="B60" s="232" t="s">
        <v>765</v>
      </c>
      <c r="C60" s="233">
        <v>3</v>
      </c>
    </row>
    <row r="61" spans="1:3" ht="15.5" x14ac:dyDescent="0.35">
      <c r="A61" s="232" t="s">
        <v>766</v>
      </c>
      <c r="B61" s="232" t="s">
        <v>767</v>
      </c>
      <c r="C61" s="233">
        <v>6</v>
      </c>
    </row>
    <row r="62" spans="1:3" ht="15.5" x14ac:dyDescent="0.35">
      <c r="A62" s="232" t="s">
        <v>768</v>
      </c>
      <c r="B62" s="232" t="s">
        <v>769</v>
      </c>
      <c r="C62" s="233">
        <v>3</v>
      </c>
    </row>
    <row r="63" spans="1:3" ht="15.5" x14ac:dyDescent="0.35">
      <c r="A63" s="232" t="s">
        <v>770</v>
      </c>
      <c r="B63" s="232" t="s">
        <v>771</v>
      </c>
      <c r="C63" s="233">
        <v>4</v>
      </c>
    </row>
    <row r="64" spans="1:3" ht="31" x14ac:dyDescent="0.35">
      <c r="A64" s="232" t="s">
        <v>772</v>
      </c>
      <c r="B64" s="232" t="s">
        <v>773</v>
      </c>
      <c r="C64" s="233">
        <v>3</v>
      </c>
    </row>
    <row r="65" spans="1:3" ht="15.5" x14ac:dyDescent="0.35">
      <c r="A65" s="232" t="s">
        <v>774</v>
      </c>
      <c r="B65" s="232" t="s">
        <v>775</v>
      </c>
      <c r="C65" s="233">
        <v>3</v>
      </c>
    </row>
    <row r="66" spans="1:3" ht="31" x14ac:dyDescent="0.35">
      <c r="A66" s="232" t="s">
        <v>776</v>
      </c>
      <c r="B66" s="232" t="s">
        <v>777</v>
      </c>
      <c r="C66" s="233">
        <v>6</v>
      </c>
    </row>
    <row r="67" spans="1:3" ht="15.5" x14ac:dyDescent="0.35">
      <c r="A67" s="232" t="s">
        <v>778</v>
      </c>
      <c r="B67" s="232" t="s">
        <v>779</v>
      </c>
      <c r="C67" s="233">
        <v>6</v>
      </c>
    </row>
    <row r="68" spans="1:3" ht="31" x14ac:dyDescent="0.35">
      <c r="A68" s="232" t="s">
        <v>780</v>
      </c>
      <c r="B68" s="232" t="s">
        <v>781</v>
      </c>
      <c r="C68" s="233">
        <v>5</v>
      </c>
    </row>
    <row r="69" spans="1:3" ht="15.5" x14ac:dyDescent="0.35">
      <c r="A69" s="232" t="s">
        <v>782</v>
      </c>
      <c r="B69" s="232" t="s">
        <v>783</v>
      </c>
      <c r="C69" s="233">
        <v>3</v>
      </c>
    </row>
    <row r="70" spans="1:3" ht="15.5" x14ac:dyDescent="0.35">
      <c r="A70" s="232" t="s">
        <v>784</v>
      </c>
      <c r="B70" s="232" t="s">
        <v>674</v>
      </c>
      <c r="C70" s="233">
        <v>2</v>
      </c>
    </row>
    <row r="71" spans="1:3" ht="15.5" x14ac:dyDescent="0.35">
      <c r="A71" s="232" t="s">
        <v>785</v>
      </c>
      <c r="B71" s="232" t="s">
        <v>786</v>
      </c>
      <c r="C71" s="233">
        <v>3</v>
      </c>
    </row>
    <row r="72" spans="1:3" ht="15.5" x14ac:dyDescent="0.35">
      <c r="A72" s="232" t="s">
        <v>787</v>
      </c>
      <c r="B72" s="232" t="s">
        <v>788</v>
      </c>
      <c r="C72" s="233">
        <v>3</v>
      </c>
    </row>
    <row r="73" spans="1:3" ht="15.5" x14ac:dyDescent="0.35">
      <c r="A73" s="232" t="s">
        <v>789</v>
      </c>
      <c r="B73" s="232" t="s">
        <v>790</v>
      </c>
      <c r="C73" s="233">
        <v>3</v>
      </c>
    </row>
    <row r="74" spans="1:3" ht="15.5" x14ac:dyDescent="0.35">
      <c r="A74" s="232" t="s">
        <v>791</v>
      </c>
      <c r="B74" s="232" t="s">
        <v>792</v>
      </c>
      <c r="C74" s="233">
        <v>5</v>
      </c>
    </row>
    <row r="75" spans="1:3" ht="15.5" x14ac:dyDescent="0.35">
      <c r="A75" s="232" t="s">
        <v>793</v>
      </c>
      <c r="B75" s="232" t="s">
        <v>794</v>
      </c>
      <c r="C75" s="233">
        <v>3</v>
      </c>
    </row>
    <row r="76" spans="1:3" ht="15.5" x14ac:dyDescent="0.35">
      <c r="A76" s="232" t="s">
        <v>795</v>
      </c>
      <c r="B76" s="232" t="s">
        <v>796</v>
      </c>
      <c r="C76" s="233">
        <v>6</v>
      </c>
    </row>
    <row r="77" spans="1:3" ht="15.5" x14ac:dyDescent="0.35">
      <c r="A77" s="232" t="s">
        <v>797</v>
      </c>
      <c r="B77" s="232" t="s">
        <v>798</v>
      </c>
      <c r="C77" s="233">
        <v>5</v>
      </c>
    </row>
    <row r="78" spans="1:3" ht="15.5" x14ac:dyDescent="0.35">
      <c r="A78" s="232" t="s">
        <v>799</v>
      </c>
      <c r="B78" s="232" t="s">
        <v>800</v>
      </c>
      <c r="C78" s="233">
        <v>4</v>
      </c>
    </row>
    <row r="79" spans="1:3" ht="15.5" x14ac:dyDescent="0.35">
      <c r="A79" s="232" t="s">
        <v>801</v>
      </c>
      <c r="B79" s="232" t="s">
        <v>802</v>
      </c>
      <c r="C79" s="233">
        <v>4</v>
      </c>
    </row>
    <row r="80" spans="1:3" ht="15.5" x14ac:dyDescent="0.35">
      <c r="A80" s="232" t="s">
        <v>803</v>
      </c>
      <c r="B80" s="232" t="s">
        <v>804</v>
      </c>
      <c r="C80" s="233">
        <v>4</v>
      </c>
    </row>
    <row r="81" spans="1:3" ht="15.5" x14ac:dyDescent="0.35">
      <c r="A81" s="232" t="s">
        <v>805</v>
      </c>
      <c r="B81" s="232" t="s">
        <v>806</v>
      </c>
      <c r="C81" s="233">
        <v>7</v>
      </c>
    </row>
    <row r="82" spans="1:3" ht="15.5" x14ac:dyDescent="0.35">
      <c r="A82" s="232" t="s">
        <v>807</v>
      </c>
      <c r="B82" s="232" t="s">
        <v>808</v>
      </c>
      <c r="C82" s="233">
        <v>6</v>
      </c>
    </row>
    <row r="83" spans="1:3" ht="15.5" x14ac:dyDescent="0.35">
      <c r="A83" s="232" t="s">
        <v>809</v>
      </c>
      <c r="B83" s="232" t="s">
        <v>810</v>
      </c>
      <c r="C83" s="233">
        <v>5</v>
      </c>
    </row>
    <row r="84" spans="1:3" ht="15.5" x14ac:dyDescent="0.35">
      <c r="A84" s="232" t="s">
        <v>811</v>
      </c>
      <c r="B84" s="232" t="s">
        <v>812</v>
      </c>
      <c r="C84" s="233">
        <v>3</v>
      </c>
    </row>
    <row r="85" spans="1:3" ht="15.5" x14ac:dyDescent="0.35">
      <c r="A85" s="232" t="s">
        <v>813</v>
      </c>
      <c r="B85" s="232" t="s">
        <v>814</v>
      </c>
      <c r="C85" s="233">
        <v>5</v>
      </c>
    </row>
    <row r="86" spans="1:3" ht="15.5" x14ac:dyDescent="0.35">
      <c r="A86" s="232" t="s">
        <v>815</v>
      </c>
      <c r="B86" s="232" t="s">
        <v>816</v>
      </c>
      <c r="C86" s="233">
        <v>4</v>
      </c>
    </row>
    <row r="87" spans="1:3" ht="15.5" x14ac:dyDescent="0.35">
      <c r="A87" s="232" t="s">
        <v>817</v>
      </c>
      <c r="B87" s="232" t="s">
        <v>818</v>
      </c>
      <c r="C87" s="233">
        <v>2</v>
      </c>
    </row>
    <row r="88" spans="1:3" ht="15.5" x14ac:dyDescent="0.35">
      <c r="A88" s="232" t="s">
        <v>819</v>
      </c>
      <c r="B88" s="232" t="s">
        <v>820</v>
      </c>
      <c r="C88" s="233">
        <v>4</v>
      </c>
    </row>
    <row r="89" spans="1:3" ht="15.5" x14ac:dyDescent="0.35">
      <c r="A89" s="232" t="s">
        <v>821</v>
      </c>
      <c r="B89" s="232" t="s">
        <v>822</v>
      </c>
      <c r="C89" s="233">
        <v>4</v>
      </c>
    </row>
    <row r="90" spans="1:3" ht="15.5" x14ac:dyDescent="0.35">
      <c r="A90" s="232" t="s">
        <v>306</v>
      </c>
      <c r="B90" s="232" t="s">
        <v>823</v>
      </c>
      <c r="C90" s="233">
        <v>4</v>
      </c>
    </row>
    <row r="91" spans="1:3" ht="15.5" x14ac:dyDescent="0.35">
      <c r="A91" s="232" t="s">
        <v>824</v>
      </c>
      <c r="B91" s="232" t="s">
        <v>674</v>
      </c>
      <c r="C91" s="233">
        <v>2</v>
      </c>
    </row>
    <row r="92" spans="1:3" ht="15.5" x14ac:dyDescent="0.35">
      <c r="A92" s="232" t="s">
        <v>825</v>
      </c>
      <c r="B92" s="232" t="s">
        <v>826</v>
      </c>
      <c r="C92" s="233">
        <v>3</v>
      </c>
    </row>
    <row r="93" spans="1:3" ht="15.5" x14ac:dyDescent="0.35">
      <c r="A93" s="232" t="s">
        <v>827</v>
      </c>
      <c r="B93" s="232" t="s">
        <v>828</v>
      </c>
      <c r="C93" s="233">
        <v>6</v>
      </c>
    </row>
    <row r="94" spans="1:3" ht="15.5" x14ac:dyDescent="0.35">
      <c r="A94" s="232" t="s">
        <v>829</v>
      </c>
      <c r="B94" s="232" t="s">
        <v>830</v>
      </c>
      <c r="C94" s="233">
        <v>3</v>
      </c>
    </row>
    <row r="95" spans="1:3" ht="15.5" x14ac:dyDescent="0.35">
      <c r="A95" s="232" t="s">
        <v>831</v>
      </c>
      <c r="B95" s="232" t="s">
        <v>832</v>
      </c>
      <c r="C95" s="233">
        <v>6</v>
      </c>
    </row>
    <row r="96" spans="1:3" ht="15.5" x14ac:dyDescent="0.35">
      <c r="A96" s="232" t="s">
        <v>833</v>
      </c>
      <c r="B96" s="232" t="s">
        <v>834</v>
      </c>
      <c r="C96" s="233">
        <v>5</v>
      </c>
    </row>
    <row r="97" spans="1:3" ht="15.5" x14ac:dyDescent="0.35">
      <c r="A97" s="232" t="s">
        <v>835</v>
      </c>
      <c r="B97" s="232" t="s">
        <v>836</v>
      </c>
      <c r="C97" s="233">
        <v>5</v>
      </c>
    </row>
    <row r="98" spans="1:3" ht="15.5" x14ac:dyDescent="0.35">
      <c r="A98" s="232" t="s">
        <v>270</v>
      </c>
      <c r="B98" s="232" t="s">
        <v>837</v>
      </c>
      <c r="C98" s="233">
        <v>5</v>
      </c>
    </row>
    <row r="99" spans="1:3" ht="15.5" x14ac:dyDescent="0.35">
      <c r="A99" s="232" t="s">
        <v>838</v>
      </c>
      <c r="B99" s="232" t="s">
        <v>839</v>
      </c>
      <c r="C99" s="233">
        <v>3</v>
      </c>
    </row>
    <row r="100" spans="1:3" ht="15.5" x14ac:dyDescent="0.35">
      <c r="A100" s="232" t="s">
        <v>840</v>
      </c>
      <c r="B100" s="232" t="s">
        <v>841</v>
      </c>
      <c r="C100" s="233">
        <v>5</v>
      </c>
    </row>
    <row r="101" spans="1:3" ht="15.5" x14ac:dyDescent="0.35">
      <c r="A101" s="232" t="s">
        <v>842</v>
      </c>
      <c r="B101" s="232" t="s">
        <v>843</v>
      </c>
      <c r="C101" s="233">
        <v>2</v>
      </c>
    </row>
    <row r="102" spans="1:3" ht="15.5" x14ac:dyDescent="0.35">
      <c r="A102" s="232" t="s">
        <v>250</v>
      </c>
      <c r="B102" s="232" t="s">
        <v>844</v>
      </c>
      <c r="C102" s="233">
        <v>5</v>
      </c>
    </row>
    <row r="103" spans="1:3" ht="15.5" x14ac:dyDescent="0.35">
      <c r="A103" s="232" t="s">
        <v>845</v>
      </c>
      <c r="B103" s="232" t="s">
        <v>846</v>
      </c>
      <c r="C103" s="233">
        <v>4</v>
      </c>
    </row>
    <row r="104" spans="1:3" ht="15.5" x14ac:dyDescent="0.35">
      <c r="A104" s="232" t="s">
        <v>847</v>
      </c>
      <c r="B104" s="232" t="s">
        <v>848</v>
      </c>
      <c r="C104" s="233">
        <v>2</v>
      </c>
    </row>
    <row r="105" spans="1:3" ht="15.5" x14ac:dyDescent="0.35">
      <c r="A105" s="232" t="s">
        <v>849</v>
      </c>
      <c r="B105" s="232" t="s">
        <v>850</v>
      </c>
      <c r="C105" s="233">
        <v>2</v>
      </c>
    </row>
    <row r="106" spans="1:3" ht="15.5" x14ac:dyDescent="0.35">
      <c r="A106" s="232" t="s">
        <v>851</v>
      </c>
      <c r="B106" s="232" t="s">
        <v>852</v>
      </c>
      <c r="C106" s="233">
        <v>4</v>
      </c>
    </row>
    <row r="107" spans="1:3" ht="31" x14ac:dyDescent="0.35">
      <c r="A107" s="232" t="s">
        <v>853</v>
      </c>
      <c r="B107" s="232" t="s">
        <v>854</v>
      </c>
      <c r="C107" s="233">
        <v>5</v>
      </c>
    </row>
    <row r="108" spans="1:3" ht="15.5" x14ac:dyDescent="0.35">
      <c r="A108" s="232" t="s">
        <v>855</v>
      </c>
      <c r="B108" s="232" t="s">
        <v>856</v>
      </c>
      <c r="C108" s="233">
        <v>4</v>
      </c>
    </row>
    <row r="109" spans="1:3" ht="15.5" x14ac:dyDescent="0.35">
      <c r="A109" s="232" t="s">
        <v>857</v>
      </c>
      <c r="B109" s="232" t="s">
        <v>858</v>
      </c>
      <c r="C109" s="233">
        <v>4</v>
      </c>
    </row>
    <row r="110" spans="1:3" ht="15.5" x14ac:dyDescent="0.35">
      <c r="A110" s="232" t="s">
        <v>859</v>
      </c>
      <c r="B110" s="232" t="s">
        <v>674</v>
      </c>
      <c r="C110" s="233">
        <v>2</v>
      </c>
    </row>
    <row r="111" spans="1:3" ht="15.5" x14ac:dyDescent="0.35">
      <c r="A111" s="232" t="s">
        <v>860</v>
      </c>
      <c r="B111" s="232" t="s">
        <v>861</v>
      </c>
      <c r="C111" s="233">
        <v>4</v>
      </c>
    </row>
    <row r="112" spans="1:3" ht="15.5" x14ac:dyDescent="0.35">
      <c r="A112" s="232" t="s">
        <v>862</v>
      </c>
      <c r="B112" s="232" t="s">
        <v>863</v>
      </c>
      <c r="C112" s="233">
        <v>5</v>
      </c>
    </row>
    <row r="113" spans="1:3" ht="15.5" x14ac:dyDescent="0.35">
      <c r="A113" s="232" t="s">
        <v>864</v>
      </c>
      <c r="B113" s="232" t="s">
        <v>865</v>
      </c>
      <c r="C113" s="233">
        <v>2</v>
      </c>
    </row>
    <row r="114" spans="1:3" ht="15.5" x14ac:dyDescent="0.35">
      <c r="A114" s="232" t="s">
        <v>866</v>
      </c>
      <c r="B114" s="232" t="s">
        <v>867</v>
      </c>
      <c r="C114" s="233">
        <v>5</v>
      </c>
    </row>
    <row r="115" spans="1:3" ht="15.5" x14ac:dyDescent="0.35">
      <c r="A115" s="232" t="s">
        <v>868</v>
      </c>
      <c r="B115" s="232" t="s">
        <v>869</v>
      </c>
      <c r="C115" s="233">
        <v>6</v>
      </c>
    </row>
    <row r="116" spans="1:3" ht="15.5" x14ac:dyDescent="0.35">
      <c r="A116" s="232" t="s">
        <v>870</v>
      </c>
      <c r="B116" s="232" t="s">
        <v>871</v>
      </c>
      <c r="C116" s="233">
        <v>4</v>
      </c>
    </row>
    <row r="117" spans="1:3" ht="15.5" x14ac:dyDescent="0.35">
      <c r="A117" s="232" t="s">
        <v>872</v>
      </c>
      <c r="B117" s="232" t="s">
        <v>873</v>
      </c>
      <c r="C117" s="233">
        <v>5</v>
      </c>
    </row>
    <row r="118" spans="1:3" ht="15.5" x14ac:dyDescent="0.35">
      <c r="A118" s="232" t="s">
        <v>874</v>
      </c>
      <c r="B118" s="232" t="s">
        <v>875</v>
      </c>
      <c r="C118" s="233">
        <v>4</v>
      </c>
    </row>
    <row r="119" spans="1:3" ht="15.5" x14ac:dyDescent="0.35">
      <c r="A119" s="232" t="s">
        <v>876</v>
      </c>
      <c r="B119" s="232" t="s">
        <v>877</v>
      </c>
      <c r="C119" s="233">
        <v>2</v>
      </c>
    </row>
    <row r="120" spans="1:3" ht="15.5" x14ac:dyDescent="0.35">
      <c r="A120" s="232" t="s">
        <v>878</v>
      </c>
      <c r="B120" s="232" t="s">
        <v>879</v>
      </c>
      <c r="C120" s="233">
        <v>2</v>
      </c>
    </row>
    <row r="121" spans="1:3" ht="15.5" x14ac:dyDescent="0.35">
      <c r="A121" s="232" t="s">
        <v>880</v>
      </c>
      <c r="B121" s="232" t="s">
        <v>881</v>
      </c>
      <c r="C121" s="233">
        <v>3</v>
      </c>
    </row>
    <row r="122" spans="1:3" ht="15.5" x14ac:dyDescent="0.35">
      <c r="A122" s="232" t="s">
        <v>882</v>
      </c>
      <c r="B122" s="232" t="s">
        <v>883</v>
      </c>
      <c r="C122" s="233">
        <v>3</v>
      </c>
    </row>
    <row r="123" spans="1:3" ht="15.5" x14ac:dyDescent="0.35">
      <c r="A123" s="232" t="s">
        <v>884</v>
      </c>
      <c r="B123" s="232" t="s">
        <v>885</v>
      </c>
      <c r="C123" s="233">
        <v>5</v>
      </c>
    </row>
    <row r="124" spans="1:3" ht="15.5" x14ac:dyDescent="0.35">
      <c r="A124" s="232" t="s">
        <v>886</v>
      </c>
      <c r="B124" s="232" t="s">
        <v>887</v>
      </c>
      <c r="C124" s="233">
        <v>4</v>
      </c>
    </row>
    <row r="125" spans="1:3" ht="15.5" x14ac:dyDescent="0.35">
      <c r="A125" s="232" t="s">
        <v>888</v>
      </c>
      <c r="B125" s="232" t="s">
        <v>889</v>
      </c>
      <c r="C125" s="233">
        <v>6</v>
      </c>
    </row>
    <row r="126" spans="1:3" ht="15.5" x14ac:dyDescent="0.35">
      <c r="A126" s="232" t="s">
        <v>890</v>
      </c>
      <c r="B126" s="232" t="s">
        <v>891</v>
      </c>
      <c r="C126" s="233">
        <v>6</v>
      </c>
    </row>
    <row r="127" spans="1:3" ht="15.5" x14ac:dyDescent="0.35">
      <c r="A127" s="232" t="s">
        <v>892</v>
      </c>
      <c r="B127" s="232" t="s">
        <v>893</v>
      </c>
      <c r="C127" s="233">
        <v>6</v>
      </c>
    </row>
    <row r="128" spans="1:3" ht="31" x14ac:dyDescent="0.35">
      <c r="A128" s="232" t="s">
        <v>894</v>
      </c>
      <c r="B128" s="232" t="s">
        <v>895</v>
      </c>
      <c r="C128" s="233">
        <v>5</v>
      </c>
    </row>
    <row r="129" spans="1:3" ht="15.5" x14ac:dyDescent="0.35">
      <c r="A129" s="232" t="s">
        <v>896</v>
      </c>
      <c r="B129" s="232" t="s">
        <v>897</v>
      </c>
      <c r="C129" s="233">
        <v>5</v>
      </c>
    </row>
    <row r="130" spans="1:3" ht="15.5" x14ac:dyDescent="0.35">
      <c r="A130" s="232" t="s">
        <v>898</v>
      </c>
      <c r="B130" s="232" t="s">
        <v>899</v>
      </c>
      <c r="C130" s="233">
        <v>3</v>
      </c>
    </row>
    <row r="131" spans="1:3" ht="15.5" x14ac:dyDescent="0.35">
      <c r="A131" s="232" t="s">
        <v>900</v>
      </c>
      <c r="B131" s="232" t="s">
        <v>901</v>
      </c>
      <c r="C131" s="233">
        <v>5</v>
      </c>
    </row>
    <row r="132" spans="1:3" ht="15.5" x14ac:dyDescent="0.35">
      <c r="A132" s="232" t="s">
        <v>902</v>
      </c>
      <c r="B132" s="232" t="s">
        <v>674</v>
      </c>
      <c r="C132" s="233">
        <v>2</v>
      </c>
    </row>
    <row r="133" spans="1:3" ht="15.5" x14ac:dyDescent="0.35">
      <c r="A133" s="232" t="s">
        <v>903</v>
      </c>
      <c r="B133" s="232" t="s">
        <v>904</v>
      </c>
      <c r="C133" s="233">
        <v>4</v>
      </c>
    </row>
    <row r="134" spans="1:3" ht="15.5" x14ac:dyDescent="0.35">
      <c r="A134" s="232" t="s">
        <v>905</v>
      </c>
      <c r="B134" s="232" t="s">
        <v>906</v>
      </c>
      <c r="C134" s="233">
        <v>1</v>
      </c>
    </row>
    <row r="135" spans="1:3" ht="15.5" x14ac:dyDescent="0.35">
      <c r="A135" s="232" t="s">
        <v>907</v>
      </c>
      <c r="B135" s="232" t="s">
        <v>908</v>
      </c>
      <c r="C135" s="233">
        <v>6</v>
      </c>
    </row>
    <row r="136" spans="1:3" ht="15.5" x14ac:dyDescent="0.35">
      <c r="A136" s="232" t="s">
        <v>909</v>
      </c>
      <c r="B136" s="232" t="s">
        <v>910</v>
      </c>
      <c r="C136" s="233">
        <v>5</v>
      </c>
    </row>
    <row r="137" spans="1:3" ht="15.5" x14ac:dyDescent="0.35">
      <c r="A137" s="232" t="s">
        <v>911</v>
      </c>
      <c r="B137" s="232" t="s">
        <v>912</v>
      </c>
      <c r="C137" s="233">
        <v>3</v>
      </c>
    </row>
    <row r="138" spans="1:3" ht="15.5" x14ac:dyDescent="0.35">
      <c r="A138" s="232" t="s">
        <v>913</v>
      </c>
      <c r="B138" s="232" t="s">
        <v>914</v>
      </c>
      <c r="C138" s="233">
        <v>3</v>
      </c>
    </row>
    <row r="139" spans="1:3" ht="15.5" x14ac:dyDescent="0.35">
      <c r="A139" s="232" t="s">
        <v>915</v>
      </c>
      <c r="B139" s="232" t="s">
        <v>916</v>
      </c>
      <c r="C139" s="233">
        <v>4</v>
      </c>
    </row>
    <row r="140" spans="1:3" ht="15.5" x14ac:dyDescent="0.35">
      <c r="A140" s="232" t="s">
        <v>917</v>
      </c>
      <c r="B140" s="232" t="s">
        <v>918</v>
      </c>
      <c r="C140" s="233">
        <v>4</v>
      </c>
    </row>
    <row r="141" spans="1:3" ht="15.5" x14ac:dyDescent="0.35">
      <c r="A141" s="232" t="s">
        <v>919</v>
      </c>
      <c r="B141" s="232" t="s">
        <v>920</v>
      </c>
      <c r="C141" s="233">
        <v>6</v>
      </c>
    </row>
    <row r="142" spans="1:3" ht="15.5" x14ac:dyDescent="0.35">
      <c r="A142" s="232" t="s">
        <v>921</v>
      </c>
      <c r="B142" s="232" t="s">
        <v>922</v>
      </c>
      <c r="C142" s="233">
        <v>3</v>
      </c>
    </row>
    <row r="143" spans="1:3" ht="15.5" x14ac:dyDescent="0.35">
      <c r="A143" s="232" t="s">
        <v>412</v>
      </c>
      <c r="B143" s="232" t="s">
        <v>923</v>
      </c>
      <c r="C143" s="233">
        <v>5</v>
      </c>
    </row>
    <row r="144" spans="1:3" ht="15.5" x14ac:dyDescent="0.35">
      <c r="A144" s="232" t="s">
        <v>924</v>
      </c>
      <c r="B144" s="232" t="s">
        <v>925</v>
      </c>
      <c r="C144" s="233">
        <v>6</v>
      </c>
    </row>
    <row r="145" spans="1:3" ht="15.5" x14ac:dyDescent="0.35">
      <c r="A145" s="232" t="s">
        <v>926</v>
      </c>
      <c r="B145" s="232" t="s">
        <v>927</v>
      </c>
      <c r="C145" s="233">
        <v>4</v>
      </c>
    </row>
    <row r="146" spans="1:3" ht="15.5" x14ac:dyDescent="0.35">
      <c r="A146" s="232" t="s">
        <v>928</v>
      </c>
      <c r="B146" s="232" t="s">
        <v>929</v>
      </c>
      <c r="C146" s="233">
        <v>5</v>
      </c>
    </row>
    <row r="147" spans="1:3" ht="15.5" x14ac:dyDescent="0.35">
      <c r="A147" s="232" t="s">
        <v>930</v>
      </c>
      <c r="B147" s="232" t="s">
        <v>931</v>
      </c>
      <c r="C147" s="233">
        <v>4</v>
      </c>
    </row>
    <row r="148" spans="1:3" ht="15.5" x14ac:dyDescent="0.35">
      <c r="A148" s="232" t="s">
        <v>932</v>
      </c>
      <c r="B148" s="232" t="s">
        <v>933</v>
      </c>
      <c r="C148" s="233">
        <v>4</v>
      </c>
    </row>
    <row r="149" spans="1:3" ht="15.5" x14ac:dyDescent="0.35">
      <c r="A149" s="232" t="s">
        <v>934</v>
      </c>
      <c r="B149" s="232" t="s">
        <v>935</v>
      </c>
      <c r="C149" s="233">
        <v>4</v>
      </c>
    </row>
    <row r="150" spans="1:3" ht="15.5" x14ac:dyDescent="0.35">
      <c r="A150" s="232" t="s">
        <v>936</v>
      </c>
      <c r="B150" s="232" t="s">
        <v>937</v>
      </c>
      <c r="C150" s="233">
        <v>5</v>
      </c>
    </row>
    <row r="151" spans="1:3" ht="15.5" x14ac:dyDescent="0.35">
      <c r="A151" s="232" t="s">
        <v>938</v>
      </c>
      <c r="B151" s="232" t="s">
        <v>939</v>
      </c>
      <c r="C151" s="233">
        <v>6</v>
      </c>
    </row>
    <row r="152" spans="1:3" ht="31" x14ac:dyDescent="0.35">
      <c r="A152" s="232" t="s">
        <v>940</v>
      </c>
      <c r="B152" s="232" t="s">
        <v>941</v>
      </c>
      <c r="C152" s="233">
        <v>5</v>
      </c>
    </row>
    <row r="153" spans="1:3" ht="15.5" x14ac:dyDescent="0.35">
      <c r="A153" s="232" t="s">
        <v>942</v>
      </c>
      <c r="B153" s="232" t="s">
        <v>943</v>
      </c>
      <c r="C153" s="233">
        <v>7</v>
      </c>
    </row>
    <row r="154" spans="1:3" ht="15.5" x14ac:dyDescent="0.35">
      <c r="A154" s="232" t="s">
        <v>944</v>
      </c>
      <c r="B154" s="232" t="s">
        <v>945</v>
      </c>
      <c r="C154" s="233">
        <v>6</v>
      </c>
    </row>
    <row r="155" spans="1:3" ht="15.5" x14ac:dyDescent="0.35">
      <c r="A155" s="232" t="s">
        <v>946</v>
      </c>
      <c r="B155" s="232" t="s">
        <v>947</v>
      </c>
      <c r="C155" s="233">
        <v>1</v>
      </c>
    </row>
    <row r="156" spans="1:3" ht="15.5" x14ac:dyDescent="0.35">
      <c r="A156" s="232" t="s">
        <v>948</v>
      </c>
      <c r="B156" s="232" t="s">
        <v>949</v>
      </c>
      <c r="C156" s="233">
        <v>6</v>
      </c>
    </row>
    <row r="157" spans="1:3" ht="31" x14ac:dyDescent="0.35">
      <c r="A157" s="232" t="s">
        <v>950</v>
      </c>
      <c r="B157" s="232" t="s">
        <v>951</v>
      </c>
      <c r="C157" s="233">
        <v>6</v>
      </c>
    </row>
    <row r="158" spans="1:3" ht="31" x14ac:dyDescent="0.35">
      <c r="A158" s="232" t="s">
        <v>952</v>
      </c>
      <c r="B158" s="232" t="s">
        <v>953</v>
      </c>
      <c r="C158" s="233">
        <v>6</v>
      </c>
    </row>
    <row r="159" spans="1:3" ht="15.5" x14ac:dyDescent="0.35">
      <c r="A159" s="232" t="s">
        <v>954</v>
      </c>
      <c r="B159" s="232" t="s">
        <v>955</v>
      </c>
      <c r="C159" s="233">
        <v>4</v>
      </c>
    </row>
    <row r="160" spans="1:3" ht="15.5" x14ac:dyDescent="0.35">
      <c r="A160" s="232" t="s">
        <v>956</v>
      </c>
      <c r="B160" s="232" t="s">
        <v>957</v>
      </c>
      <c r="C160" s="233">
        <v>6</v>
      </c>
    </row>
    <row r="161" spans="1:3" ht="15.5" x14ac:dyDescent="0.35">
      <c r="A161" s="232" t="s">
        <v>958</v>
      </c>
      <c r="B161" s="232" t="s">
        <v>959</v>
      </c>
      <c r="C161" s="233">
        <v>3</v>
      </c>
    </row>
    <row r="162" spans="1:3" ht="15.5" x14ac:dyDescent="0.35">
      <c r="A162" s="232" t="s">
        <v>960</v>
      </c>
      <c r="B162" s="232" t="s">
        <v>961</v>
      </c>
      <c r="C162" s="233">
        <v>4</v>
      </c>
    </row>
    <row r="163" spans="1:3" ht="15.5" x14ac:dyDescent="0.35">
      <c r="A163" s="232" t="s">
        <v>962</v>
      </c>
      <c r="B163" s="232" t="s">
        <v>963</v>
      </c>
      <c r="C163" s="233">
        <v>5</v>
      </c>
    </row>
    <row r="164" spans="1:3" ht="31" x14ac:dyDescent="0.35">
      <c r="A164" s="232" t="s">
        <v>964</v>
      </c>
      <c r="B164" s="232" t="s">
        <v>965</v>
      </c>
      <c r="C164" s="233">
        <v>3</v>
      </c>
    </row>
    <row r="165" spans="1:3" ht="15.5" x14ac:dyDescent="0.35">
      <c r="A165" s="232" t="s">
        <v>966</v>
      </c>
      <c r="B165" s="232" t="s">
        <v>967</v>
      </c>
      <c r="C165" s="233">
        <v>5</v>
      </c>
    </row>
    <row r="166" spans="1:3" ht="15.5" x14ac:dyDescent="0.35">
      <c r="A166" s="232" t="s">
        <v>968</v>
      </c>
      <c r="B166" s="232" t="s">
        <v>969</v>
      </c>
      <c r="C166" s="233">
        <v>5</v>
      </c>
    </row>
    <row r="167" spans="1:3" ht="15.5" x14ac:dyDescent="0.35">
      <c r="A167" s="232" t="s">
        <v>970</v>
      </c>
      <c r="B167" s="232" t="s">
        <v>971</v>
      </c>
      <c r="C167" s="233">
        <v>5</v>
      </c>
    </row>
    <row r="168" spans="1:3" ht="15.5" x14ac:dyDescent="0.35">
      <c r="A168" s="232" t="s">
        <v>972</v>
      </c>
      <c r="B168" s="232" t="s">
        <v>973</v>
      </c>
      <c r="C168" s="233">
        <v>5</v>
      </c>
    </row>
    <row r="169" spans="1:3" ht="15.5" x14ac:dyDescent="0.35">
      <c r="A169" s="232" t="s">
        <v>974</v>
      </c>
      <c r="B169" s="232" t="s">
        <v>975</v>
      </c>
      <c r="C169" s="233">
        <v>5</v>
      </c>
    </row>
    <row r="170" spans="1:3" ht="15.5" x14ac:dyDescent="0.35">
      <c r="A170" s="232" t="s">
        <v>976</v>
      </c>
      <c r="B170" s="232" t="s">
        <v>977</v>
      </c>
      <c r="C170" s="233">
        <v>5</v>
      </c>
    </row>
    <row r="171" spans="1:3" ht="15.5" x14ac:dyDescent="0.35">
      <c r="A171" s="232" t="s">
        <v>978</v>
      </c>
      <c r="B171" s="232" t="s">
        <v>979</v>
      </c>
      <c r="C171" s="233">
        <v>6</v>
      </c>
    </row>
    <row r="172" spans="1:3" ht="15.5" x14ac:dyDescent="0.35">
      <c r="A172" s="232" t="s">
        <v>980</v>
      </c>
      <c r="B172" s="232" t="s">
        <v>981</v>
      </c>
      <c r="C172" s="233">
        <v>4</v>
      </c>
    </row>
    <row r="173" spans="1:3" ht="15.5" x14ac:dyDescent="0.35">
      <c r="A173" s="232" t="s">
        <v>982</v>
      </c>
      <c r="B173" s="232" t="s">
        <v>983</v>
      </c>
      <c r="C173" s="233">
        <v>3</v>
      </c>
    </row>
    <row r="174" spans="1:3" ht="15.5" x14ac:dyDescent="0.35">
      <c r="A174" s="232" t="s">
        <v>984</v>
      </c>
      <c r="B174" s="232" t="s">
        <v>985</v>
      </c>
      <c r="C174" s="233">
        <v>4</v>
      </c>
    </row>
    <row r="175" spans="1:3" ht="15.5" x14ac:dyDescent="0.35">
      <c r="A175" s="232" t="s">
        <v>986</v>
      </c>
      <c r="B175" s="232" t="s">
        <v>987</v>
      </c>
      <c r="C175" s="233">
        <v>6</v>
      </c>
    </row>
    <row r="176" spans="1:3" ht="31" x14ac:dyDescent="0.35">
      <c r="A176" s="232" t="s">
        <v>988</v>
      </c>
      <c r="B176" s="232" t="s">
        <v>989</v>
      </c>
      <c r="C176" s="233">
        <v>5</v>
      </c>
    </row>
    <row r="177" spans="1:3" ht="15.5" x14ac:dyDescent="0.35">
      <c r="A177" s="232" t="s">
        <v>990</v>
      </c>
      <c r="B177" s="232" t="s">
        <v>991</v>
      </c>
      <c r="C177" s="233">
        <v>3</v>
      </c>
    </row>
    <row r="178" spans="1:3" ht="15.5" x14ac:dyDescent="0.35">
      <c r="A178" s="232" t="s">
        <v>992</v>
      </c>
      <c r="B178" s="232" t="s">
        <v>993</v>
      </c>
      <c r="C178" s="233">
        <v>5</v>
      </c>
    </row>
    <row r="179" spans="1:3" ht="15.5" x14ac:dyDescent="0.35">
      <c r="A179" s="232" t="s">
        <v>994</v>
      </c>
      <c r="B179" s="232" t="s">
        <v>995</v>
      </c>
      <c r="C179" s="233">
        <v>5</v>
      </c>
    </row>
    <row r="180" spans="1:3" ht="15.5" x14ac:dyDescent="0.35">
      <c r="A180" s="232" t="s">
        <v>996</v>
      </c>
      <c r="B180" s="232" t="s">
        <v>997</v>
      </c>
      <c r="C180" s="233">
        <v>4</v>
      </c>
    </row>
    <row r="181" spans="1:3" ht="15.5" x14ac:dyDescent="0.35">
      <c r="A181" s="232" t="s">
        <v>998</v>
      </c>
      <c r="B181" s="232" t="s">
        <v>674</v>
      </c>
      <c r="C181" s="233">
        <v>2</v>
      </c>
    </row>
    <row r="182" spans="1:3" ht="15.5" x14ac:dyDescent="0.35">
      <c r="A182" s="232" t="s">
        <v>999</v>
      </c>
      <c r="B182" s="232" t="s">
        <v>1000</v>
      </c>
      <c r="C182" s="233">
        <v>3</v>
      </c>
    </row>
    <row r="183" spans="1:3" ht="15.5" x14ac:dyDescent="0.35">
      <c r="A183" s="232" t="s">
        <v>1001</v>
      </c>
      <c r="B183" s="232" t="s">
        <v>1002</v>
      </c>
      <c r="C183" s="233">
        <v>3</v>
      </c>
    </row>
    <row r="184" spans="1:3" ht="15.5" x14ac:dyDescent="0.35">
      <c r="A184" s="232" t="s">
        <v>1003</v>
      </c>
      <c r="B184" s="232" t="s">
        <v>1004</v>
      </c>
      <c r="C184" s="233">
        <v>5</v>
      </c>
    </row>
    <row r="185" spans="1:3" ht="15.5" x14ac:dyDescent="0.35">
      <c r="A185" s="232" t="s">
        <v>1005</v>
      </c>
      <c r="B185" s="232" t="s">
        <v>1006</v>
      </c>
      <c r="C185" s="233">
        <v>5</v>
      </c>
    </row>
    <row r="186" spans="1:3" ht="15.5" x14ac:dyDescent="0.35">
      <c r="A186" s="232" t="s">
        <v>1007</v>
      </c>
      <c r="B186" s="232" t="s">
        <v>1008</v>
      </c>
      <c r="C186" s="233">
        <v>2</v>
      </c>
    </row>
    <row r="187" spans="1:3" ht="15.5" x14ac:dyDescent="0.35">
      <c r="A187" s="232" t="s">
        <v>1009</v>
      </c>
      <c r="B187" s="232" t="s">
        <v>1010</v>
      </c>
      <c r="C187" s="233">
        <v>3</v>
      </c>
    </row>
    <row r="188" spans="1:3" ht="15.5" x14ac:dyDescent="0.35">
      <c r="A188" s="232" t="s">
        <v>1011</v>
      </c>
      <c r="B188" s="232" t="s">
        <v>1012</v>
      </c>
      <c r="C188" s="233">
        <v>4</v>
      </c>
    </row>
    <row r="189" spans="1:3" ht="15.5" x14ac:dyDescent="0.35">
      <c r="A189" s="232" t="s">
        <v>1013</v>
      </c>
      <c r="B189" s="232" t="s">
        <v>1014</v>
      </c>
      <c r="C189" s="233">
        <v>2</v>
      </c>
    </row>
    <row r="190" spans="1:3" ht="15.5" x14ac:dyDescent="0.35">
      <c r="A190" s="232" t="s">
        <v>1015</v>
      </c>
      <c r="B190" s="232" t="s">
        <v>1016</v>
      </c>
      <c r="C190" s="233">
        <v>2</v>
      </c>
    </row>
    <row r="191" spans="1:3" ht="15.5" x14ac:dyDescent="0.35">
      <c r="A191" s="232" t="s">
        <v>1017</v>
      </c>
      <c r="B191" s="232" t="s">
        <v>1018</v>
      </c>
      <c r="C191" s="233">
        <v>5</v>
      </c>
    </row>
    <row r="192" spans="1:3" ht="15.5" x14ac:dyDescent="0.35">
      <c r="A192" s="232" t="s">
        <v>1019</v>
      </c>
      <c r="B192" s="232" t="s">
        <v>674</v>
      </c>
      <c r="C192" s="233">
        <v>2</v>
      </c>
    </row>
    <row r="193" spans="1:3" ht="15.5" x14ac:dyDescent="0.35">
      <c r="A193" s="232" t="s">
        <v>1020</v>
      </c>
      <c r="B193" s="232" t="s">
        <v>1021</v>
      </c>
      <c r="C193" s="233">
        <v>3</v>
      </c>
    </row>
    <row r="194" spans="1:3" ht="31" x14ac:dyDescent="0.35">
      <c r="A194" s="232" t="s">
        <v>1022</v>
      </c>
      <c r="B194" s="232" t="s">
        <v>1023</v>
      </c>
      <c r="C194" s="233">
        <v>3</v>
      </c>
    </row>
    <row r="195" spans="1:3" ht="31" x14ac:dyDescent="0.35">
      <c r="A195" s="232" t="s">
        <v>1024</v>
      </c>
      <c r="B195" s="232" t="s">
        <v>1025</v>
      </c>
      <c r="C195" s="233">
        <v>3</v>
      </c>
    </row>
    <row r="196" spans="1:3" ht="15.5" x14ac:dyDescent="0.35">
      <c r="A196" s="232" t="s">
        <v>1026</v>
      </c>
      <c r="B196" s="232" t="s">
        <v>1027</v>
      </c>
      <c r="C196" s="233">
        <v>5</v>
      </c>
    </row>
    <row r="197" spans="1:3" ht="15.5" x14ac:dyDescent="0.35">
      <c r="A197" s="232" t="s">
        <v>1028</v>
      </c>
      <c r="B197" s="232" t="s">
        <v>1029</v>
      </c>
      <c r="C197" s="233">
        <v>4</v>
      </c>
    </row>
    <row r="198" spans="1:3" ht="15.5" x14ac:dyDescent="0.35">
      <c r="A198" s="232" t="s">
        <v>1030</v>
      </c>
      <c r="B198" s="232" t="s">
        <v>674</v>
      </c>
      <c r="C198" s="233">
        <v>2</v>
      </c>
    </row>
    <row r="199" spans="1:3" ht="15.5" x14ac:dyDescent="0.35">
      <c r="A199" s="232" t="s">
        <v>1031</v>
      </c>
      <c r="B199" s="232" t="s">
        <v>1032</v>
      </c>
      <c r="C199" s="233">
        <v>1</v>
      </c>
    </row>
    <row r="200" spans="1:3" ht="15.5" x14ac:dyDescent="0.35">
      <c r="A200" s="232" t="s">
        <v>1033</v>
      </c>
      <c r="B200" s="232" t="s">
        <v>1034</v>
      </c>
      <c r="C200" s="233">
        <v>4</v>
      </c>
    </row>
    <row r="201" spans="1:3" ht="15.5" x14ac:dyDescent="0.35">
      <c r="A201" s="232" t="s">
        <v>1035</v>
      </c>
      <c r="B201" s="232" t="s">
        <v>1036</v>
      </c>
      <c r="C201" s="233">
        <v>3</v>
      </c>
    </row>
    <row r="202" spans="1:3" ht="15.5" x14ac:dyDescent="0.35">
      <c r="A202" s="232" t="s">
        <v>1037</v>
      </c>
      <c r="B202" s="232" t="s">
        <v>1038</v>
      </c>
      <c r="C202" s="233">
        <v>4</v>
      </c>
    </row>
    <row r="203" spans="1:3" ht="15.5" x14ac:dyDescent="0.35">
      <c r="A203" s="232" t="s">
        <v>1039</v>
      </c>
      <c r="B203" s="232" t="s">
        <v>1040</v>
      </c>
      <c r="C203" s="233">
        <v>4</v>
      </c>
    </row>
    <row r="204" spans="1:3" ht="15.5" x14ac:dyDescent="0.35">
      <c r="A204" s="232" t="s">
        <v>1041</v>
      </c>
      <c r="B204" s="232" t="s">
        <v>1042</v>
      </c>
      <c r="C204" s="233">
        <v>4</v>
      </c>
    </row>
    <row r="205" spans="1:3" ht="15.5" x14ac:dyDescent="0.35">
      <c r="A205" s="232" t="s">
        <v>1043</v>
      </c>
      <c r="B205" s="232" t="s">
        <v>1044</v>
      </c>
      <c r="C205" s="233">
        <v>2</v>
      </c>
    </row>
    <row r="206" spans="1:3" ht="15.5" x14ac:dyDescent="0.35">
      <c r="A206" s="232" t="s">
        <v>1045</v>
      </c>
      <c r="B206" s="232" t="s">
        <v>1046</v>
      </c>
      <c r="C206" s="233">
        <v>3</v>
      </c>
    </row>
    <row r="207" spans="1:3" ht="15.5" x14ac:dyDescent="0.35">
      <c r="A207" s="232" t="s">
        <v>1047</v>
      </c>
      <c r="B207" s="232" t="s">
        <v>1048</v>
      </c>
      <c r="C207" s="233">
        <v>4</v>
      </c>
    </row>
    <row r="208" spans="1:3" ht="15.5" x14ac:dyDescent="0.35">
      <c r="A208" s="232" t="s">
        <v>1049</v>
      </c>
      <c r="B208" s="232" t="s">
        <v>1050</v>
      </c>
      <c r="C208" s="233">
        <v>2</v>
      </c>
    </row>
    <row r="209" spans="1:3" ht="15.5" x14ac:dyDescent="0.35">
      <c r="A209" s="232" t="s">
        <v>1051</v>
      </c>
      <c r="B209" s="232" t="s">
        <v>1052</v>
      </c>
      <c r="C209" s="233">
        <v>4</v>
      </c>
    </row>
    <row r="210" spans="1:3" ht="15.5" x14ac:dyDescent="0.35">
      <c r="A210" s="232" t="s">
        <v>1053</v>
      </c>
      <c r="B210" s="232" t="s">
        <v>1054</v>
      </c>
      <c r="C210" s="233">
        <v>4</v>
      </c>
    </row>
    <row r="211" spans="1:3" ht="15.5" x14ac:dyDescent="0.35">
      <c r="A211" s="232" t="s">
        <v>1055</v>
      </c>
      <c r="B211" s="232" t="s">
        <v>1056</v>
      </c>
      <c r="C211" s="233">
        <v>4</v>
      </c>
    </row>
    <row r="212" spans="1:3" ht="15.5" x14ac:dyDescent="0.35">
      <c r="A212" s="232" t="s">
        <v>1057</v>
      </c>
      <c r="B212" s="232" t="s">
        <v>1058</v>
      </c>
      <c r="C212" s="233">
        <v>3</v>
      </c>
    </row>
    <row r="213" spans="1:3" ht="15.5" x14ac:dyDescent="0.35">
      <c r="A213" s="232" t="s">
        <v>1059</v>
      </c>
      <c r="B213" s="232" t="s">
        <v>674</v>
      </c>
      <c r="C213" s="233">
        <v>2</v>
      </c>
    </row>
    <row r="214" spans="1:3" ht="15.5" x14ac:dyDescent="0.35">
      <c r="A214" s="232" t="s">
        <v>1060</v>
      </c>
      <c r="B214" s="232" t="s">
        <v>1061</v>
      </c>
      <c r="C214" s="233">
        <v>1</v>
      </c>
    </row>
    <row r="215" spans="1:3" ht="15.5" x14ac:dyDescent="0.35">
      <c r="A215" s="232" t="s">
        <v>1062</v>
      </c>
      <c r="B215" s="232" t="s">
        <v>1063</v>
      </c>
      <c r="C215" s="233">
        <v>4</v>
      </c>
    </row>
    <row r="216" spans="1:3" ht="15.5" x14ac:dyDescent="0.35">
      <c r="A216" s="232" t="s">
        <v>1064</v>
      </c>
      <c r="B216" s="232" t="s">
        <v>1065</v>
      </c>
      <c r="C216" s="233">
        <v>4</v>
      </c>
    </row>
    <row r="217" spans="1:3" ht="15.5" x14ac:dyDescent="0.35">
      <c r="A217" s="232" t="s">
        <v>1066</v>
      </c>
      <c r="B217" s="232" t="s">
        <v>1067</v>
      </c>
      <c r="C217" s="233">
        <v>4</v>
      </c>
    </row>
    <row r="218" spans="1:3" ht="31" x14ac:dyDescent="0.35">
      <c r="A218" s="232" t="s">
        <v>1068</v>
      </c>
      <c r="B218" s="232" t="s">
        <v>1069</v>
      </c>
      <c r="C218" s="233">
        <v>4</v>
      </c>
    </row>
    <row r="219" spans="1:3" ht="15.5" x14ac:dyDescent="0.35">
      <c r="A219" s="232" t="s">
        <v>1070</v>
      </c>
      <c r="B219" s="232" t="s">
        <v>1071</v>
      </c>
      <c r="C219" s="233">
        <v>2</v>
      </c>
    </row>
    <row r="220" spans="1:3" ht="15.5" x14ac:dyDescent="0.35">
      <c r="A220" s="232" t="s">
        <v>1072</v>
      </c>
      <c r="B220" s="232" t="s">
        <v>1073</v>
      </c>
      <c r="C220" s="233">
        <v>1</v>
      </c>
    </row>
    <row r="221" spans="1:3" ht="15.5" x14ac:dyDescent="0.35">
      <c r="A221" s="232" t="s">
        <v>1074</v>
      </c>
      <c r="B221" s="232" t="s">
        <v>1075</v>
      </c>
      <c r="C221" s="233">
        <v>1</v>
      </c>
    </row>
    <row r="222" spans="1:3" ht="31" x14ac:dyDescent="0.35">
      <c r="A222" s="232" t="s">
        <v>1076</v>
      </c>
      <c r="B222" s="232" t="s">
        <v>1077</v>
      </c>
      <c r="C222" s="233">
        <v>4</v>
      </c>
    </row>
    <row r="223" spans="1:3" ht="15.5" x14ac:dyDescent="0.35">
      <c r="A223" s="232" t="s">
        <v>1078</v>
      </c>
      <c r="B223" s="232" t="s">
        <v>1079</v>
      </c>
      <c r="C223" s="233">
        <v>7</v>
      </c>
    </row>
    <row r="224" spans="1:3" ht="15.5" x14ac:dyDescent="0.35">
      <c r="A224" s="232" t="s">
        <v>348</v>
      </c>
      <c r="B224" s="232" t="s">
        <v>1080</v>
      </c>
      <c r="C224" s="233">
        <v>5</v>
      </c>
    </row>
    <row r="225" spans="1:3" ht="15.5" x14ac:dyDescent="0.35">
      <c r="A225" s="232" t="s">
        <v>1081</v>
      </c>
      <c r="B225" s="232" t="s">
        <v>1082</v>
      </c>
      <c r="C225" s="233">
        <v>6</v>
      </c>
    </row>
    <row r="226" spans="1:3" ht="15.5" x14ac:dyDescent="0.35">
      <c r="A226" s="232" t="s">
        <v>361</v>
      </c>
      <c r="B226" s="232" t="s">
        <v>1083</v>
      </c>
      <c r="C226" s="233">
        <v>5</v>
      </c>
    </row>
    <row r="227" spans="1:3" ht="15.5" x14ac:dyDescent="0.35">
      <c r="A227" s="232" t="s">
        <v>1084</v>
      </c>
      <c r="B227" s="232" t="s">
        <v>1085</v>
      </c>
      <c r="C227" s="233">
        <v>2</v>
      </c>
    </row>
    <row r="228" spans="1:3" ht="15.5" x14ac:dyDescent="0.35">
      <c r="A228" s="232" t="s">
        <v>342</v>
      </c>
      <c r="B228" s="232" t="s">
        <v>1086</v>
      </c>
      <c r="C228" s="233">
        <v>3</v>
      </c>
    </row>
    <row r="229" spans="1:3" ht="15.5" x14ac:dyDescent="0.35">
      <c r="A229" s="232" t="s">
        <v>335</v>
      </c>
      <c r="B229" s="232" t="s">
        <v>1087</v>
      </c>
      <c r="C229" s="233">
        <v>1</v>
      </c>
    </row>
    <row r="230" spans="1:3" ht="15.5" x14ac:dyDescent="0.35">
      <c r="A230" s="232" t="s">
        <v>379</v>
      </c>
      <c r="B230" s="232" t="s">
        <v>1088</v>
      </c>
      <c r="C230" s="233">
        <v>7</v>
      </c>
    </row>
    <row r="231" spans="1:3" ht="15.5" x14ac:dyDescent="0.35">
      <c r="A231" s="232" t="s">
        <v>354</v>
      </c>
      <c r="B231" s="232" t="s">
        <v>1089</v>
      </c>
      <c r="C231" s="233">
        <v>2</v>
      </c>
    </row>
    <row r="232" spans="1:3" ht="15.5" x14ac:dyDescent="0.35">
      <c r="A232" s="232" t="s">
        <v>1090</v>
      </c>
      <c r="B232" s="232" t="s">
        <v>1091</v>
      </c>
      <c r="C232" s="233">
        <v>5</v>
      </c>
    </row>
    <row r="233" spans="1:3" ht="15.5" x14ac:dyDescent="0.35">
      <c r="A233" s="232" t="s">
        <v>1092</v>
      </c>
      <c r="B233" s="232" t="s">
        <v>674</v>
      </c>
      <c r="C233" s="233">
        <v>2</v>
      </c>
    </row>
    <row r="234" spans="1:3" ht="15.5" x14ac:dyDescent="0.35">
      <c r="A234" s="232" t="s">
        <v>387</v>
      </c>
      <c r="B234" s="232" t="s">
        <v>1093</v>
      </c>
      <c r="C234" s="233">
        <v>6</v>
      </c>
    </row>
    <row r="235" spans="1:3" ht="15.5" x14ac:dyDescent="0.35">
      <c r="A235" s="232" t="s">
        <v>1094</v>
      </c>
      <c r="B235" s="232" t="s">
        <v>1095</v>
      </c>
      <c r="C235" s="233">
        <v>4</v>
      </c>
    </row>
    <row r="236" spans="1:3" ht="15.5" x14ac:dyDescent="0.35">
      <c r="A236" s="232" t="s">
        <v>1096</v>
      </c>
      <c r="B236" s="232" t="s">
        <v>1097</v>
      </c>
      <c r="C236" s="233">
        <v>6</v>
      </c>
    </row>
    <row r="237" spans="1:3" ht="15.5" x14ac:dyDescent="0.35">
      <c r="A237" s="232" t="s">
        <v>1098</v>
      </c>
      <c r="B237" s="232" t="s">
        <v>1099</v>
      </c>
      <c r="C237" s="233">
        <v>4</v>
      </c>
    </row>
    <row r="238" spans="1:3" ht="15.5" x14ac:dyDescent="0.35">
      <c r="A238" s="232" t="s">
        <v>1100</v>
      </c>
      <c r="B238" s="232" t="s">
        <v>1101</v>
      </c>
      <c r="C238" s="233">
        <v>6</v>
      </c>
    </row>
    <row r="239" spans="1:3" ht="15.5" x14ac:dyDescent="0.35">
      <c r="A239" s="232" t="s">
        <v>1102</v>
      </c>
      <c r="B239" s="232" t="s">
        <v>1103</v>
      </c>
      <c r="C239" s="233">
        <v>4</v>
      </c>
    </row>
    <row r="240" spans="1:3" ht="15.5" x14ac:dyDescent="0.35">
      <c r="A240" s="232" t="s">
        <v>1104</v>
      </c>
      <c r="B240" s="232" t="s">
        <v>1105</v>
      </c>
      <c r="C240" s="233">
        <v>7</v>
      </c>
    </row>
    <row r="241" spans="1:3" ht="15.5" x14ac:dyDescent="0.35">
      <c r="A241" s="232" t="s">
        <v>1106</v>
      </c>
      <c r="B241" s="232" t="s">
        <v>1107</v>
      </c>
      <c r="C241" s="233">
        <v>8</v>
      </c>
    </row>
    <row r="242" spans="1:3" ht="15.5" x14ac:dyDescent="0.35">
      <c r="A242" s="232" t="s">
        <v>1108</v>
      </c>
      <c r="B242" s="232" t="s">
        <v>1109</v>
      </c>
      <c r="C242" s="233">
        <v>6</v>
      </c>
    </row>
    <row r="243" spans="1:3" ht="15.5" x14ac:dyDescent="0.35">
      <c r="A243" s="232" t="s">
        <v>371</v>
      </c>
      <c r="B243" s="232" t="s">
        <v>1110</v>
      </c>
      <c r="C243" s="233">
        <v>5</v>
      </c>
    </row>
    <row r="244" spans="1:3" ht="15.5" x14ac:dyDescent="0.35">
      <c r="A244" s="232" t="s">
        <v>1111</v>
      </c>
      <c r="B244" s="232" t="s">
        <v>1112</v>
      </c>
      <c r="C244" s="233">
        <v>6</v>
      </c>
    </row>
    <row r="245" spans="1:3" ht="31" x14ac:dyDescent="0.35">
      <c r="A245" s="232" t="s">
        <v>1113</v>
      </c>
      <c r="B245" s="232" t="s">
        <v>1114</v>
      </c>
      <c r="C245" s="233">
        <v>1</v>
      </c>
    </row>
    <row r="246" spans="1:3" ht="15.5" x14ac:dyDescent="0.35">
      <c r="A246" s="232" t="s">
        <v>1115</v>
      </c>
      <c r="B246" s="232" t="s">
        <v>1116</v>
      </c>
      <c r="C246" s="233">
        <v>4</v>
      </c>
    </row>
    <row r="247" spans="1:3" ht="15.5" x14ac:dyDescent="0.35">
      <c r="A247" s="232" t="s">
        <v>1117</v>
      </c>
      <c r="B247" s="232" t="s">
        <v>1118</v>
      </c>
      <c r="C247" s="233">
        <v>5</v>
      </c>
    </row>
    <row r="248" spans="1:3" ht="15.5" x14ac:dyDescent="0.35">
      <c r="A248" s="232" t="s">
        <v>1119</v>
      </c>
      <c r="B248" s="232" t="s">
        <v>674</v>
      </c>
      <c r="C248" s="233">
        <v>2</v>
      </c>
    </row>
    <row r="249" spans="1:3" ht="15.5" x14ac:dyDescent="0.35">
      <c r="A249" s="232" t="s">
        <v>1120</v>
      </c>
      <c r="B249" s="232" t="s">
        <v>1121</v>
      </c>
      <c r="C249" s="233">
        <v>8</v>
      </c>
    </row>
    <row r="250" spans="1:3" ht="15.5" x14ac:dyDescent="0.35">
      <c r="A250" s="232" t="s">
        <v>1122</v>
      </c>
      <c r="B250" s="232" t="s">
        <v>1123</v>
      </c>
      <c r="C250" s="233">
        <v>8</v>
      </c>
    </row>
    <row r="251" spans="1:3" ht="31" x14ac:dyDescent="0.35">
      <c r="A251" s="232" t="s">
        <v>1124</v>
      </c>
      <c r="B251" s="232" t="s">
        <v>1125</v>
      </c>
      <c r="C251" s="233">
        <v>7</v>
      </c>
    </row>
    <row r="252" spans="1:3" ht="15.5" x14ac:dyDescent="0.35">
      <c r="A252" s="232" t="s">
        <v>1126</v>
      </c>
      <c r="B252" s="232" t="s">
        <v>1127</v>
      </c>
      <c r="C252" s="233">
        <v>5</v>
      </c>
    </row>
    <row r="253" spans="1:3" ht="15.5" x14ac:dyDescent="0.35">
      <c r="A253" s="232" t="s">
        <v>1128</v>
      </c>
      <c r="B253" s="232" t="s">
        <v>1129</v>
      </c>
      <c r="C253" s="233">
        <v>7</v>
      </c>
    </row>
    <row r="254" spans="1:3" ht="31" x14ac:dyDescent="0.35">
      <c r="A254" s="232" t="s">
        <v>1130</v>
      </c>
      <c r="B254" s="232" t="s">
        <v>1131</v>
      </c>
      <c r="C254" s="233">
        <v>4</v>
      </c>
    </row>
    <row r="255" spans="1:3" ht="15.5" x14ac:dyDescent="0.35">
      <c r="A255" s="232" t="s">
        <v>1132</v>
      </c>
      <c r="B255" s="232" t="s">
        <v>1133</v>
      </c>
      <c r="C255" s="233">
        <v>4</v>
      </c>
    </row>
    <row r="256" spans="1:3" ht="15.5" x14ac:dyDescent="0.35">
      <c r="A256" s="232" t="s">
        <v>1134</v>
      </c>
      <c r="B256" s="232" t="s">
        <v>1135</v>
      </c>
      <c r="C256" s="233">
        <v>5</v>
      </c>
    </row>
    <row r="257" spans="1:3" ht="15.5" x14ac:dyDescent="0.35">
      <c r="A257" s="232" t="s">
        <v>1136</v>
      </c>
      <c r="B257" s="232" t="s">
        <v>1137</v>
      </c>
      <c r="C257" s="233">
        <v>8</v>
      </c>
    </row>
    <row r="258" spans="1:3" ht="15.5" x14ac:dyDescent="0.35">
      <c r="A258" s="232" t="s">
        <v>438</v>
      </c>
      <c r="B258" s="232" t="s">
        <v>1138</v>
      </c>
      <c r="C258" s="233">
        <v>4</v>
      </c>
    </row>
    <row r="259" spans="1:3" ht="15.5" x14ac:dyDescent="0.35">
      <c r="A259" s="232" t="s">
        <v>1139</v>
      </c>
      <c r="B259" s="232" t="s">
        <v>674</v>
      </c>
      <c r="C259" s="233">
        <v>3</v>
      </c>
    </row>
    <row r="260" spans="1:3" ht="15.5" x14ac:dyDescent="0.35">
      <c r="A260" s="232" t="s">
        <v>1140</v>
      </c>
      <c r="B260" s="232" t="s">
        <v>1141</v>
      </c>
      <c r="C260" s="233">
        <v>5</v>
      </c>
    </row>
    <row r="261" spans="1:3" ht="15.5" x14ac:dyDescent="0.35">
      <c r="A261" s="232" t="s">
        <v>1142</v>
      </c>
      <c r="B261" s="232" t="s">
        <v>1143</v>
      </c>
      <c r="C261" s="233">
        <v>8</v>
      </c>
    </row>
    <row r="262" spans="1:3" ht="15.5" x14ac:dyDescent="0.35">
      <c r="A262" s="232" t="s">
        <v>1144</v>
      </c>
      <c r="B262" s="232" t="s">
        <v>1145</v>
      </c>
      <c r="C262" s="233">
        <v>5</v>
      </c>
    </row>
    <row r="263" spans="1:3" ht="15.5" x14ac:dyDescent="0.35">
      <c r="A263" s="232" t="s">
        <v>1146</v>
      </c>
      <c r="B263" s="232" t="s">
        <v>1147</v>
      </c>
      <c r="C263" s="233">
        <v>4</v>
      </c>
    </row>
    <row r="264" spans="1:3" ht="15.5" x14ac:dyDescent="0.35">
      <c r="A264" s="232" t="s">
        <v>1148</v>
      </c>
      <c r="B264" s="232" t="s">
        <v>1149</v>
      </c>
      <c r="C264" s="233">
        <v>4</v>
      </c>
    </row>
    <row r="265" spans="1:3" ht="15.5" x14ac:dyDescent="0.35">
      <c r="A265" s="232" t="s">
        <v>1150</v>
      </c>
      <c r="B265" s="232" t="s">
        <v>1151</v>
      </c>
      <c r="C265" s="233">
        <v>5</v>
      </c>
    </row>
    <row r="266" spans="1:3" ht="15.5" x14ac:dyDescent="0.35">
      <c r="A266" s="232" t="s">
        <v>1152</v>
      </c>
      <c r="B266" s="232" t="s">
        <v>1153</v>
      </c>
      <c r="C266" s="233">
        <v>6</v>
      </c>
    </row>
    <row r="267" spans="1:3" ht="15.5" x14ac:dyDescent="0.35">
      <c r="A267" s="232" t="s">
        <v>1154</v>
      </c>
      <c r="B267" s="232" t="s">
        <v>1155</v>
      </c>
      <c r="C267" s="233">
        <v>5</v>
      </c>
    </row>
    <row r="268" spans="1:3" ht="15.5" x14ac:dyDescent="0.35">
      <c r="A268" s="232" t="s">
        <v>1156</v>
      </c>
      <c r="B268" s="232" t="s">
        <v>1157</v>
      </c>
      <c r="C268" s="233">
        <v>6</v>
      </c>
    </row>
    <row r="269" spans="1:3" ht="31" x14ac:dyDescent="0.35">
      <c r="A269" s="232" t="s">
        <v>1158</v>
      </c>
      <c r="B269" s="232" t="s">
        <v>1159</v>
      </c>
      <c r="C269" s="233">
        <v>8</v>
      </c>
    </row>
    <row r="270" spans="1:3" ht="31" x14ac:dyDescent="0.35">
      <c r="A270" s="232" t="s">
        <v>1160</v>
      </c>
      <c r="B270" s="232" t="s">
        <v>1161</v>
      </c>
      <c r="C270" s="233">
        <v>7</v>
      </c>
    </row>
    <row r="271" spans="1:3" ht="15.5" x14ac:dyDescent="0.35">
      <c r="A271" s="232" t="s">
        <v>1162</v>
      </c>
      <c r="B271" s="232" t="s">
        <v>1163</v>
      </c>
      <c r="C271" s="233">
        <v>6</v>
      </c>
    </row>
    <row r="272" spans="1:3" ht="15.5" x14ac:dyDescent="0.35">
      <c r="A272" s="232" t="s">
        <v>1164</v>
      </c>
      <c r="B272" s="232" t="s">
        <v>1165</v>
      </c>
      <c r="C272" s="233">
        <v>8</v>
      </c>
    </row>
    <row r="273" spans="1:3" ht="31" x14ac:dyDescent="0.35">
      <c r="A273" s="232" t="s">
        <v>423</v>
      </c>
      <c r="B273" s="232" t="s">
        <v>1166</v>
      </c>
      <c r="C273" s="233">
        <v>4</v>
      </c>
    </row>
    <row r="274" spans="1:3" ht="15.5" x14ac:dyDescent="0.35">
      <c r="A274" s="232" t="s">
        <v>1167</v>
      </c>
      <c r="B274" s="232" t="s">
        <v>1168</v>
      </c>
      <c r="C274" s="233">
        <v>8</v>
      </c>
    </row>
    <row r="275" spans="1:3" ht="15.5" x14ac:dyDescent="0.35">
      <c r="A275" s="232" t="s">
        <v>230</v>
      </c>
      <c r="B275" s="232" t="s">
        <v>1169</v>
      </c>
      <c r="C275" s="233">
        <v>6</v>
      </c>
    </row>
    <row r="276" spans="1:3" ht="15.5" x14ac:dyDescent="0.35">
      <c r="A276" s="232" t="s">
        <v>1170</v>
      </c>
      <c r="B276" s="232" t="s">
        <v>1171</v>
      </c>
      <c r="C276" s="233">
        <v>6</v>
      </c>
    </row>
    <row r="277" spans="1:3" ht="15.5" x14ac:dyDescent="0.35">
      <c r="A277" s="232" t="s">
        <v>1172</v>
      </c>
      <c r="B277" s="232" t="s">
        <v>1173</v>
      </c>
      <c r="C277" s="233">
        <v>6</v>
      </c>
    </row>
    <row r="278" spans="1:3" ht="15.5" x14ac:dyDescent="0.35">
      <c r="A278" s="232" t="s">
        <v>1174</v>
      </c>
      <c r="B278" s="232" t="s">
        <v>1175</v>
      </c>
      <c r="C278" s="233">
        <v>4</v>
      </c>
    </row>
    <row r="279" spans="1:3" ht="15.5" x14ac:dyDescent="0.35">
      <c r="A279" s="232" t="s">
        <v>1176</v>
      </c>
      <c r="B279" s="232" t="s">
        <v>674</v>
      </c>
      <c r="C279" s="233">
        <v>2</v>
      </c>
    </row>
    <row r="280" spans="1:3" ht="15.5" x14ac:dyDescent="0.35">
      <c r="A280" s="232" t="s">
        <v>1177</v>
      </c>
      <c r="B280" s="232" t="s">
        <v>1178</v>
      </c>
      <c r="C280" s="233">
        <v>2</v>
      </c>
    </row>
    <row r="281" spans="1:3" ht="15.5" x14ac:dyDescent="0.35">
      <c r="A281" s="232" t="s">
        <v>1179</v>
      </c>
      <c r="B281" s="232" t="s">
        <v>1180</v>
      </c>
      <c r="C281" s="233">
        <v>5</v>
      </c>
    </row>
    <row r="282" spans="1:3" ht="15.5" x14ac:dyDescent="0.35">
      <c r="A282" s="232" t="s">
        <v>1181</v>
      </c>
      <c r="B282" s="232" t="s">
        <v>1182</v>
      </c>
      <c r="C282" s="233">
        <v>5</v>
      </c>
    </row>
    <row r="283" spans="1:3" ht="15.5" x14ac:dyDescent="0.35">
      <c r="A283" s="232" t="s">
        <v>1183</v>
      </c>
      <c r="B283" s="232" t="s">
        <v>1184</v>
      </c>
      <c r="C283" s="233">
        <v>4</v>
      </c>
    </row>
    <row r="284" spans="1:3" ht="31" x14ac:dyDescent="0.35">
      <c r="A284" s="232" t="s">
        <v>1185</v>
      </c>
      <c r="B284" s="232" t="s">
        <v>1186</v>
      </c>
      <c r="C284" s="233">
        <v>4</v>
      </c>
    </row>
    <row r="285" spans="1:3" ht="15.5" x14ac:dyDescent="0.35">
      <c r="A285" s="232" t="s">
        <v>1187</v>
      </c>
      <c r="B285" s="232" t="s">
        <v>1188</v>
      </c>
      <c r="C285" s="233">
        <v>8</v>
      </c>
    </row>
    <row r="286" spans="1:3" ht="31" x14ac:dyDescent="0.35">
      <c r="A286" s="232" t="s">
        <v>1189</v>
      </c>
      <c r="B286" s="232" t="s">
        <v>1190</v>
      </c>
      <c r="C286" s="233">
        <v>7</v>
      </c>
    </row>
    <row r="287" spans="1:3" ht="31" x14ac:dyDescent="0.35">
      <c r="A287" s="232" t="s">
        <v>1191</v>
      </c>
      <c r="B287" s="232" t="s">
        <v>1192</v>
      </c>
      <c r="C287" s="233">
        <v>6</v>
      </c>
    </row>
    <row r="288" spans="1:3" ht="31" x14ac:dyDescent="0.35">
      <c r="A288" s="232" t="s">
        <v>1193</v>
      </c>
      <c r="B288" s="232" t="s">
        <v>1194</v>
      </c>
      <c r="C288" s="233">
        <v>8</v>
      </c>
    </row>
    <row r="289" spans="1:3" ht="31" x14ac:dyDescent="0.35">
      <c r="A289" s="232" t="s">
        <v>1195</v>
      </c>
      <c r="B289" s="232" t="s">
        <v>1196</v>
      </c>
      <c r="C289" s="233">
        <v>7</v>
      </c>
    </row>
    <row r="290" spans="1:3" ht="15.5" x14ac:dyDescent="0.35">
      <c r="A290" s="232" t="s">
        <v>1197</v>
      </c>
      <c r="B290" s="232" t="s">
        <v>1198</v>
      </c>
      <c r="C290" s="233">
        <v>6</v>
      </c>
    </row>
    <row r="291" spans="1:3" ht="31" x14ac:dyDescent="0.35">
      <c r="A291" s="232" t="s">
        <v>1199</v>
      </c>
      <c r="B291" s="232" t="s">
        <v>1200</v>
      </c>
      <c r="C291" s="233">
        <v>4</v>
      </c>
    </row>
    <row r="292" spans="1:3" ht="15.5" x14ac:dyDescent="0.35">
      <c r="A292" s="232" t="s">
        <v>1201</v>
      </c>
      <c r="B292" s="232" t="s">
        <v>1202</v>
      </c>
      <c r="C292" s="233">
        <v>4</v>
      </c>
    </row>
    <row r="293" spans="1:3" ht="15.5" x14ac:dyDescent="0.35">
      <c r="A293" s="232" t="s">
        <v>1203</v>
      </c>
      <c r="B293" s="232" t="s">
        <v>1204</v>
      </c>
      <c r="C293" s="233">
        <v>5</v>
      </c>
    </row>
    <row r="294" spans="1:3" ht="15.5" x14ac:dyDescent="0.35">
      <c r="A294" s="232" t="s">
        <v>1205</v>
      </c>
      <c r="B294" s="232" t="s">
        <v>1206</v>
      </c>
      <c r="C294" s="233">
        <v>1</v>
      </c>
    </row>
    <row r="295" spans="1:3" ht="15.5" x14ac:dyDescent="0.35">
      <c r="A295" s="232" t="s">
        <v>1207</v>
      </c>
      <c r="B295" s="232" t="s">
        <v>1208</v>
      </c>
      <c r="C295" s="233">
        <v>4</v>
      </c>
    </row>
    <row r="296" spans="1:3" ht="15.5" x14ac:dyDescent="0.35">
      <c r="A296" s="232" t="s">
        <v>1209</v>
      </c>
      <c r="B296" s="232" t="s">
        <v>1210</v>
      </c>
      <c r="C296" s="233">
        <v>7</v>
      </c>
    </row>
    <row r="297" spans="1:3" ht="15.5" x14ac:dyDescent="0.35">
      <c r="A297" s="232" t="s">
        <v>1211</v>
      </c>
      <c r="B297" s="232" t="s">
        <v>1212</v>
      </c>
      <c r="C297" s="233">
        <v>6</v>
      </c>
    </row>
    <row r="298" spans="1:3" ht="15.5" x14ac:dyDescent="0.35">
      <c r="A298" s="232" t="s">
        <v>1213</v>
      </c>
      <c r="B298" s="232" t="s">
        <v>1214</v>
      </c>
      <c r="C298" s="233">
        <v>5</v>
      </c>
    </row>
    <row r="299" spans="1:3" ht="15.5" x14ac:dyDescent="0.35">
      <c r="A299" s="232" t="s">
        <v>1215</v>
      </c>
      <c r="B299" s="232" t="s">
        <v>1216</v>
      </c>
      <c r="C299" s="233">
        <v>5</v>
      </c>
    </row>
    <row r="300" spans="1:3" ht="15.5" x14ac:dyDescent="0.35">
      <c r="A300" s="232" t="s">
        <v>1217</v>
      </c>
      <c r="B300" s="232" t="s">
        <v>1218</v>
      </c>
      <c r="C300" s="233">
        <v>3</v>
      </c>
    </row>
    <row r="301" spans="1:3" ht="15.5" x14ac:dyDescent="0.35">
      <c r="A301" s="232" t="s">
        <v>1219</v>
      </c>
      <c r="B301" s="232" t="s">
        <v>1220</v>
      </c>
      <c r="C301" s="233">
        <v>6</v>
      </c>
    </row>
    <row r="302" spans="1:3" ht="15.5" x14ac:dyDescent="0.35">
      <c r="A302" s="232" t="s">
        <v>1221</v>
      </c>
      <c r="B302" s="232" t="s">
        <v>1222</v>
      </c>
      <c r="C302" s="233">
        <v>5</v>
      </c>
    </row>
    <row r="303" spans="1:3" ht="15.5" x14ac:dyDescent="0.35">
      <c r="A303" s="232" t="s">
        <v>1223</v>
      </c>
      <c r="B303" s="232" t="s">
        <v>1224</v>
      </c>
      <c r="C303" s="233">
        <v>5</v>
      </c>
    </row>
    <row r="304" spans="1:3" ht="15.5" x14ac:dyDescent="0.35">
      <c r="A304" s="232" t="s">
        <v>1225</v>
      </c>
      <c r="B304" s="232" t="s">
        <v>1226</v>
      </c>
      <c r="C304" s="233">
        <v>6</v>
      </c>
    </row>
    <row r="305" spans="1:3" ht="15.5" x14ac:dyDescent="0.35">
      <c r="A305" s="232" t="s">
        <v>1227</v>
      </c>
      <c r="B305" s="232" t="s">
        <v>1228</v>
      </c>
      <c r="C305" s="233">
        <v>5</v>
      </c>
    </row>
    <row r="306" spans="1:3" ht="15.5" x14ac:dyDescent="0.35">
      <c r="A306" s="232" t="s">
        <v>1229</v>
      </c>
      <c r="B306" s="232" t="s">
        <v>1230</v>
      </c>
      <c r="C306" s="233">
        <v>5</v>
      </c>
    </row>
    <row r="307" spans="1:3" ht="15.5" x14ac:dyDescent="0.35">
      <c r="A307" s="232" t="s">
        <v>1231</v>
      </c>
      <c r="B307" s="232" t="s">
        <v>674</v>
      </c>
      <c r="C307" s="233">
        <v>2</v>
      </c>
    </row>
    <row r="308" spans="1:3" ht="15.5" x14ac:dyDescent="0.35">
      <c r="A308" s="232" t="s">
        <v>1232</v>
      </c>
      <c r="B308" s="232" t="s">
        <v>1233</v>
      </c>
      <c r="C308" s="233">
        <v>1</v>
      </c>
    </row>
    <row r="309" spans="1:3" ht="15.5" x14ac:dyDescent="0.35">
      <c r="A309" s="232" t="s">
        <v>1234</v>
      </c>
      <c r="B309" s="232" t="s">
        <v>1235</v>
      </c>
      <c r="C309" s="233">
        <v>4</v>
      </c>
    </row>
    <row r="310" spans="1:3" ht="15.5" x14ac:dyDescent="0.35">
      <c r="A310" s="232" t="s">
        <v>1236</v>
      </c>
      <c r="B310" s="232" t="s">
        <v>1237</v>
      </c>
      <c r="C310" s="233">
        <v>5</v>
      </c>
    </row>
    <row r="311" spans="1:3" ht="15.5" x14ac:dyDescent="0.35">
      <c r="A311" s="232" t="s">
        <v>1238</v>
      </c>
      <c r="B311" s="232" t="s">
        <v>1239</v>
      </c>
      <c r="C311" s="233">
        <v>3</v>
      </c>
    </row>
    <row r="312" spans="1:3" ht="15.5" x14ac:dyDescent="0.35">
      <c r="A312" s="232" t="s">
        <v>1240</v>
      </c>
      <c r="B312" s="232" t="s">
        <v>1241</v>
      </c>
      <c r="C312" s="233">
        <v>6</v>
      </c>
    </row>
    <row r="313" spans="1:3" ht="15.5" x14ac:dyDescent="0.35">
      <c r="A313" s="232" t="s">
        <v>1242</v>
      </c>
      <c r="B313" s="232" t="s">
        <v>1243</v>
      </c>
      <c r="C313" s="233">
        <v>4</v>
      </c>
    </row>
    <row r="314" spans="1:3" ht="15.5" x14ac:dyDescent="0.35">
      <c r="A314" s="232" t="s">
        <v>1244</v>
      </c>
      <c r="B314" s="232" t="s">
        <v>1245</v>
      </c>
      <c r="C314" s="233">
        <v>5</v>
      </c>
    </row>
    <row r="315" spans="1:3" ht="15.5" x14ac:dyDescent="0.35">
      <c r="A315" s="232" t="s">
        <v>1246</v>
      </c>
      <c r="B315" s="232" t="s">
        <v>1247</v>
      </c>
      <c r="C315" s="233">
        <v>4</v>
      </c>
    </row>
    <row r="316" spans="1:3" ht="15.5" x14ac:dyDescent="0.35">
      <c r="A316" s="232" t="s">
        <v>1248</v>
      </c>
      <c r="B316" s="232" t="s">
        <v>1249</v>
      </c>
      <c r="C316" s="233">
        <v>6</v>
      </c>
    </row>
    <row r="317" spans="1:3" ht="15.5" x14ac:dyDescent="0.35">
      <c r="A317" s="232" t="s">
        <v>1250</v>
      </c>
      <c r="B317" s="232" t="s">
        <v>1251</v>
      </c>
      <c r="C317" s="233">
        <v>6</v>
      </c>
    </row>
    <row r="318" spans="1:3" ht="15.5" x14ac:dyDescent="0.35">
      <c r="A318" s="232" t="s">
        <v>1252</v>
      </c>
      <c r="B318" s="232" t="s">
        <v>1253</v>
      </c>
      <c r="C318" s="233">
        <v>4</v>
      </c>
    </row>
    <row r="319" spans="1:3" ht="15.5" x14ac:dyDescent="0.35">
      <c r="A319" s="232" t="s">
        <v>1254</v>
      </c>
      <c r="B319" s="232" t="s">
        <v>1255</v>
      </c>
      <c r="C319" s="233">
        <v>6</v>
      </c>
    </row>
    <row r="320" spans="1:3" ht="15.5" x14ac:dyDescent="0.35">
      <c r="A320" s="232" t="s">
        <v>1256</v>
      </c>
      <c r="B320" s="232" t="s">
        <v>1257</v>
      </c>
      <c r="C320" s="233">
        <v>3</v>
      </c>
    </row>
    <row r="321" spans="1:3" ht="15.5" x14ac:dyDescent="0.35">
      <c r="A321" s="232" t="s">
        <v>1258</v>
      </c>
      <c r="B321" s="232" t="s">
        <v>1259</v>
      </c>
      <c r="C321" s="233">
        <v>5</v>
      </c>
    </row>
    <row r="322" spans="1:3" ht="15.5" x14ac:dyDescent="0.35">
      <c r="A322" s="232" t="s">
        <v>396</v>
      </c>
      <c r="B322" s="232" t="s">
        <v>1260</v>
      </c>
      <c r="C322" s="233">
        <v>4</v>
      </c>
    </row>
    <row r="323" spans="1:3" ht="15.5" x14ac:dyDescent="0.35">
      <c r="A323" s="232" t="s">
        <v>1261</v>
      </c>
      <c r="B323" s="232" t="s">
        <v>1262</v>
      </c>
      <c r="C323" s="233">
        <v>3</v>
      </c>
    </row>
    <row r="324" spans="1:3" ht="15.5" x14ac:dyDescent="0.35">
      <c r="A324" s="232" t="s">
        <v>1263</v>
      </c>
      <c r="B324" s="232" t="s">
        <v>1264</v>
      </c>
      <c r="C324" s="233">
        <v>4</v>
      </c>
    </row>
    <row r="325" spans="1:3" ht="15.5" x14ac:dyDescent="0.35">
      <c r="A325" s="232" t="s">
        <v>1265</v>
      </c>
      <c r="B325" s="232" t="s">
        <v>1266</v>
      </c>
      <c r="C325" s="233">
        <v>5</v>
      </c>
    </row>
    <row r="326" spans="1:3" ht="15.5" x14ac:dyDescent="0.35">
      <c r="A326" s="232" t="s">
        <v>1267</v>
      </c>
      <c r="B326" s="232" t="s">
        <v>1268</v>
      </c>
      <c r="C326" s="233">
        <v>4</v>
      </c>
    </row>
    <row r="327" spans="1:3" ht="15.5" x14ac:dyDescent="0.35">
      <c r="A327" s="232" t="s">
        <v>1269</v>
      </c>
      <c r="B327" s="232" t="s">
        <v>1270</v>
      </c>
      <c r="C327" s="233">
        <v>5</v>
      </c>
    </row>
    <row r="328" spans="1:3" ht="15.5" x14ac:dyDescent="0.35">
      <c r="A328" s="232" t="s">
        <v>1271</v>
      </c>
      <c r="B328" s="232" t="s">
        <v>1272</v>
      </c>
      <c r="C328" s="233">
        <v>4</v>
      </c>
    </row>
    <row r="329" spans="1:3" ht="15.5" x14ac:dyDescent="0.35">
      <c r="A329" s="232" t="s">
        <v>1273</v>
      </c>
      <c r="B329" s="232" t="s">
        <v>1274</v>
      </c>
      <c r="C329" s="233">
        <v>4</v>
      </c>
    </row>
    <row r="330" spans="1:3" ht="15.5" x14ac:dyDescent="0.35">
      <c r="A330" s="232" t="s">
        <v>1275</v>
      </c>
      <c r="B330" s="232" t="s">
        <v>1276</v>
      </c>
      <c r="C330" s="233">
        <v>5</v>
      </c>
    </row>
    <row r="331" spans="1:3" ht="31" x14ac:dyDescent="0.35">
      <c r="A331" s="232" t="s">
        <v>1277</v>
      </c>
      <c r="B331" s="232" t="s">
        <v>1278</v>
      </c>
      <c r="C331" s="233">
        <v>6</v>
      </c>
    </row>
    <row r="332" spans="1:3" ht="15.5" x14ac:dyDescent="0.35">
      <c r="A332" s="232" t="s">
        <v>1279</v>
      </c>
      <c r="B332" s="232" t="s">
        <v>1280</v>
      </c>
      <c r="C332" s="233">
        <v>5</v>
      </c>
    </row>
    <row r="333" spans="1:3" ht="15.5" x14ac:dyDescent="0.35">
      <c r="A333" s="232" t="s">
        <v>1281</v>
      </c>
      <c r="B333" s="232" t="s">
        <v>1282</v>
      </c>
      <c r="C333" s="233">
        <v>5</v>
      </c>
    </row>
    <row r="334" spans="1:3" ht="15.5" x14ac:dyDescent="0.35">
      <c r="A334" s="232" t="s">
        <v>1283</v>
      </c>
      <c r="B334" s="232" t="s">
        <v>1284</v>
      </c>
      <c r="C334" s="233">
        <v>6</v>
      </c>
    </row>
    <row r="335" spans="1:3" ht="15.5" x14ac:dyDescent="0.35">
      <c r="A335" s="232" t="s">
        <v>1285</v>
      </c>
      <c r="B335" s="232" t="s">
        <v>1286</v>
      </c>
      <c r="C335" s="233">
        <v>5</v>
      </c>
    </row>
    <row r="336" spans="1:3" ht="15.5" x14ac:dyDescent="0.35">
      <c r="A336" s="232" t="s">
        <v>1287</v>
      </c>
      <c r="B336" s="232" t="s">
        <v>1288</v>
      </c>
      <c r="C336" s="233">
        <v>5</v>
      </c>
    </row>
    <row r="337" spans="1:3" ht="15.5" x14ac:dyDescent="0.35">
      <c r="A337" s="232" t="s">
        <v>1289</v>
      </c>
      <c r="B337" s="232" t="s">
        <v>1290</v>
      </c>
      <c r="C337" s="233">
        <v>6</v>
      </c>
    </row>
    <row r="338" spans="1:3" ht="15.5" x14ac:dyDescent="0.35">
      <c r="A338" s="232" t="s">
        <v>1291</v>
      </c>
      <c r="B338" s="232" t="s">
        <v>1292</v>
      </c>
      <c r="C338" s="233">
        <v>6</v>
      </c>
    </row>
    <row r="339" spans="1:3" ht="15.5" x14ac:dyDescent="0.35">
      <c r="A339" s="232" t="s">
        <v>404</v>
      </c>
      <c r="B339" s="232" t="s">
        <v>1293</v>
      </c>
      <c r="C339" s="233">
        <v>6</v>
      </c>
    </row>
    <row r="340" spans="1:3" ht="15.5" x14ac:dyDescent="0.35">
      <c r="A340" s="232" t="s">
        <v>1294</v>
      </c>
      <c r="B340" s="232" t="s">
        <v>1295</v>
      </c>
      <c r="C340" s="233">
        <v>6</v>
      </c>
    </row>
    <row r="341" spans="1:3" ht="15.5" x14ac:dyDescent="0.35">
      <c r="A341" s="232" t="s">
        <v>1296</v>
      </c>
      <c r="B341" s="232" t="s">
        <v>1297</v>
      </c>
      <c r="C341" s="233">
        <v>6</v>
      </c>
    </row>
    <row r="342" spans="1:3" ht="15.5" x14ac:dyDescent="0.35">
      <c r="A342" s="232" t="s">
        <v>1298</v>
      </c>
      <c r="B342" s="232" t="s">
        <v>1299</v>
      </c>
      <c r="C342" s="233">
        <v>5</v>
      </c>
    </row>
    <row r="343" spans="1:3" ht="15.5" x14ac:dyDescent="0.35">
      <c r="A343" s="232" t="s">
        <v>1300</v>
      </c>
      <c r="B343" s="232" t="s">
        <v>1301</v>
      </c>
      <c r="C343" s="233">
        <v>6</v>
      </c>
    </row>
    <row r="344" spans="1:3" ht="15.5" x14ac:dyDescent="0.35">
      <c r="A344" s="232" t="s">
        <v>1302</v>
      </c>
      <c r="B344" s="232" t="s">
        <v>1303</v>
      </c>
      <c r="C344" s="233">
        <v>5</v>
      </c>
    </row>
    <row r="345" spans="1:3" ht="15.5" x14ac:dyDescent="0.35">
      <c r="A345" s="232" t="s">
        <v>1304</v>
      </c>
      <c r="B345" s="232" t="s">
        <v>1305</v>
      </c>
      <c r="C345" s="233">
        <v>6</v>
      </c>
    </row>
    <row r="346" spans="1:3" ht="15.5" x14ac:dyDescent="0.35">
      <c r="A346" s="232" t="s">
        <v>1306</v>
      </c>
      <c r="B346" s="232" t="s">
        <v>1307</v>
      </c>
      <c r="C346" s="233">
        <v>6</v>
      </c>
    </row>
    <row r="347" spans="1:3" ht="15.5" x14ac:dyDescent="0.35">
      <c r="A347" s="232" t="s">
        <v>1308</v>
      </c>
      <c r="B347" s="232" t="s">
        <v>1309</v>
      </c>
      <c r="C347" s="233">
        <v>4</v>
      </c>
    </row>
    <row r="348" spans="1:3" ht="15.5" x14ac:dyDescent="0.35">
      <c r="A348" s="232" t="s">
        <v>1310</v>
      </c>
      <c r="B348" s="232" t="s">
        <v>1311</v>
      </c>
      <c r="C348" s="233">
        <v>5</v>
      </c>
    </row>
    <row r="349" spans="1:3" ht="15.5" x14ac:dyDescent="0.35">
      <c r="A349" s="232" t="s">
        <v>1312</v>
      </c>
      <c r="B349" s="232" t="s">
        <v>1313</v>
      </c>
      <c r="C349" s="233">
        <v>4</v>
      </c>
    </row>
    <row r="350" spans="1:3" ht="15.5" x14ac:dyDescent="0.35">
      <c r="A350" s="232" t="s">
        <v>1314</v>
      </c>
      <c r="B350" s="232" t="s">
        <v>1315</v>
      </c>
      <c r="C350" s="233">
        <v>3</v>
      </c>
    </row>
    <row r="351" spans="1:3" ht="15.5" x14ac:dyDescent="0.35">
      <c r="A351" s="232" t="s">
        <v>1316</v>
      </c>
      <c r="B351" s="232" t="s">
        <v>1317</v>
      </c>
      <c r="C351" s="233">
        <v>2</v>
      </c>
    </row>
    <row r="352" spans="1:3" ht="15.5" x14ac:dyDescent="0.35">
      <c r="A352" s="232" t="s">
        <v>1318</v>
      </c>
      <c r="B352" s="232" t="s">
        <v>1319</v>
      </c>
      <c r="C352" s="233">
        <v>3</v>
      </c>
    </row>
    <row r="353" spans="1:3" ht="15.5" x14ac:dyDescent="0.35">
      <c r="A353" s="232" t="s">
        <v>1320</v>
      </c>
      <c r="B353" s="232" t="s">
        <v>674</v>
      </c>
      <c r="C353" s="233">
        <v>2</v>
      </c>
    </row>
    <row r="354" spans="1:3" ht="15.5" x14ac:dyDescent="0.35">
      <c r="A354" s="232" t="s">
        <v>1321</v>
      </c>
      <c r="B354" s="232" t="s">
        <v>1322</v>
      </c>
      <c r="C354" s="233">
        <v>7</v>
      </c>
    </row>
    <row r="355" spans="1:3" ht="15.5" x14ac:dyDescent="0.35">
      <c r="A355" s="232" t="s">
        <v>1323</v>
      </c>
      <c r="B355" s="232" t="s">
        <v>1324</v>
      </c>
      <c r="C355" s="233">
        <v>6</v>
      </c>
    </row>
    <row r="356" spans="1:3" ht="15.5" x14ac:dyDescent="0.35">
      <c r="A356" s="232" t="s">
        <v>1325</v>
      </c>
      <c r="B356" s="232" t="s">
        <v>1326</v>
      </c>
      <c r="C356" s="233">
        <v>7</v>
      </c>
    </row>
    <row r="357" spans="1:3" ht="15.5" x14ac:dyDescent="0.35">
      <c r="A357" s="232" t="s">
        <v>1327</v>
      </c>
      <c r="B357" s="232" t="s">
        <v>1328</v>
      </c>
      <c r="C357" s="233">
        <v>5</v>
      </c>
    </row>
    <row r="358" spans="1:3" ht="15.5" x14ac:dyDescent="0.35">
      <c r="A358" s="232" t="s">
        <v>1329</v>
      </c>
      <c r="B358" s="232" t="s">
        <v>1330</v>
      </c>
      <c r="C358" s="233">
        <v>5</v>
      </c>
    </row>
    <row r="359" spans="1:3" ht="15.5" x14ac:dyDescent="0.35">
      <c r="A359" s="232" t="s">
        <v>1331</v>
      </c>
      <c r="B359" s="232" t="s">
        <v>1332</v>
      </c>
      <c r="C359" s="233">
        <v>6</v>
      </c>
    </row>
    <row r="360" spans="1:3" ht="15.5" x14ac:dyDescent="0.35">
      <c r="A360" s="232" t="s">
        <v>1333</v>
      </c>
      <c r="B360" s="232" t="s">
        <v>1334</v>
      </c>
      <c r="C360" s="233">
        <v>5</v>
      </c>
    </row>
    <row r="361" spans="1:3" ht="15.5" x14ac:dyDescent="0.35">
      <c r="A361" s="232" t="s">
        <v>1335</v>
      </c>
      <c r="B361" s="232" t="s">
        <v>1336</v>
      </c>
      <c r="C361" s="233">
        <v>4</v>
      </c>
    </row>
    <row r="362" spans="1:3" ht="15.5" x14ac:dyDescent="0.35">
      <c r="A362" s="232" t="s">
        <v>1337</v>
      </c>
      <c r="B362" s="232" t="s">
        <v>1338</v>
      </c>
      <c r="C362" s="233">
        <v>2</v>
      </c>
    </row>
    <row r="363" spans="1:3" ht="15.5" x14ac:dyDescent="0.35">
      <c r="A363" s="232" t="s">
        <v>1339</v>
      </c>
      <c r="B363" s="232" t="s">
        <v>1340</v>
      </c>
      <c r="C363" s="233">
        <v>4</v>
      </c>
    </row>
    <row r="364" spans="1:3" ht="15.5" x14ac:dyDescent="0.35">
      <c r="A364" s="232" t="s">
        <v>1341</v>
      </c>
      <c r="B364" s="232" t="s">
        <v>1342</v>
      </c>
      <c r="C364" s="233">
        <v>4</v>
      </c>
    </row>
    <row r="365" spans="1:3" ht="15.5" x14ac:dyDescent="0.35">
      <c r="A365" s="232" t="s">
        <v>1343</v>
      </c>
      <c r="B365" s="232" t="s">
        <v>1344</v>
      </c>
      <c r="C365" s="233">
        <v>5</v>
      </c>
    </row>
    <row r="366" spans="1:3" ht="15.5" x14ac:dyDescent="0.35">
      <c r="A366" s="232" t="s">
        <v>1345</v>
      </c>
      <c r="B366" s="232" t="s">
        <v>1346</v>
      </c>
      <c r="C366" s="233">
        <v>2</v>
      </c>
    </row>
    <row r="367" spans="1:3" ht="15.5" x14ac:dyDescent="0.35">
      <c r="A367" s="232" t="s">
        <v>1347</v>
      </c>
      <c r="B367" s="232" t="s">
        <v>1348</v>
      </c>
      <c r="C367" s="233">
        <v>4</v>
      </c>
    </row>
    <row r="368" spans="1:3" ht="15.5" x14ac:dyDescent="0.35">
      <c r="A368" s="232" t="s">
        <v>1349</v>
      </c>
      <c r="B368" s="232" t="s">
        <v>1350</v>
      </c>
      <c r="C368" s="233">
        <v>4</v>
      </c>
    </row>
    <row r="369" spans="1:3" ht="15.5" x14ac:dyDescent="0.35">
      <c r="A369" s="232" t="s">
        <v>1351</v>
      </c>
      <c r="B369" s="232" t="s">
        <v>1352</v>
      </c>
      <c r="C369" s="233">
        <v>5</v>
      </c>
    </row>
    <row r="370" spans="1:3" ht="15.5" x14ac:dyDescent="0.35">
      <c r="A370" s="232" t="s">
        <v>1353</v>
      </c>
      <c r="B370" s="232" t="s">
        <v>1354</v>
      </c>
      <c r="C370" s="233">
        <v>8</v>
      </c>
    </row>
    <row r="371" spans="1:3" ht="15.5" x14ac:dyDescent="0.35">
      <c r="A371" s="232" t="s">
        <v>1355</v>
      </c>
      <c r="B371" s="232" t="s">
        <v>1356</v>
      </c>
      <c r="C371" s="233">
        <v>3</v>
      </c>
    </row>
    <row r="372" spans="1:3" ht="15.5" x14ac:dyDescent="0.35">
      <c r="A372" s="232" t="s">
        <v>1357</v>
      </c>
      <c r="B372" s="232" t="s">
        <v>1358</v>
      </c>
      <c r="C372" s="233">
        <v>4</v>
      </c>
    </row>
    <row r="373" spans="1:3" ht="15.5" x14ac:dyDescent="0.35">
      <c r="A373" s="232" t="s">
        <v>1359</v>
      </c>
      <c r="B373" s="232" t="s">
        <v>1360</v>
      </c>
      <c r="C373" s="233">
        <v>4</v>
      </c>
    </row>
    <row r="374" spans="1:3" ht="31" x14ac:dyDescent="0.35">
      <c r="A374" s="232" t="s">
        <v>1361</v>
      </c>
      <c r="B374" s="232" t="s">
        <v>1362</v>
      </c>
      <c r="C374" s="233">
        <v>4</v>
      </c>
    </row>
    <row r="375" spans="1:3" ht="15.5" x14ac:dyDescent="0.35">
      <c r="A375" s="232" t="s">
        <v>1363</v>
      </c>
      <c r="B375" s="232" t="s">
        <v>1364</v>
      </c>
      <c r="C375" s="233">
        <v>5</v>
      </c>
    </row>
    <row r="376" spans="1:3" ht="15.5" x14ac:dyDescent="0.35">
      <c r="A376" s="232" t="s">
        <v>1365</v>
      </c>
      <c r="B376" s="232" t="s">
        <v>1366</v>
      </c>
      <c r="C376" s="233">
        <v>5</v>
      </c>
    </row>
    <row r="377" spans="1:3" ht="15.5" x14ac:dyDescent="0.35">
      <c r="A377" s="232" t="s">
        <v>1367</v>
      </c>
      <c r="B377" s="232" t="s">
        <v>1368</v>
      </c>
      <c r="C377" s="233">
        <v>5</v>
      </c>
    </row>
    <row r="378" spans="1:3" ht="15.5" x14ac:dyDescent="0.35">
      <c r="A378" s="232" t="s">
        <v>1369</v>
      </c>
      <c r="B378" s="232" t="s">
        <v>1370</v>
      </c>
      <c r="C378" s="233">
        <v>4</v>
      </c>
    </row>
    <row r="379" spans="1:3" ht="15.5" x14ac:dyDescent="0.35">
      <c r="A379" s="232" t="s">
        <v>1371</v>
      </c>
      <c r="B379" s="232" t="s">
        <v>1372</v>
      </c>
      <c r="C379" s="233">
        <v>6</v>
      </c>
    </row>
    <row r="380" spans="1:3" ht="15.5" x14ac:dyDescent="0.35">
      <c r="A380" s="232" t="s">
        <v>1373</v>
      </c>
      <c r="B380" s="232" t="s">
        <v>1374</v>
      </c>
      <c r="C380" s="233">
        <v>4</v>
      </c>
    </row>
    <row r="381" spans="1:3" ht="15.5" x14ac:dyDescent="0.35">
      <c r="A381" s="232" t="s">
        <v>1375</v>
      </c>
      <c r="B381" s="232" t="s">
        <v>674</v>
      </c>
      <c r="C381" s="233">
        <v>2</v>
      </c>
    </row>
    <row r="382" spans="1:3" ht="15.5" x14ac:dyDescent="0.35">
      <c r="A382" s="232" t="s">
        <v>1376</v>
      </c>
      <c r="B382" s="232" t="s">
        <v>1377</v>
      </c>
      <c r="C382" s="233">
        <v>4</v>
      </c>
    </row>
    <row r="383" spans="1:3" ht="15.5" x14ac:dyDescent="0.35">
      <c r="A383" s="232" t="s">
        <v>1378</v>
      </c>
      <c r="B383" s="232" t="s">
        <v>1379</v>
      </c>
      <c r="C383" s="233">
        <v>1</v>
      </c>
    </row>
    <row r="384" spans="1:3" ht="15.5" x14ac:dyDescent="0.35">
      <c r="A384" s="232" t="s">
        <v>1380</v>
      </c>
      <c r="B384" s="232" t="s">
        <v>1381</v>
      </c>
      <c r="C384" s="233">
        <v>4</v>
      </c>
    </row>
    <row r="385" spans="1:3" ht="15.5" x14ac:dyDescent="0.35">
      <c r="A385" s="232" t="s">
        <v>1382</v>
      </c>
      <c r="B385" s="232" t="s">
        <v>1383</v>
      </c>
      <c r="C385" s="233">
        <v>3</v>
      </c>
    </row>
    <row r="386" spans="1:3" ht="15.5" x14ac:dyDescent="0.35">
      <c r="A386" s="232" t="s">
        <v>1384</v>
      </c>
      <c r="B386" s="232" t="s">
        <v>1385</v>
      </c>
      <c r="C386" s="233">
        <v>5</v>
      </c>
    </row>
    <row r="387" spans="1:3" ht="15.5" x14ac:dyDescent="0.35">
      <c r="A387" s="232" t="s">
        <v>1386</v>
      </c>
      <c r="B387" s="232" t="s">
        <v>1387</v>
      </c>
      <c r="C387" s="233">
        <v>4</v>
      </c>
    </row>
    <row r="388" spans="1:3" ht="15.5" x14ac:dyDescent="0.35">
      <c r="A388" s="232" t="s">
        <v>1388</v>
      </c>
      <c r="B388" s="232" t="s">
        <v>1389</v>
      </c>
      <c r="C388" s="233">
        <v>4</v>
      </c>
    </row>
    <row r="389" spans="1:3" ht="15.5" x14ac:dyDescent="0.35">
      <c r="A389" s="232" t="s">
        <v>1390</v>
      </c>
      <c r="B389" s="232" t="s">
        <v>1391</v>
      </c>
      <c r="C389" s="233">
        <v>5</v>
      </c>
    </row>
    <row r="390" spans="1:3" ht="15.5" x14ac:dyDescent="0.35">
      <c r="A390" s="232" t="s">
        <v>1392</v>
      </c>
      <c r="B390" s="232" t="s">
        <v>1393</v>
      </c>
      <c r="C390" s="233">
        <v>1</v>
      </c>
    </row>
    <row r="391" spans="1:3" ht="15.5" x14ac:dyDescent="0.35">
      <c r="A391" s="232" t="s">
        <v>1394</v>
      </c>
      <c r="B391" s="232" t="s">
        <v>1395</v>
      </c>
      <c r="C391" s="233">
        <v>1</v>
      </c>
    </row>
    <row r="392" spans="1:3" ht="15.5" x14ac:dyDescent="0.35">
      <c r="A392" s="232" t="s">
        <v>1396</v>
      </c>
      <c r="B392" s="232" t="s">
        <v>674</v>
      </c>
      <c r="C392" s="233">
        <v>2</v>
      </c>
    </row>
    <row r="393" spans="1:3" ht="15.5" x14ac:dyDescent="0.35">
      <c r="A393" s="232" t="s">
        <v>1397</v>
      </c>
      <c r="B393" s="232" t="s">
        <v>1398</v>
      </c>
      <c r="C393" s="233">
        <v>1</v>
      </c>
    </row>
    <row r="394" spans="1:3" ht="15.5" x14ac:dyDescent="0.35">
      <c r="A394" s="232" t="s">
        <v>1399</v>
      </c>
      <c r="B394" s="232" t="s">
        <v>1400</v>
      </c>
      <c r="C394" s="233">
        <v>1</v>
      </c>
    </row>
    <row r="395" spans="1:3" ht="15.5" x14ac:dyDescent="0.35">
      <c r="A395" s="232" t="s">
        <v>1401</v>
      </c>
      <c r="B395" s="232" t="s">
        <v>1402</v>
      </c>
      <c r="C395" s="233">
        <v>1</v>
      </c>
    </row>
    <row r="396" spans="1:3" ht="15.5" x14ac:dyDescent="0.35">
      <c r="A396" s="232" t="s">
        <v>1403</v>
      </c>
      <c r="B396" s="232" t="s">
        <v>1404</v>
      </c>
      <c r="C396" s="233">
        <v>1</v>
      </c>
    </row>
    <row r="397" spans="1:3" ht="15.5" x14ac:dyDescent="0.35">
      <c r="A397" s="232" t="s">
        <v>1405</v>
      </c>
      <c r="B397" s="232" t="s">
        <v>1406</v>
      </c>
      <c r="C397" s="233">
        <v>1</v>
      </c>
    </row>
    <row r="398" spans="1:3" ht="15.5" x14ac:dyDescent="0.35">
      <c r="A398" s="232" t="s">
        <v>1407</v>
      </c>
      <c r="B398" s="232" t="s">
        <v>1408</v>
      </c>
      <c r="C398" s="233">
        <v>1</v>
      </c>
    </row>
    <row r="399" spans="1:3" ht="15.5" x14ac:dyDescent="0.35">
      <c r="A399" s="232" t="s">
        <v>1409</v>
      </c>
      <c r="B399" s="232" t="s">
        <v>1410</v>
      </c>
      <c r="C399" s="233">
        <v>1</v>
      </c>
    </row>
    <row r="400" spans="1:3" ht="15.5" x14ac:dyDescent="0.35">
      <c r="A400" s="232" t="s">
        <v>1411</v>
      </c>
      <c r="B400" s="232" t="s">
        <v>1412</v>
      </c>
      <c r="C400" s="233">
        <v>1</v>
      </c>
    </row>
    <row r="401" spans="1:3" ht="15.5" x14ac:dyDescent="0.35">
      <c r="A401" s="232" t="s">
        <v>1413</v>
      </c>
      <c r="B401" s="232" t="s">
        <v>1414</v>
      </c>
      <c r="C401" s="233">
        <v>1</v>
      </c>
    </row>
    <row r="402" spans="1:3" ht="15.5" x14ac:dyDescent="0.35">
      <c r="A402" s="232" t="s">
        <v>1415</v>
      </c>
      <c r="B402" s="232" t="s">
        <v>1416</v>
      </c>
      <c r="C402" s="233">
        <v>1</v>
      </c>
    </row>
    <row r="403" spans="1:3" ht="15.5" x14ac:dyDescent="0.35">
      <c r="A403" s="232" t="s">
        <v>1417</v>
      </c>
      <c r="B403" s="232" t="s">
        <v>1418</v>
      </c>
      <c r="C403" s="233">
        <v>1</v>
      </c>
    </row>
    <row r="404" spans="1:3" ht="15.5" x14ac:dyDescent="0.35">
      <c r="A404" s="232" t="s">
        <v>1419</v>
      </c>
      <c r="B404" s="232" t="s">
        <v>1420</v>
      </c>
      <c r="C404" s="233">
        <v>1</v>
      </c>
    </row>
    <row r="405" spans="1:3" ht="15.5" x14ac:dyDescent="0.35">
      <c r="A405" s="232" t="s">
        <v>1421</v>
      </c>
      <c r="B405" s="232" t="s">
        <v>1422</v>
      </c>
      <c r="C405" s="233">
        <v>1</v>
      </c>
    </row>
    <row r="406" spans="1:3" ht="15.5" x14ac:dyDescent="0.35">
      <c r="A406" s="232" t="s">
        <v>1423</v>
      </c>
      <c r="B406" s="232" t="s">
        <v>1424</v>
      </c>
      <c r="C406" s="233">
        <v>1</v>
      </c>
    </row>
    <row r="407" spans="1:3" ht="15.5" x14ac:dyDescent="0.35">
      <c r="A407" s="232" t="s">
        <v>1425</v>
      </c>
      <c r="B407" s="232" t="s">
        <v>1426</v>
      </c>
      <c r="C407" s="233">
        <v>1</v>
      </c>
    </row>
    <row r="408" spans="1:3" ht="15.5" x14ac:dyDescent="0.35">
      <c r="A408" s="232" t="s">
        <v>1427</v>
      </c>
      <c r="B408" s="232" t="s">
        <v>1428</v>
      </c>
      <c r="C408" s="233">
        <v>1</v>
      </c>
    </row>
    <row r="409" spans="1:3" ht="15.5" x14ac:dyDescent="0.35">
      <c r="A409" s="232" t="s">
        <v>1429</v>
      </c>
      <c r="B409" s="232" t="s">
        <v>1430</v>
      </c>
      <c r="C409" s="233">
        <v>1</v>
      </c>
    </row>
    <row r="410" spans="1:3" ht="15.5" x14ac:dyDescent="0.35">
      <c r="A410" s="232" t="s">
        <v>1431</v>
      </c>
      <c r="B410" s="232" t="s">
        <v>1432</v>
      </c>
      <c r="C410" s="233">
        <v>1</v>
      </c>
    </row>
    <row r="411" spans="1:3" ht="15.5" x14ac:dyDescent="0.35">
      <c r="A411" s="232" t="s">
        <v>1433</v>
      </c>
      <c r="B411" s="232" t="s">
        <v>1434</v>
      </c>
      <c r="C411" s="233">
        <v>1</v>
      </c>
    </row>
    <row r="412" spans="1:3" ht="15.5" x14ac:dyDescent="0.35">
      <c r="A412" s="232" t="s">
        <v>1435</v>
      </c>
      <c r="B412" s="232" t="s">
        <v>1436</v>
      </c>
      <c r="C412" s="233">
        <v>1</v>
      </c>
    </row>
    <row r="413" spans="1:3" ht="15.5" x14ac:dyDescent="0.35">
      <c r="A413" s="232" t="s">
        <v>1437</v>
      </c>
      <c r="B413" s="232" t="s">
        <v>1438</v>
      </c>
      <c r="C413" s="233">
        <v>1</v>
      </c>
    </row>
    <row r="414" spans="1:3" ht="15.5" x14ac:dyDescent="0.35">
      <c r="A414" s="232" t="s">
        <v>1439</v>
      </c>
      <c r="B414" s="232" t="s">
        <v>1440</v>
      </c>
      <c r="C414" s="233">
        <v>1</v>
      </c>
    </row>
    <row r="415" spans="1:3" ht="15.5" x14ac:dyDescent="0.35">
      <c r="A415" s="232" t="s">
        <v>1441</v>
      </c>
      <c r="B415" s="232" t="s">
        <v>1442</v>
      </c>
      <c r="C415" s="233">
        <v>1</v>
      </c>
    </row>
    <row r="416" spans="1:3" ht="15.5" x14ac:dyDescent="0.35">
      <c r="A416" s="232" t="s">
        <v>1443</v>
      </c>
      <c r="B416" s="232" t="s">
        <v>1444</v>
      </c>
      <c r="C416" s="233">
        <v>1</v>
      </c>
    </row>
    <row r="417" spans="1:3" ht="15.5" x14ac:dyDescent="0.35">
      <c r="A417" s="232" t="s">
        <v>1445</v>
      </c>
      <c r="B417" s="232" t="s">
        <v>1446</v>
      </c>
      <c r="C417" s="233">
        <v>1</v>
      </c>
    </row>
    <row r="418" spans="1:3" ht="15.5" x14ac:dyDescent="0.35">
      <c r="A418" s="232" t="s">
        <v>1447</v>
      </c>
      <c r="B418" s="232" t="s">
        <v>1448</v>
      </c>
      <c r="C418" s="233">
        <v>1</v>
      </c>
    </row>
    <row r="419" spans="1:3" ht="15.5" x14ac:dyDescent="0.35">
      <c r="A419" s="232" t="s">
        <v>1449</v>
      </c>
      <c r="B419" s="232" t="s">
        <v>1450</v>
      </c>
      <c r="C419" s="233">
        <v>1</v>
      </c>
    </row>
    <row r="420" spans="1:3" ht="15.5" x14ac:dyDescent="0.35">
      <c r="A420" s="232" t="s">
        <v>1451</v>
      </c>
      <c r="B420" s="232" t="s">
        <v>1452</v>
      </c>
      <c r="C420" s="233">
        <v>1</v>
      </c>
    </row>
    <row r="421" spans="1:3" ht="15.5" x14ac:dyDescent="0.35">
      <c r="A421" s="232" t="s">
        <v>1453</v>
      </c>
      <c r="B421" s="232" t="s">
        <v>1454</v>
      </c>
      <c r="C421" s="233">
        <v>1</v>
      </c>
    </row>
    <row r="422" spans="1:3" ht="15.5" x14ac:dyDescent="0.35">
      <c r="A422" s="232" t="s">
        <v>1455</v>
      </c>
      <c r="B422" s="232" t="s">
        <v>1456</v>
      </c>
      <c r="C422" s="233">
        <v>1</v>
      </c>
    </row>
    <row r="423" spans="1:3" ht="15.5" x14ac:dyDescent="0.35">
      <c r="A423" s="232" t="s">
        <v>1457</v>
      </c>
      <c r="B423" s="232" t="s">
        <v>1458</v>
      </c>
      <c r="C423" s="233">
        <v>1</v>
      </c>
    </row>
    <row r="424" spans="1:3" ht="15.5" x14ac:dyDescent="0.35">
      <c r="A424" s="232" t="s">
        <v>1459</v>
      </c>
      <c r="B424" s="232" t="s">
        <v>1460</v>
      </c>
      <c r="C424" s="233">
        <v>1</v>
      </c>
    </row>
    <row r="425" spans="1:3" ht="15.5" x14ac:dyDescent="0.35">
      <c r="A425" s="232" t="s">
        <v>1461</v>
      </c>
      <c r="B425" s="232" t="s">
        <v>1462</v>
      </c>
      <c r="C425" s="233">
        <v>1</v>
      </c>
    </row>
    <row r="426" spans="1:3" ht="15.5" x14ac:dyDescent="0.35">
      <c r="A426" s="232" t="s">
        <v>1463</v>
      </c>
      <c r="B426" s="232" t="s">
        <v>1464</v>
      </c>
      <c r="C426" s="233">
        <v>1</v>
      </c>
    </row>
    <row r="427" spans="1:3" ht="15.5" x14ac:dyDescent="0.35">
      <c r="A427" s="232" t="s">
        <v>1465</v>
      </c>
      <c r="B427" s="232" t="s">
        <v>1466</v>
      </c>
      <c r="C427" s="233">
        <v>1</v>
      </c>
    </row>
    <row r="428" spans="1:3" ht="15.5" x14ac:dyDescent="0.35">
      <c r="A428" s="232" t="s">
        <v>1467</v>
      </c>
      <c r="B428" s="232" t="s">
        <v>1468</v>
      </c>
      <c r="C428" s="233">
        <v>1</v>
      </c>
    </row>
    <row r="429" spans="1:3" ht="15.5" x14ac:dyDescent="0.35">
      <c r="A429" s="232" t="s">
        <v>1469</v>
      </c>
      <c r="B429" s="232" t="s">
        <v>1456</v>
      </c>
      <c r="C429" s="233">
        <v>1</v>
      </c>
    </row>
    <row r="430" spans="1:3" ht="15.5" x14ac:dyDescent="0.35">
      <c r="A430" s="232" t="s">
        <v>1470</v>
      </c>
      <c r="B430" s="232" t="s">
        <v>1471</v>
      </c>
      <c r="C430" s="233">
        <v>1</v>
      </c>
    </row>
    <row r="431" spans="1:3" ht="15.5" x14ac:dyDescent="0.35">
      <c r="A431" s="232" t="s">
        <v>1472</v>
      </c>
      <c r="B431" s="232" t="s">
        <v>1473</v>
      </c>
      <c r="C431" s="233">
        <v>1</v>
      </c>
    </row>
    <row r="432" spans="1:3" ht="15.5" x14ac:dyDescent="0.35">
      <c r="A432" s="232" t="s">
        <v>1474</v>
      </c>
      <c r="B432" s="232" t="s">
        <v>1475</v>
      </c>
      <c r="C432" s="233">
        <v>1</v>
      </c>
    </row>
    <row r="433" spans="1:3" ht="15.5" x14ac:dyDescent="0.35">
      <c r="A433" s="232" t="s">
        <v>1476</v>
      </c>
      <c r="B433" s="232" t="s">
        <v>1477</v>
      </c>
      <c r="C433" s="233">
        <v>1</v>
      </c>
    </row>
    <row r="434" spans="1:3" ht="15.5" x14ac:dyDescent="0.35">
      <c r="A434" s="232" t="s">
        <v>1478</v>
      </c>
      <c r="B434" s="232" t="s">
        <v>1479</v>
      </c>
      <c r="C434" s="233">
        <v>1</v>
      </c>
    </row>
    <row r="435" spans="1:3" ht="15.5" x14ac:dyDescent="0.35">
      <c r="A435" s="232" t="s">
        <v>1480</v>
      </c>
      <c r="B435" s="232" t="s">
        <v>1481</v>
      </c>
      <c r="C435" s="233">
        <v>1</v>
      </c>
    </row>
    <row r="436" spans="1:3" ht="15.5" x14ac:dyDescent="0.35">
      <c r="A436" s="232" t="s">
        <v>1482</v>
      </c>
      <c r="B436" s="232" t="s">
        <v>1483</v>
      </c>
      <c r="C436" s="233">
        <v>1</v>
      </c>
    </row>
    <row r="437" spans="1:3" ht="15.5" x14ac:dyDescent="0.35">
      <c r="A437" s="232" t="s">
        <v>1484</v>
      </c>
      <c r="B437" s="232" t="s">
        <v>1485</v>
      </c>
      <c r="C437" s="233">
        <v>1</v>
      </c>
    </row>
    <row r="438" spans="1:3" ht="15.5" x14ac:dyDescent="0.35">
      <c r="A438" s="232" t="s">
        <v>1486</v>
      </c>
      <c r="B438" s="232" t="s">
        <v>1487</v>
      </c>
      <c r="C438" s="233">
        <v>1</v>
      </c>
    </row>
    <row r="439" spans="1:3" ht="15.5" x14ac:dyDescent="0.35">
      <c r="A439" s="232" t="s">
        <v>1488</v>
      </c>
      <c r="B439" s="232" t="s">
        <v>1489</v>
      </c>
      <c r="C439" s="233">
        <v>1</v>
      </c>
    </row>
    <row r="440" spans="1:3" ht="15.5" x14ac:dyDescent="0.35">
      <c r="A440" s="232" t="s">
        <v>1490</v>
      </c>
      <c r="B440" s="232" t="s">
        <v>1491</v>
      </c>
      <c r="C440" s="233">
        <v>1</v>
      </c>
    </row>
    <row r="441" spans="1:3" ht="15.5" x14ac:dyDescent="0.35">
      <c r="A441" s="232" t="s">
        <v>1492</v>
      </c>
      <c r="B441" s="232" t="s">
        <v>1493</v>
      </c>
      <c r="C441" s="233">
        <v>1</v>
      </c>
    </row>
    <row r="442" spans="1:3" ht="15.5" x14ac:dyDescent="0.35">
      <c r="A442" s="232" t="s">
        <v>1494</v>
      </c>
      <c r="B442" s="232" t="s">
        <v>1495</v>
      </c>
      <c r="C442" s="233">
        <v>1</v>
      </c>
    </row>
    <row r="443" spans="1:3" ht="15.5" x14ac:dyDescent="0.35">
      <c r="A443" s="232" t="s">
        <v>1496</v>
      </c>
      <c r="B443" s="232" t="s">
        <v>1497</v>
      </c>
      <c r="C443" s="233">
        <v>1</v>
      </c>
    </row>
    <row r="444" spans="1:3" ht="15.5" x14ac:dyDescent="0.35">
      <c r="A444" s="232" t="s">
        <v>1498</v>
      </c>
      <c r="B444" s="232" t="s">
        <v>1499</v>
      </c>
      <c r="C444" s="233">
        <v>1</v>
      </c>
    </row>
    <row r="445" spans="1:3" ht="15.5" x14ac:dyDescent="0.35">
      <c r="A445" s="232" t="s">
        <v>1500</v>
      </c>
      <c r="B445" s="232" t="s">
        <v>1501</v>
      </c>
      <c r="C445" s="233">
        <v>1</v>
      </c>
    </row>
    <row r="446" spans="1:3" ht="15.5" x14ac:dyDescent="0.35">
      <c r="A446" s="232" t="s">
        <v>1502</v>
      </c>
      <c r="B446" s="232" t="s">
        <v>1503</v>
      </c>
      <c r="C446" s="233">
        <v>1</v>
      </c>
    </row>
    <row r="447" spans="1:3" ht="15.5" x14ac:dyDescent="0.35">
      <c r="A447" s="232" t="s">
        <v>1504</v>
      </c>
      <c r="B447" s="232" t="s">
        <v>1505</v>
      </c>
      <c r="C447" s="233">
        <v>1</v>
      </c>
    </row>
    <row r="448" spans="1:3" ht="15.5" x14ac:dyDescent="0.35">
      <c r="A448" s="232" t="s">
        <v>1506</v>
      </c>
      <c r="B448" s="232" t="s">
        <v>1507</v>
      </c>
      <c r="C448" s="233">
        <v>1</v>
      </c>
    </row>
    <row r="449" spans="1:3" ht="15.5" x14ac:dyDescent="0.35">
      <c r="A449" s="232" t="s">
        <v>1508</v>
      </c>
      <c r="B449" s="232" t="s">
        <v>1509</v>
      </c>
      <c r="C449" s="233">
        <v>1</v>
      </c>
    </row>
    <row r="450" spans="1:3" ht="15.5" x14ac:dyDescent="0.35">
      <c r="A450" s="232" t="s">
        <v>1510</v>
      </c>
      <c r="B450" s="232" t="s">
        <v>1511</v>
      </c>
      <c r="C450" s="233">
        <v>1</v>
      </c>
    </row>
    <row r="451" spans="1:3" ht="15.5" x14ac:dyDescent="0.35">
      <c r="A451" s="232" t="s">
        <v>1512</v>
      </c>
      <c r="B451" s="232" t="s">
        <v>1513</v>
      </c>
      <c r="C451" s="233">
        <v>1</v>
      </c>
    </row>
    <row r="452" spans="1:3" ht="15.5" x14ac:dyDescent="0.35">
      <c r="A452" s="232" t="s">
        <v>1514</v>
      </c>
      <c r="B452" s="232" t="s">
        <v>1515</v>
      </c>
      <c r="C452" s="233">
        <v>1</v>
      </c>
    </row>
    <row r="453" spans="1:3" ht="15.5" x14ac:dyDescent="0.35">
      <c r="A453" s="232" t="s">
        <v>1516</v>
      </c>
      <c r="B453" s="232" t="s">
        <v>1517</v>
      </c>
      <c r="C453" s="233">
        <v>1</v>
      </c>
    </row>
    <row r="454" spans="1:3" ht="15.5" x14ac:dyDescent="0.35">
      <c r="A454" s="232" t="s">
        <v>1518</v>
      </c>
      <c r="B454" s="232" t="s">
        <v>1519</v>
      </c>
      <c r="C454" s="233">
        <v>1</v>
      </c>
    </row>
    <row r="455" spans="1:3" ht="15.5" x14ac:dyDescent="0.35">
      <c r="A455" s="232" t="s">
        <v>1520</v>
      </c>
      <c r="B455" s="232" t="s">
        <v>1521</v>
      </c>
      <c r="C455" s="233">
        <v>1</v>
      </c>
    </row>
    <row r="456" spans="1:3" ht="15.5" x14ac:dyDescent="0.35">
      <c r="A456" s="232" t="s">
        <v>1522</v>
      </c>
      <c r="B456" s="232" t="s">
        <v>1523</v>
      </c>
      <c r="C456" s="233">
        <v>1</v>
      </c>
    </row>
    <row r="457" spans="1:3" ht="15.5" x14ac:dyDescent="0.35">
      <c r="A457" s="232" t="s">
        <v>1524</v>
      </c>
      <c r="B457" s="232" t="s">
        <v>1525</v>
      </c>
      <c r="C457" s="233">
        <v>1</v>
      </c>
    </row>
    <row r="458" spans="1:3" ht="15.5" x14ac:dyDescent="0.35">
      <c r="A458" s="232" t="s">
        <v>1526</v>
      </c>
      <c r="B458" s="232" t="s">
        <v>1527</v>
      </c>
      <c r="C458" s="233">
        <v>1</v>
      </c>
    </row>
    <row r="459" spans="1:3" ht="15.5" x14ac:dyDescent="0.35">
      <c r="A459" s="232" t="s">
        <v>1528</v>
      </c>
      <c r="B459" s="232" t="s">
        <v>1529</v>
      </c>
      <c r="C459" s="233">
        <v>1</v>
      </c>
    </row>
    <row r="460" spans="1:3" ht="15.5" x14ac:dyDescent="0.35">
      <c r="A460" s="232" t="s">
        <v>1530</v>
      </c>
      <c r="B460" s="232" t="s">
        <v>1531</v>
      </c>
      <c r="C460" s="233">
        <v>1</v>
      </c>
    </row>
    <row r="461" spans="1:3" ht="15.5" x14ac:dyDescent="0.35">
      <c r="A461" s="232" t="s">
        <v>1532</v>
      </c>
      <c r="B461" s="232" t="s">
        <v>1533</v>
      </c>
      <c r="C461" s="233">
        <v>1</v>
      </c>
    </row>
    <row r="462" spans="1:3" ht="15.5" x14ac:dyDescent="0.35">
      <c r="A462" s="232" t="s">
        <v>1534</v>
      </c>
      <c r="B462" s="232" t="s">
        <v>1535</v>
      </c>
      <c r="C462" s="233">
        <v>1</v>
      </c>
    </row>
    <row r="463" spans="1:3" ht="15.5" x14ac:dyDescent="0.35">
      <c r="A463" s="232" t="s">
        <v>1536</v>
      </c>
      <c r="B463" s="232" t="s">
        <v>1537</v>
      </c>
      <c r="C463" s="233">
        <v>1</v>
      </c>
    </row>
    <row r="464" spans="1:3" ht="15.5" x14ac:dyDescent="0.35">
      <c r="A464" s="232" t="s">
        <v>1538</v>
      </c>
      <c r="B464" s="232" t="s">
        <v>1539</v>
      </c>
      <c r="C464" s="233">
        <v>1</v>
      </c>
    </row>
    <row r="465" spans="1:3" ht="15.5" x14ac:dyDescent="0.35">
      <c r="A465" s="232" t="s">
        <v>1540</v>
      </c>
      <c r="B465" s="232" t="s">
        <v>1541</v>
      </c>
      <c r="C465" s="233">
        <v>1</v>
      </c>
    </row>
    <row r="466" spans="1:3" ht="15.5" x14ac:dyDescent="0.35">
      <c r="A466" s="232" t="s">
        <v>1542</v>
      </c>
      <c r="B466" s="232" t="s">
        <v>1543</v>
      </c>
      <c r="C466" s="233">
        <v>1</v>
      </c>
    </row>
    <row r="467" spans="1:3" ht="15.5" x14ac:dyDescent="0.35">
      <c r="A467" s="232" t="s">
        <v>1544</v>
      </c>
      <c r="B467" s="232" t="s">
        <v>1545</v>
      </c>
      <c r="C467" s="233">
        <v>1</v>
      </c>
    </row>
    <row r="468" spans="1:3" ht="15.5" x14ac:dyDescent="0.35">
      <c r="A468" s="232" t="s">
        <v>1546</v>
      </c>
      <c r="B468" s="232" t="s">
        <v>1547</v>
      </c>
      <c r="C468" s="233">
        <v>1</v>
      </c>
    </row>
    <row r="469" spans="1:3" ht="15.5" x14ac:dyDescent="0.35">
      <c r="A469" s="232" t="s">
        <v>1548</v>
      </c>
      <c r="B469" s="232" t="s">
        <v>1549</v>
      </c>
      <c r="C469" s="233">
        <v>1</v>
      </c>
    </row>
    <row r="470" spans="1:3" ht="15.5" x14ac:dyDescent="0.35">
      <c r="A470" s="232" t="s">
        <v>1550</v>
      </c>
      <c r="B470" s="232" t="s">
        <v>1551</v>
      </c>
      <c r="C470" s="233">
        <v>1</v>
      </c>
    </row>
    <row r="471" spans="1:3" ht="15.5" x14ac:dyDescent="0.35">
      <c r="A471" s="232" t="s">
        <v>1552</v>
      </c>
      <c r="B471" s="232" t="s">
        <v>1553</v>
      </c>
      <c r="C471" s="233">
        <v>1</v>
      </c>
    </row>
    <row r="472" spans="1:3" ht="15.5" x14ac:dyDescent="0.35">
      <c r="A472" s="232" t="s">
        <v>1554</v>
      </c>
      <c r="B472" s="232" t="s">
        <v>1555</v>
      </c>
      <c r="C472" s="233">
        <v>1</v>
      </c>
    </row>
    <row r="473" spans="1:3" ht="15.5" x14ac:dyDescent="0.35">
      <c r="A473" s="232" t="s">
        <v>1556</v>
      </c>
      <c r="B473" s="232" t="s">
        <v>1557</v>
      </c>
      <c r="C473" s="233">
        <v>1</v>
      </c>
    </row>
    <row r="474" spans="1:3" ht="15.5" x14ac:dyDescent="0.35">
      <c r="A474" s="232" t="s">
        <v>1558</v>
      </c>
      <c r="B474" s="232" t="s">
        <v>1559</v>
      </c>
      <c r="C474" s="233">
        <v>1</v>
      </c>
    </row>
    <row r="475" spans="1:3" ht="15.5" x14ac:dyDescent="0.35">
      <c r="A475" s="232" t="s">
        <v>1560</v>
      </c>
      <c r="B475" s="232" t="s">
        <v>1561</v>
      </c>
      <c r="C475" s="233">
        <v>5</v>
      </c>
    </row>
    <row r="476" spans="1:3" ht="15.5" x14ac:dyDescent="0.35">
      <c r="A476" s="232" t="s">
        <v>1562</v>
      </c>
      <c r="B476" s="232" t="s">
        <v>1563</v>
      </c>
      <c r="C476" s="233">
        <v>4</v>
      </c>
    </row>
    <row r="477" spans="1:3" ht="15.5" x14ac:dyDescent="0.35">
      <c r="A477" s="232" t="s">
        <v>1564</v>
      </c>
      <c r="B477" s="232" t="s">
        <v>1565</v>
      </c>
      <c r="C477" s="233">
        <v>1</v>
      </c>
    </row>
    <row r="478" spans="1:3" ht="15.5" x14ac:dyDescent="0.35">
      <c r="A478" s="232" t="s">
        <v>1566</v>
      </c>
      <c r="B478" s="232" t="s">
        <v>1567</v>
      </c>
      <c r="C478" s="233">
        <v>1</v>
      </c>
    </row>
    <row r="479" spans="1:3" ht="15.5" x14ac:dyDescent="0.35">
      <c r="A479" s="232" t="s">
        <v>1568</v>
      </c>
      <c r="B479" s="232" t="s">
        <v>1569</v>
      </c>
      <c r="C479" s="233">
        <v>1</v>
      </c>
    </row>
    <row r="480" spans="1:3" ht="15.5" x14ac:dyDescent="0.35">
      <c r="A480" s="232" t="s">
        <v>1570</v>
      </c>
      <c r="B480" s="232" t="s">
        <v>1571</v>
      </c>
      <c r="C480" s="233">
        <v>1</v>
      </c>
    </row>
    <row r="481" spans="1:3" ht="15.5" x14ac:dyDescent="0.35">
      <c r="A481" s="232" t="s">
        <v>1572</v>
      </c>
      <c r="B481" s="232" t="s">
        <v>1573</v>
      </c>
      <c r="C481" s="233">
        <v>1</v>
      </c>
    </row>
    <row r="482" spans="1:3" ht="15.5" x14ac:dyDescent="0.35">
      <c r="A482" s="232" t="s">
        <v>1574</v>
      </c>
      <c r="B482" s="232" t="s">
        <v>1575</v>
      </c>
      <c r="C482" s="233">
        <v>1</v>
      </c>
    </row>
    <row r="483" spans="1:3" ht="15.5" x14ac:dyDescent="0.35">
      <c r="A483" s="232" t="s">
        <v>1576</v>
      </c>
      <c r="B483" s="232" t="s">
        <v>1577</v>
      </c>
      <c r="C483" s="233">
        <v>1</v>
      </c>
    </row>
    <row r="484" spans="1:3" ht="15.5" x14ac:dyDescent="0.35">
      <c r="A484" s="232" t="s">
        <v>1578</v>
      </c>
      <c r="B484" s="232" t="s">
        <v>1579</v>
      </c>
      <c r="C484" s="233">
        <v>1</v>
      </c>
    </row>
    <row r="485" spans="1:3" ht="15.5" x14ac:dyDescent="0.35">
      <c r="A485" s="232" t="s">
        <v>1580</v>
      </c>
      <c r="B485" s="232" t="s">
        <v>1581</v>
      </c>
      <c r="C485" s="233">
        <v>1</v>
      </c>
    </row>
    <row r="486" spans="1:3" ht="15.5" x14ac:dyDescent="0.35">
      <c r="A486" s="232" t="s">
        <v>1582</v>
      </c>
      <c r="B486" s="232" t="s">
        <v>1583</v>
      </c>
      <c r="C486" s="233">
        <v>1</v>
      </c>
    </row>
    <row r="487" spans="1:3" ht="15.5" x14ac:dyDescent="0.35">
      <c r="A487" s="232" t="s">
        <v>1584</v>
      </c>
      <c r="B487" s="232" t="s">
        <v>1585</v>
      </c>
      <c r="C487" s="233">
        <v>1</v>
      </c>
    </row>
    <row r="488" spans="1:3" ht="15.5" x14ac:dyDescent="0.35">
      <c r="A488" s="232" t="s">
        <v>1586</v>
      </c>
      <c r="B488" s="232" t="s">
        <v>1587</v>
      </c>
      <c r="C488" s="233">
        <v>1</v>
      </c>
    </row>
    <row r="489" spans="1:3" ht="15.5" x14ac:dyDescent="0.35">
      <c r="A489" s="232" t="s">
        <v>1588</v>
      </c>
      <c r="B489" s="232" t="s">
        <v>1589</v>
      </c>
      <c r="C489" s="233">
        <v>1</v>
      </c>
    </row>
    <row r="490" spans="1:3" ht="15.5" x14ac:dyDescent="0.35">
      <c r="A490" s="232" t="s">
        <v>1590</v>
      </c>
      <c r="B490" s="232" t="s">
        <v>1591</v>
      </c>
      <c r="C490" s="233">
        <v>8</v>
      </c>
    </row>
    <row r="491" spans="1:3" ht="15.5" x14ac:dyDescent="0.35">
      <c r="A491" s="232" t="s">
        <v>1592</v>
      </c>
      <c r="B491" s="232" t="s">
        <v>1593</v>
      </c>
      <c r="C491" s="233">
        <v>1</v>
      </c>
    </row>
    <row r="492" spans="1:3" ht="15.5" x14ac:dyDescent="0.35">
      <c r="A492" s="232" t="s">
        <v>1594</v>
      </c>
      <c r="B492" s="232" t="s">
        <v>1595</v>
      </c>
      <c r="C492" s="233">
        <v>1</v>
      </c>
    </row>
    <row r="493" spans="1:3" ht="15.5" x14ac:dyDescent="0.35">
      <c r="A493" s="232" t="s">
        <v>1596</v>
      </c>
      <c r="B493" s="232" t="s">
        <v>1597</v>
      </c>
      <c r="C493" s="233">
        <v>1</v>
      </c>
    </row>
    <row r="494" spans="1:3" ht="15.5" x14ac:dyDescent="0.35">
      <c r="A494" s="232" t="s">
        <v>1598</v>
      </c>
      <c r="B494" s="232" t="s">
        <v>1599</v>
      </c>
      <c r="C494" s="233">
        <v>1</v>
      </c>
    </row>
    <row r="495" spans="1:3" ht="15.5" x14ac:dyDescent="0.35">
      <c r="A495" s="232" t="s">
        <v>1600</v>
      </c>
      <c r="B495" s="232" t="s">
        <v>1601</v>
      </c>
      <c r="C495" s="233">
        <v>1</v>
      </c>
    </row>
    <row r="496" spans="1:3" ht="15.5" x14ac:dyDescent="0.35">
      <c r="A496" s="232" t="s">
        <v>1602</v>
      </c>
      <c r="B496" s="232" t="s">
        <v>1603</v>
      </c>
      <c r="C496" s="233">
        <v>1</v>
      </c>
    </row>
    <row r="497" spans="1:3" ht="15.5" x14ac:dyDescent="0.35">
      <c r="A497" s="232" t="s">
        <v>1604</v>
      </c>
      <c r="B497" s="232" t="s">
        <v>1605</v>
      </c>
      <c r="C497" s="233">
        <v>1</v>
      </c>
    </row>
    <row r="498" spans="1:3" ht="15.5" x14ac:dyDescent="0.35">
      <c r="A498" s="232" t="s">
        <v>1606</v>
      </c>
      <c r="B498" s="232" t="s">
        <v>1607</v>
      </c>
      <c r="C498" s="233">
        <v>1</v>
      </c>
    </row>
    <row r="499" spans="1:3" ht="15.5" x14ac:dyDescent="0.35">
      <c r="A499" s="232" t="s">
        <v>1608</v>
      </c>
      <c r="B499" s="232" t="s">
        <v>1609</v>
      </c>
      <c r="C499" s="233">
        <v>1</v>
      </c>
    </row>
    <row r="500" spans="1:3" ht="15.5" x14ac:dyDescent="0.35">
      <c r="A500" s="232" t="s">
        <v>1610</v>
      </c>
      <c r="B500" s="232" t="s">
        <v>1611</v>
      </c>
      <c r="C500" s="233">
        <v>1</v>
      </c>
    </row>
    <row r="501" spans="1:3" ht="15.5" x14ac:dyDescent="0.35">
      <c r="A501" s="232" t="s">
        <v>1612</v>
      </c>
      <c r="B501" s="232" t="s">
        <v>1613</v>
      </c>
      <c r="C501" s="233">
        <v>1</v>
      </c>
    </row>
    <row r="502" spans="1:3" ht="15.5" x14ac:dyDescent="0.35">
      <c r="A502" s="232" t="s">
        <v>1614</v>
      </c>
      <c r="B502" s="232" t="s">
        <v>1615</v>
      </c>
      <c r="C502" s="233">
        <v>1</v>
      </c>
    </row>
    <row r="503" spans="1:3" ht="15.5" x14ac:dyDescent="0.35">
      <c r="A503" s="232" t="s">
        <v>1616</v>
      </c>
      <c r="B503" s="232" t="s">
        <v>1617</v>
      </c>
      <c r="C503" s="233">
        <v>1</v>
      </c>
    </row>
    <row r="504" spans="1:3" ht="15.5" x14ac:dyDescent="0.35">
      <c r="A504" s="232" t="s">
        <v>1618</v>
      </c>
      <c r="B504" s="232" t="s">
        <v>1619</v>
      </c>
      <c r="C504" s="233">
        <v>1</v>
      </c>
    </row>
    <row r="505" spans="1:3" ht="15.5" x14ac:dyDescent="0.35">
      <c r="A505" s="232" t="s">
        <v>1620</v>
      </c>
      <c r="B505" s="232" t="s">
        <v>1621</v>
      </c>
      <c r="C505" s="233">
        <v>1</v>
      </c>
    </row>
    <row r="506" spans="1:3" ht="15.5" x14ac:dyDescent="0.35">
      <c r="A506" s="232" t="s">
        <v>1622</v>
      </c>
      <c r="B506" s="232" t="s">
        <v>1623</v>
      </c>
      <c r="C506" s="233">
        <v>1</v>
      </c>
    </row>
    <row r="507" spans="1:3" ht="15.5" x14ac:dyDescent="0.35">
      <c r="A507" s="232" t="s">
        <v>1624</v>
      </c>
      <c r="B507" s="232" t="s">
        <v>1625</v>
      </c>
      <c r="C507" s="233">
        <v>1</v>
      </c>
    </row>
    <row r="508" spans="1:3" ht="15.5" x14ac:dyDescent="0.35">
      <c r="A508" s="232" t="s">
        <v>1626</v>
      </c>
      <c r="B508" s="232" t="s">
        <v>1627</v>
      </c>
      <c r="C508" s="233">
        <v>1</v>
      </c>
    </row>
    <row r="509" spans="1:3" ht="15.5" x14ac:dyDescent="0.35">
      <c r="A509" s="232" t="s">
        <v>1628</v>
      </c>
      <c r="B509" s="232" t="s">
        <v>1629</v>
      </c>
      <c r="C509" s="233">
        <v>1</v>
      </c>
    </row>
    <row r="510" spans="1:3" ht="15.5" x14ac:dyDescent="0.35">
      <c r="A510" s="232" t="s">
        <v>1630</v>
      </c>
      <c r="B510" s="232" t="s">
        <v>1631</v>
      </c>
      <c r="C510" s="233">
        <v>1</v>
      </c>
    </row>
    <row r="511" spans="1:3" ht="15.5" x14ac:dyDescent="0.35">
      <c r="A511" s="232" t="s">
        <v>1632</v>
      </c>
      <c r="B511" s="232" t="s">
        <v>1633</v>
      </c>
      <c r="C511" s="233">
        <v>1</v>
      </c>
    </row>
    <row r="512" spans="1:3" ht="15.5" x14ac:dyDescent="0.35">
      <c r="A512" s="232" t="s">
        <v>1634</v>
      </c>
      <c r="B512" s="232" t="s">
        <v>1635</v>
      </c>
      <c r="C512" s="233">
        <v>1</v>
      </c>
    </row>
    <row r="513" spans="1:3" ht="15.5" x14ac:dyDescent="0.35">
      <c r="A513" s="232" t="s">
        <v>1636</v>
      </c>
      <c r="B513" s="232" t="s">
        <v>1637</v>
      </c>
      <c r="C513" s="233">
        <v>1</v>
      </c>
    </row>
    <row r="514" spans="1:3" ht="15.5" x14ac:dyDescent="0.35">
      <c r="A514" s="232" t="s">
        <v>1638</v>
      </c>
      <c r="B514" s="232" t="s">
        <v>1639</v>
      </c>
      <c r="C514" s="233">
        <v>1</v>
      </c>
    </row>
    <row r="515" spans="1:3" ht="15.5" x14ac:dyDescent="0.35">
      <c r="A515" s="232" t="s">
        <v>1640</v>
      </c>
      <c r="B515" s="232" t="s">
        <v>1641</v>
      </c>
      <c r="C515" s="233">
        <v>1</v>
      </c>
    </row>
    <row r="516" spans="1:3" ht="15.5" x14ac:dyDescent="0.35">
      <c r="A516" s="232" t="s">
        <v>1642</v>
      </c>
      <c r="B516" s="232" t="s">
        <v>1643</v>
      </c>
      <c r="C516" s="233">
        <v>1</v>
      </c>
    </row>
    <row r="517" spans="1:3" ht="15.5" x14ac:dyDescent="0.35">
      <c r="A517" s="232" t="s">
        <v>1644</v>
      </c>
      <c r="B517" s="232" t="s">
        <v>1645</v>
      </c>
      <c r="C517" s="233">
        <v>1</v>
      </c>
    </row>
    <row r="518" spans="1:3" ht="15.5" x14ac:dyDescent="0.35">
      <c r="A518" s="232" t="s">
        <v>1646</v>
      </c>
      <c r="B518" s="232" t="s">
        <v>1647</v>
      </c>
      <c r="C518" s="233">
        <v>1</v>
      </c>
    </row>
    <row r="519" spans="1:3" ht="15.5" x14ac:dyDescent="0.35">
      <c r="A519" s="232" t="s">
        <v>1648</v>
      </c>
      <c r="B519" s="232" t="s">
        <v>1649</v>
      </c>
      <c r="C519" s="233">
        <v>1</v>
      </c>
    </row>
    <row r="520" spans="1:3" ht="15.5" x14ac:dyDescent="0.35">
      <c r="A520" s="232" t="s">
        <v>1650</v>
      </c>
      <c r="B520" s="232" t="s">
        <v>1651</v>
      </c>
      <c r="C520" s="233">
        <v>1</v>
      </c>
    </row>
    <row r="521" spans="1:3" ht="15.5" x14ac:dyDescent="0.35">
      <c r="A521" s="232" t="s">
        <v>1652</v>
      </c>
      <c r="B521" s="232" t="s">
        <v>1653</v>
      </c>
      <c r="C521" s="233">
        <v>1</v>
      </c>
    </row>
    <row r="522" spans="1:3" ht="15.5" x14ac:dyDescent="0.35">
      <c r="A522" s="232" t="s">
        <v>1654</v>
      </c>
      <c r="B522" s="232" t="s">
        <v>1655</v>
      </c>
      <c r="C522" s="233">
        <v>1</v>
      </c>
    </row>
    <row r="523" spans="1:3" ht="15.5" x14ac:dyDescent="0.35">
      <c r="A523" s="232" t="s">
        <v>1656</v>
      </c>
      <c r="B523" s="232" t="s">
        <v>1657</v>
      </c>
      <c r="C523" s="233">
        <v>1</v>
      </c>
    </row>
    <row r="524" spans="1:3" ht="15.5" x14ac:dyDescent="0.35">
      <c r="A524" s="232" t="s">
        <v>1658</v>
      </c>
      <c r="B524" s="232" t="s">
        <v>1659</v>
      </c>
      <c r="C524" s="233">
        <v>1</v>
      </c>
    </row>
    <row r="525" spans="1:3" ht="15.5" x14ac:dyDescent="0.35">
      <c r="A525" s="232" t="s">
        <v>1660</v>
      </c>
      <c r="B525" s="232" t="s">
        <v>1661</v>
      </c>
      <c r="C525" s="233">
        <v>1</v>
      </c>
    </row>
    <row r="526" spans="1:3" ht="15.5" x14ac:dyDescent="0.35">
      <c r="A526" s="232" t="s">
        <v>1662</v>
      </c>
      <c r="B526" s="232" t="s">
        <v>1663</v>
      </c>
      <c r="C526" s="233">
        <v>1</v>
      </c>
    </row>
    <row r="527" spans="1:3" ht="15.5" x14ac:dyDescent="0.35">
      <c r="A527" s="232" t="s">
        <v>1664</v>
      </c>
      <c r="B527" s="232" t="s">
        <v>1665</v>
      </c>
      <c r="C527" s="233">
        <v>1</v>
      </c>
    </row>
    <row r="528" spans="1:3" ht="15.5" x14ac:dyDescent="0.35">
      <c r="A528" s="232" t="s">
        <v>1668</v>
      </c>
      <c r="B528" s="232" t="s">
        <v>1669</v>
      </c>
      <c r="C528" s="233">
        <v>1</v>
      </c>
    </row>
    <row r="529" spans="1:3" ht="15.5" x14ac:dyDescent="0.35">
      <c r="A529" s="232" t="s">
        <v>1670</v>
      </c>
      <c r="B529" s="232" t="s">
        <v>1671</v>
      </c>
      <c r="C529" s="233">
        <v>1</v>
      </c>
    </row>
    <row r="530" spans="1:3" ht="15.5" x14ac:dyDescent="0.35">
      <c r="A530" s="232" t="s">
        <v>1672</v>
      </c>
      <c r="B530" s="232" t="s">
        <v>1673</v>
      </c>
      <c r="C530" s="233">
        <v>1</v>
      </c>
    </row>
    <row r="531" spans="1:3" ht="15.5" x14ac:dyDescent="0.35">
      <c r="A531" s="232" t="s">
        <v>1674</v>
      </c>
      <c r="B531" s="232" t="s">
        <v>1675</v>
      </c>
      <c r="C531" s="233">
        <v>1</v>
      </c>
    </row>
    <row r="532" spans="1:3" ht="15.5" x14ac:dyDescent="0.35">
      <c r="A532" s="232" t="s">
        <v>1676</v>
      </c>
      <c r="B532" s="232" t="s">
        <v>1677</v>
      </c>
      <c r="C532" s="233">
        <v>1</v>
      </c>
    </row>
    <row r="533" spans="1:3" ht="15.5" x14ac:dyDescent="0.35">
      <c r="A533" s="232" t="s">
        <v>1678</v>
      </c>
      <c r="B533" s="232" t="s">
        <v>1679</v>
      </c>
      <c r="C533" s="233">
        <v>1</v>
      </c>
    </row>
    <row r="534" spans="1:3" ht="31" x14ac:dyDescent="0.35">
      <c r="A534" s="232" t="s">
        <v>1680</v>
      </c>
      <c r="B534" s="232" t="s">
        <v>1681</v>
      </c>
      <c r="C534" s="233">
        <v>1</v>
      </c>
    </row>
    <row r="535" spans="1:3" ht="31" x14ac:dyDescent="0.35">
      <c r="A535" s="232" t="s">
        <v>1682</v>
      </c>
      <c r="B535" s="232" t="s">
        <v>1683</v>
      </c>
      <c r="C535" s="233">
        <v>1</v>
      </c>
    </row>
    <row r="536" spans="1:3" ht="15.5" x14ac:dyDescent="0.35">
      <c r="A536" s="232" t="s">
        <v>1684</v>
      </c>
      <c r="B536" s="232" t="s">
        <v>1685</v>
      </c>
      <c r="C536" s="233">
        <v>1</v>
      </c>
    </row>
    <row r="537" spans="1:3" ht="15.5" x14ac:dyDescent="0.35">
      <c r="A537" s="232" t="s">
        <v>1686</v>
      </c>
      <c r="B537" s="232" t="s">
        <v>1687</v>
      </c>
      <c r="C537" s="233">
        <v>1</v>
      </c>
    </row>
    <row r="538" spans="1:3" ht="15.5" x14ac:dyDescent="0.35">
      <c r="A538" s="232" t="s">
        <v>1688</v>
      </c>
      <c r="B538" s="232" t="s">
        <v>1689</v>
      </c>
      <c r="C538" s="233">
        <v>1</v>
      </c>
    </row>
    <row r="539" spans="1:3" ht="15.5" x14ac:dyDescent="0.35">
      <c r="A539" s="232" t="s">
        <v>1690</v>
      </c>
      <c r="B539" s="232" t="s">
        <v>1701</v>
      </c>
      <c r="C539" s="233">
        <v>1</v>
      </c>
    </row>
    <row r="540" spans="1:3" ht="15.5" x14ac:dyDescent="0.35">
      <c r="A540" s="232" t="s">
        <v>1702</v>
      </c>
      <c r="B540" s="232" t="s">
        <v>1703</v>
      </c>
      <c r="C540" s="233">
        <v>1</v>
      </c>
    </row>
    <row r="541" spans="1:3" ht="15.5" x14ac:dyDescent="0.35">
      <c r="A541" s="232" t="s">
        <v>1704</v>
      </c>
      <c r="B541" s="232" t="s">
        <v>1705</v>
      </c>
      <c r="C541" s="233">
        <v>1</v>
      </c>
    </row>
    <row r="542" spans="1:3" ht="15.5" x14ac:dyDescent="0.35">
      <c r="A542" s="232" t="s">
        <v>1706</v>
      </c>
      <c r="B542" s="232" t="s">
        <v>1707</v>
      </c>
      <c r="C542" s="233">
        <v>1</v>
      </c>
    </row>
    <row r="543" spans="1:3" ht="15.5" x14ac:dyDescent="0.35">
      <c r="A543" s="232" t="s">
        <v>1708</v>
      </c>
      <c r="B543" s="232" t="s">
        <v>1709</v>
      </c>
      <c r="C543" s="233">
        <v>1</v>
      </c>
    </row>
    <row r="544" spans="1:3" ht="15.5" x14ac:dyDescent="0.35">
      <c r="A544" s="232" t="s">
        <v>1710</v>
      </c>
      <c r="B544" s="232" t="s">
        <v>1711</v>
      </c>
      <c r="C544" s="233">
        <v>1</v>
      </c>
    </row>
    <row r="545" spans="1:3" ht="15.5" x14ac:dyDescent="0.35">
      <c r="A545" s="232" t="s">
        <v>1712</v>
      </c>
      <c r="B545" s="232" t="s">
        <v>1713</v>
      </c>
      <c r="C545" s="233">
        <v>1</v>
      </c>
    </row>
    <row r="546" spans="1:3" ht="15.5" x14ac:dyDescent="0.35">
      <c r="A546" s="232" t="s">
        <v>1714</v>
      </c>
      <c r="B546" s="232" t="s">
        <v>1715</v>
      </c>
      <c r="C546" s="233">
        <v>1</v>
      </c>
    </row>
    <row r="547" spans="1:3" ht="15.5" x14ac:dyDescent="0.35">
      <c r="A547" s="232" t="s">
        <v>1716</v>
      </c>
      <c r="B547" s="232" t="s">
        <v>1717</v>
      </c>
      <c r="C547" s="233">
        <v>1</v>
      </c>
    </row>
    <row r="548" spans="1:3" ht="15.5" x14ac:dyDescent="0.35">
      <c r="A548" s="232" t="s">
        <v>1718</v>
      </c>
      <c r="B548" s="232" t="s">
        <v>1719</v>
      </c>
      <c r="C548" s="233">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P64"/>
  <sheetViews>
    <sheetView showGridLines="0" topLeftCell="A26" zoomScale="90" zoomScaleNormal="90" workbookViewId="0"/>
  </sheetViews>
  <sheetFormatPr defaultRowHeight="12.5" x14ac:dyDescent="0.25"/>
  <cols>
    <col min="1" max="1" width="16" customWidth="1"/>
    <col min="2" max="2" width="11.453125" customWidth="1"/>
    <col min="3" max="3" width="10.7265625" bestFit="1" customWidth="1"/>
    <col min="4" max="4" width="11.453125" customWidth="1"/>
    <col min="5" max="5" width="10.453125" customWidth="1"/>
    <col min="6" max="6" width="12.7265625" customWidth="1"/>
    <col min="7" max="7" width="12" customWidth="1"/>
    <col min="8" max="9" width="8.81640625" hidden="1" customWidth="1"/>
    <col min="13" max="13" width="9.1796875" customWidth="1"/>
    <col min="16" max="16" width="8.81640625" customWidth="1"/>
  </cols>
  <sheetData>
    <row r="1" spans="1:16" ht="13" x14ac:dyDescent="0.3">
      <c r="A1" s="8" t="s">
        <v>34</v>
      </c>
      <c r="B1" s="9"/>
      <c r="C1" s="9"/>
      <c r="D1" s="9"/>
      <c r="E1" s="9"/>
      <c r="F1" s="9"/>
      <c r="G1" s="9"/>
      <c r="H1" s="9"/>
      <c r="I1" s="9"/>
      <c r="J1" s="9"/>
      <c r="K1" s="9"/>
      <c r="L1" s="9"/>
      <c r="M1" s="9"/>
      <c r="N1" s="9"/>
      <c r="O1" s="9"/>
      <c r="P1" s="10"/>
    </row>
    <row r="2" spans="1:16" ht="18" customHeight="1" x14ac:dyDescent="0.25">
      <c r="A2" s="148" t="s">
        <v>35</v>
      </c>
      <c r="B2" s="11"/>
      <c r="C2" s="11"/>
      <c r="D2" s="11"/>
      <c r="E2" s="11"/>
      <c r="F2" s="11"/>
      <c r="G2" s="11"/>
      <c r="H2" s="11"/>
      <c r="I2" s="11"/>
      <c r="J2" s="11"/>
      <c r="K2" s="11"/>
      <c r="L2" s="11"/>
      <c r="M2" s="11"/>
      <c r="N2" s="11"/>
      <c r="O2" s="11"/>
      <c r="P2" s="12"/>
    </row>
    <row r="3" spans="1:16" ht="12.75" customHeight="1" x14ac:dyDescent="0.25">
      <c r="A3" s="149" t="s">
        <v>36</v>
      </c>
      <c r="B3" s="14"/>
      <c r="C3" s="14"/>
      <c r="D3" s="14"/>
      <c r="E3" s="14"/>
      <c r="F3" s="14"/>
      <c r="G3" s="14"/>
      <c r="H3" s="14"/>
      <c r="I3" s="14"/>
      <c r="J3" s="14"/>
      <c r="K3" s="14"/>
      <c r="L3" s="14"/>
      <c r="M3" s="14"/>
      <c r="N3" s="14"/>
      <c r="O3" s="14"/>
      <c r="P3" s="15"/>
    </row>
    <row r="4" spans="1:16" x14ac:dyDescent="0.25">
      <c r="A4" s="149"/>
      <c r="B4" s="14"/>
      <c r="C4" s="14"/>
      <c r="D4" s="14"/>
      <c r="E4" s="14"/>
      <c r="F4" s="14"/>
      <c r="G4" s="14"/>
      <c r="H4" s="14"/>
      <c r="I4" s="14"/>
      <c r="J4" s="14"/>
      <c r="K4" s="14"/>
      <c r="L4" s="14"/>
      <c r="M4" s="14"/>
      <c r="N4" s="14"/>
      <c r="O4" s="14"/>
      <c r="P4" s="15"/>
    </row>
    <row r="5" spans="1:16" x14ac:dyDescent="0.25">
      <c r="A5" s="13" t="s">
        <v>37</v>
      </c>
      <c r="B5" s="14"/>
      <c r="C5" s="14"/>
      <c r="D5" s="14"/>
      <c r="E5" s="14"/>
      <c r="F5" s="14"/>
      <c r="G5" s="14"/>
      <c r="H5" s="14"/>
      <c r="I5" s="14"/>
      <c r="J5" s="14"/>
      <c r="K5" s="14"/>
      <c r="L5" s="14"/>
      <c r="M5" s="14"/>
      <c r="N5" s="14"/>
      <c r="O5" s="14"/>
      <c r="P5" s="15"/>
    </row>
    <row r="6" spans="1:16" x14ac:dyDescent="0.25">
      <c r="A6" s="13" t="s">
        <v>38</v>
      </c>
      <c r="B6" s="14"/>
      <c r="C6" s="14"/>
      <c r="D6" s="14"/>
      <c r="E6" s="14"/>
      <c r="F6" s="14"/>
      <c r="G6" s="14"/>
      <c r="H6" s="14"/>
      <c r="I6" s="14"/>
      <c r="J6" s="14"/>
      <c r="K6" s="14"/>
      <c r="L6" s="14"/>
      <c r="M6" s="14"/>
      <c r="N6" s="14"/>
      <c r="O6" s="14"/>
      <c r="P6" s="15"/>
    </row>
    <row r="7" spans="1:16" x14ac:dyDescent="0.25">
      <c r="A7" s="75"/>
      <c r="B7" s="16"/>
      <c r="C7" s="16"/>
      <c r="D7" s="16"/>
      <c r="E7" s="16"/>
      <c r="F7" s="16"/>
      <c r="G7" s="16"/>
      <c r="H7" s="16"/>
      <c r="I7" s="16"/>
      <c r="J7" s="16"/>
      <c r="K7" s="16"/>
      <c r="L7" s="16"/>
      <c r="M7" s="16"/>
      <c r="N7" s="16"/>
      <c r="O7" s="16"/>
      <c r="P7" s="17"/>
    </row>
    <row r="8" spans="1:16" ht="12.75" customHeight="1" x14ac:dyDescent="0.25">
      <c r="A8" s="106"/>
      <c r="B8" s="107"/>
      <c r="C8" s="107"/>
      <c r="D8" s="107"/>
      <c r="E8" s="107"/>
      <c r="F8" s="107"/>
      <c r="G8" s="107"/>
      <c r="H8" s="107"/>
      <c r="I8" s="107"/>
      <c r="J8" s="107"/>
      <c r="K8" s="107"/>
      <c r="L8" s="107"/>
      <c r="M8" s="107"/>
      <c r="N8" s="107"/>
      <c r="O8" s="107"/>
      <c r="P8" s="108"/>
    </row>
    <row r="9" spans="1:16" ht="12.75" customHeight="1" x14ac:dyDescent="0.3">
      <c r="A9" s="109"/>
      <c r="B9" s="110" t="s">
        <v>39</v>
      </c>
      <c r="C9" s="111"/>
      <c r="D9" s="111"/>
      <c r="E9" s="111"/>
      <c r="F9" s="111"/>
      <c r="G9" s="112"/>
      <c r="P9" s="91"/>
    </row>
    <row r="10" spans="1:16" ht="12.75" customHeight="1" x14ac:dyDescent="0.3">
      <c r="A10" s="109"/>
      <c r="B10" s="191" t="s">
        <v>40</v>
      </c>
      <c r="C10" s="189"/>
      <c r="D10" s="189"/>
      <c r="E10" s="189"/>
      <c r="F10" s="189"/>
      <c r="G10" s="190"/>
      <c r="P10" s="91"/>
    </row>
    <row r="11" spans="1:16" ht="12.75" customHeight="1" x14ac:dyDescent="0.3">
      <c r="A11" s="236" t="s">
        <v>41</v>
      </c>
      <c r="B11" s="114" t="s">
        <v>42</v>
      </c>
      <c r="C11" s="115"/>
      <c r="D11" s="116"/>
      <c r="E11" s="116"/>
      <c r="F11" s="116"/>
      <c r="G11" s="117"/>
      <c r="K11" s="118" t="s">
        <v>43</v>
      </c>
      <c r="L11" s="119"/>
      <c r="M11" s="119"/>
      <c r="N11" s="119"/>
      <c r="O11" s="120"/>
      <c r="P11" s="91"/>
    </row>
    <row r="12" spans="1:16" ht="36" x14ac:dyDescent="0.25">
      <c r="A12" s="236"/>
      <c r="B12" s="121" t="s">
        <v>44</v>
      </c>
      <c r="C12" s="122" t="s">
        <v>45</v>
      </c>
      <c r="D12" s="122" t="s">
        <v>46</v>
      </c>
      <c r="E12" s="122" t="s">
        <v>47</v>
      </c>
      <c r="F12" s="122" t="s">
        <v>48</v>
      </c>
      <c r="G12" s="123" t="s">
        <v>49</v>
      </c>
      <c r="K12" s="124" t="s">
        <v>50</v>
      </c>
      <c r="L12" s="33"/>
      <c r="M12" s="125" t="s">
        <v>51</v>
      </c>
      <c r="N12" s="125" t="s">
        <v>52</v>
      </c>
      <c r="O12" s="126" t="s">
        <v>53</v>
      </c>
      <c r="P12" s="91"/>
    </row>
    <row r="13" spans="1:16" ht="12.75" customHeight="1" x14ac:dyDescent="0.25">
      <c r="A13" s="127"/>
      <c r="B13" s="150">
        <f>COUNTIF(RSI!I3:I245,"Pass")</f>
        <v>0</v>
      </c>
      <c r="C13" s="151">
        <f>COUNTIF(RSI!I3:I245,"Fail")</f>
        <v>0</v>
      </c>
      <c r="D13" s="150">
        <f>COUNTIF(RSI!I3:I245,"Info")</f>
        <v>0</v>
      </c>
      <c r="E13" s="150">
        <f>COUNTIF(RSI!I3:I245,"N/A")</f>
        <v>0</v>
      </c>
      <c r="F13" s="150">
        <f>B13+C13</f>
        <v>0</v>
      </c>
      <c r="G13" s="152">
        <f>D25/100</f>
        <v>0</v>
      </c>
      <c r="K13" s="129" t="s">
        <v>54</v>
      </c>
      <c r="L13" s="130"/>
      <c r="M13" s="131">
        <f>COUNTA(RSI!I3:I245)</f>
        <v>0</v>
      </c>
      <c r="N13" s="131">
        <f>O13-M13</f>
        <v>45</v>
      </c>
      <c r="O13" s="132">
        <f>COUNTA(RSI!A3:A245)</f>
        <v>45</v>
      </c>
      <c r="P13" s="91"/>
    </row>
    <row r="14" spans="1:16" ht="12.75" customHeight="1" x14ac:dyDescent="0.3">
      <c r="A14" s="127"/>
      <c r="B14" s="133"/>
      <c r="K14" s="18"/>
      <c r="L14" s="18"/>
      <c r="M14" s="18"/>
      <c r="N14" s="18"/>
      <c r="O14" s="18"/>
      <c r="P14" s="91"/>
    </row>
    <row r="15" spans="1:16" ht="12.75" customHeight="1" x14ac:dyDescent="0.3">
      <c r="A15" s="127"/>
      <c r="B15" s="114" t="s">
        <v>55</v>
      </c>
      <c r="C15" s="116"/>
      <c r="D15" s="116"/>
      <c r="E15" s="116"/>
      <c r="F15" s="116"/>
      <c r="G15" s="134"/>
      <c r="K15" s="18"/>
      <c r="L15" s="18"/>
      <c r="M15" s="18"/>
      <c r="N15" s="18"/>
      <c r="O15" s="18"/>
      <c r="P15" s="91"/>
    </row>
    <row r="16" spans="1:16" ht="12.75" customHeight="1" x14ac:dyDescent="0.25">
      <c r="A16" s="135"/>
      <c r="B16" s="136" t="s">
        <v>56</v>
      </c>
      <c r="C16" s="136" t="s">
        <v>57</v>
      </c>
      <c r="D16" s="136" t="s">
        <v>58</v>
      </c>
      <c r="E16" s="136" t="s">
        <v>59</v>
      </c>
      <c r="F16" s="136" t="s">
        <v>47</v>
      </c>
      <c r="G16" s="136" t="s">
        <v>60</v>
      </c>
      <c r="H16" s="137" t="s">
        <v>61</v>
      </c>
      <c r="I16" s="137" t="s">
        <v>62</v>
      </c>
      <c r="K16" s="1"/>
      <c r="L16" s="1"/>
      <c r="M16" s="1"/>
      <c r="N16" s="1"/>
      <c r="O16" s="1"/>
      <c r="P16" s="91"/>
    </row>
    <row r="17" spans="1:16" ht="12.75" customHeight="1" x14ac:dyDescent="0.3">
      <c r="A17" s="135"/>
      <c r="B17" s="161">
        <v>8</v>
      </c>
      <c r="C17" s="161">
        <f>COUNTIF(RSI!AA:AA,B17)</f>
        <v>0</v>
      </c>
      <c r="D17" s="161">
        <f>COUNTIFS(RSI!AA:AA,B17,RSI!I:I,$D$16)</f>
        <v>0</v>
      </c>
      <c r="E17" s="161">
        <f>COUNTIFS(RSI!AA:AA,B17,RSI!I:I,$E$16)</f>
        <v>0</v>
      </c>
      <c r="F17" s="128">
        <f>COUNTIFS(RSI!AA:AA,B17,RSI!I:I,$F$16)</f>
        <v>0</v>
      </c>
      <c r="G17" s="161">
        <v>1500</v>
      </c>
      <c r="H17">
        <f t="shared" ref="H17:H24" si="0">(C17-F17)*(G17)</f>
        <v>0</v>
      </c>
      <c r="I17">
        <f t="shared" ref="I17:I24" si="1">D17*G17</f>
        <v>0</v>
      </c>
      <c r="J17" s="192">
        <f>D13+N13</f>
        <v>45</v>
      </c>
      <c r="K17" s="162" t="str">
        <f>"WARNING: THERE IS AT LEAST ONE TEST CASE WITH"</f>
        <v>WARNING: THERE IS AT LEAST ONE TEST CASE WITH</v>
      </c>
      <c r="L17" s="1"/>
      <c r="M17" s="1"/>
      <c r="N17" s="1"/>
      <c r="O17" s="1"/>
      <c r="P17" s="91"/>
    </row>
    <row r="18" spans="1:16" ht="12.75" customHeight="1" x14ac:dyDescent="0.3">
      <c r="A18" s="135"/>
      <c r="B18" s="161">
        <v>7</v>
      </c>
      <c r="C18" s="161">
        <f>COUNTIF(RSI!AA:AA,B18)</f>
        <v>3</v>
      </c>
      <c r="D18" s="161">
        <f>COUNTIFS(RSI!AA:AA,B18,RSI!I:I,$D$16)</f>
        <v>0</v>
      </c>
      <c r="E18" s="161">
        <f>COUNTIFS(RSI!AA:AA,B18,RSI!I:I,$E$16)</f>
        <v>0</v>
      </c>
      <c r="F18" s="128">
        <f>COUNTIFS(RSI!AA:AA,B18,RSI!I:I,$F$16)</f>
        <v>0</v>
      </c>
      <c r="G18" s="161">
        <v>750</v>
      </c>
      <c r="H18">
        <f t="shared" si="0"/>
        <v>2250</v>
      </c>
      <c r="I18">
        <f t="shared" si="1"/>
        <v>0</v>
      </c>
      <c r="K18" s="162" t="str">
        <f>"AN 'INFO' OR BLANK STATUS (SEE ABOVE)"</f>
        <v>AN 'INFO' OR BLANK STATUS (SEE ABOVE)</v>
      </c>
      <c r="L18" s="1"/>
      <c r="M18" s="1"/>
      <c r="N18" s="1"/>
      <c r="O18" s="1"/>
      <c r="P18" s="91"/>
    </row>
    <row r="19" spans="1:16" ht="12.75" customHeight="1" x14ac:dyDescent="0.25">
      <c r="A19" s="135"/>
      <c r="B19" s="161">
        <v>6</v>
      </c>
      <c r="C19" s="161">
        <f>COUNTIF(RSI!AA:AA,B19)</f>
        <v>4</v>
      </c>
      <c r="D19" s="161">
        <f>COUNTIFS(RSI!AA:AA,B19,RSI!I:I,$D$16)</f>
        <v>0</v>
      </c>
      <c r="E19" s="161">
        <f>COUNTIFS(RSI!AA:AA,B19,RSI!I:I,$E$16)</f>
        <v>0</v>
      </c>
      <c r="F19" s="128">
        <f>COUNTIFS(RSI!AA:AA,B19,RSI!I:I,$F$16)</f>
        <v>0</v>
      </c>
      <c r="G19" s="161">
        <v>100</v>
      </c>
      <c r="H19">
        <f t="shared" si="0"/>
        <v>400</v>
      </c>
      <c r="I19">
        <f t="shared" si="1"/>
        <v>0</v>
      </c>
      <c r="K19" s="1"/>
      <c r="L19" s="1"/>
      <c r="M19" s="1"/>
      <c r="N19" s="1"/>
      <c r="O19" s="1"/>
      <c r="P19" s="91"/>
    </row>
    <row r="20" spans="1:16" ht="12.75" customHeight="1" x14ac:dyDescent="0.25">
      <c r="A20" s="135"/>
      <c r="B20" s="161">
        <v>5</v>
      </c>
      <c r="C20" s="161">
        <f>COUNTIF(RSI!AA:AA,B20)</f>
        <v>10</v>
      </c>
      <c r="D20" s="161">
        <f>COUNTIFS(RSI!AA:AA,B20,RSI!I:I,$D$16)</f>
        <v>0</v>
      </c>
      <c r="E20" s="161">
        <f>COUNTIFS(RSI!AA:AA,B20,RSI!I:I,$E$16)</f>
        <v>0</v>
      </c>
      <c r="F20" s="128">
        <f>COUNTIFS(RSI!AA:AA,B20,RSI!I:I,$F$16)</f>
        <v>0</v>
      </c>
      <c r="G20" s="161">
        <v>50</v>
      </c>
      <c r="H20">
        <f t="shared" si="0"/>
        <v>500</v>
      </c>
      <c r="I20">
        <f t="shared" si="1"/>
        <v>0</v>
      </c>
      <c r="K20" s="1"/>
      <c r="L20" s="1"/>
      <c r="M20" s="1"/>
      <c r="N20" s="1"/>
      <c r="O20" s="1"/>
      <c r="P20" s="91"/>
    </row>
    <row r="21" spans="1:16" ht="12.75" customHeight="1" x14ac:dyDescent="0.3">
      <c r="A21" s="135"/>
      <c r="B21" s="138">
        <v>4</v>
      </c>
      <c r="C21" s="139">
        <f>COUNTIF(RSI!AA:AA,B21)</f>
        <v>8</v>
      </c>
      <c r="D21" s="128">
        <f>COUNTIFS(RSI!AA:AA,B21,RSI!I:I,$D$16)</f>
        <v>0</v>
      </c>
      <c r="E21" s="128">
        <f>COUNTIFS(RSI!AA:AA,B21,RSI!I:I,$E$16)</f>
        <v>0</v>
      </c>
      <c r="F21" s="128">
        <f>COUNTIFS(RSI!AA:AA,B21,RSI!I:I,$F$16)</f>
        <v>0</v>
      </c>
      <c r="G21" s="140">
        <v>10</v>
      </c>
      <c r="H21">
        <f t="shared" si="0"/>
        <v>80</v>
      </c>
      <c r="I21">
        <f t="shared" si="1"/>
        <v>0</v>
      </c>
      <c r="J21" s="192">
        <f>SUMPRODUCT(--ISERROR(RSI!AA3:AA245))</f>
        <v>15</v>
      </c>
      <c r="K21" s="162" t="str">
        <f>"WARNING: THERE IS AT LEAST ONE TEST CASE WITH"</f>
        <v>WARNING: THERE IS AT LEAST ONE TEST CASE WITH</v>
      </c>
      <c r="P21" s="91"/>
    </row>
    <row r="22" spans="1:16" ht="13" x14ac:dyDescent="0.3">
      <c r="A22" s="135"/>
      <c r="B22" s="138">
        <v>3</v>
      </c>
      <c r="C22" s="139">
        <f>COUNTIF(RSI!AA:AA,B22)</f>
        <v>1</v>
      </c>
      <c r="D22" s="128">
        <f>COUNTIFS(RSI!AA:AA,B22,RSI!I:I,$D$16)</f>
        <v>0</v>
      </c>
      <c r="E22" s="128">
        <f>COUNTIFS(RSI!AA:AA,B22,RSI!I:I,$E$16)</f>
        <v>0</v>
      </c>
      <c r="F22" s="128">
        <f>COUNTIFS(RSI!AA:AA,B22,RSI!I:I,$F$16)</f>
        <v>0</v>
      </c>
      <c r="G22" s="140">
        <v>5</v>
      </c>
      <c r="H22">
        <f t="shared" si="0"/>
        <v>5</v>
      </c>
      <c r="I22">
        <f t="shared" si="1"/>
        <v>0</v>
      </c>
      <c r="K22" s="162" t="str">
        <f>"MULTIPLE OR INVALID ISSUE CODES (SEE TEST CASES TABS)"</f>
        <v>MULTIPLE OR INVALID ISSUE CODES (SEE TEST CASES TABS)</v>
      </c>
      <c r="P22" s="91"/>
    </row>
    <row r="23" spans="1:16" ht="13" x14ac:dyDescent="0.25">
      <c r="A23" s="135"/>
      <c r="B23" s="138">
        <v>2</v>
      </c>
      <c r="C23" s="139">
        <f>COUNTIF(RSI!AA:AA,B23)</f>
        <v>3</v>
      </c>
      <c r="D23" s="128">
        <f>COUNTIFS(RSI!AA:AA,B23,RSI!I:I,$D$16)</f>
        <v>0</v>
      </c>
      <c r="E23" s="128">
        <f>COUNTIFS(RSI!AA:AA,B23,RSI!I:I,$E$16)</f>
        <v>0</v>
      </c>
      <c r="F23" s="128">
        <f>COUNTIFS(RSI!AA:AA,B23,RSI!I:I,$F$16)</f>
        <v>0</v>
      </c>
      <c r="G23" s="140">
        <v>2</v>
      </c>
      <c r="H23">
        <f t="shared" si="0"/>
        <v>6</v>
      </c>
      <c r="I23">
        <f t="shared" si="1"/>
        <v>0</v>
      </c>
      <c r="P23" s="91"/>
    </row>
    <row r="24" spans="1:16" ht="13" x14ac:dyDescent="0.25">
      <c r="A24" s="135"/>
      <c r="B24" s="138">
        <v>1</v>
      </c>
      <c r="C24" s="139">
        <f>COUNTIF(RSI!AA:AA,B24)</f>
        <v>1</v>
      </c>
      <c r="D24" s="128">
        <f>COUNTIFS(RSI!AA:AA,B24,RSI!I:I,$D$16)</f>
        <v>0</v>
      </c>
      <c r="E24" s="128">
        <f>COUNTIFS(RSI!AA:AA,B24,RSI!I:I,$E$16)</f>
        <v>0</v>
      </c>
      <c r="F24" s="128">
        <f>COUNTIFS(RSI!AA:AA,B24,RSI!I:I,$F$16)</f>
        <v>0</v>
      </c>
      <c r="G24" s="140">
        <v>1</v>
      </c>
      <c r="H24">
        <f t="shared" si="0"/>
        <v>1</v>
      </c>
      <c r="I24">
        <f t="shared" si="1"/>
        <v>0</v>
      </c>
      <c r="P24" s="91"/>
    </row>
    <row r="25" spans="1:16" ht="13" hidden="1" x14ac:dyDescent="0.3">
      <c r="A25" s="135"/>
      <c r="B25" s="141" t="s">
        <v>63</v>
      </c>
      <c r="C25" s="142"/>
      <c r="D25" s="143">
        <f>SUM(I17:I24)/SUM(H17:H24)*100</f>
        <v>0</v>
      </c>
      <c r="P25" s="91"/>
    </row>
    <row r="26" spans="1:16" ht="13" x14ac:dyDescent="0.25">
      <c r="A26" s="144"/>
      <c r="B26" s="145"/>
      <c r="C26" s="145"/>
      <c r="D26" s="145"/>
      <c r="E26" s="145"/>
      <c r="F26" s="145"/>
      <c r="G26" s="145"/>
      <c r="H26" s="145"/>
      <c r="I26" s="145"/>
      <c r="J26" s="145"/>
      <c r="K26" s="146"/>
      <c r="L26" s="146"/>
      <c r="M26" s="146"/>
      <c r="N26" s="146"/>
      <c r="O26" s="146"/>
      <c r="P26" s="147"/>
    </row>
    <row r="27" spans="1:16" x14ac:dyDescent="0.25">
      <c r="A27" s="106"/>
      <c r="B27" s="107"/>
      <c r="C27" s="107"/>
      <c r="D27" s="107"/>
      <c r="E27" s="107"/>
      <c r="F27" s="107"/>
      <c r="G27" s="107"/>
      <c r="H27" s="107"/>
      <c r="I27" s="107"/>
      <c r="J27" s="107"/>
      <c r="K27" s="107"/>
      <c r="L27" s="107"/>
      <c r="M27" s="107"/>
      <c r="N27" s="107"/>
      <c r="O27" s="107"/>
      <c r="P27" s="108"/>
    </row>
    <row r="28" spans="1:16" ht="12.75" customHeight="1" x14ac:dyDescent="0.3">
      <c r="A28" s="109"/>
      <c r="B28" s="110" t="s">
        <v>64</v>
      </c>
      <c r="C28" s="111"/>
      <c r="D28" s="111"/>
      <c r="E28" s="111"/>
      <c r="F28" s="111"/>
      <c r="G28" s="112"/>
      <c r="P28" s="91"/>
    </row>
    <row r="29" spans="1:16" ht="12.75" customHeight="1" x14ac:dyDescent="0.3">
      <c r="A29" s="109"/>
      <c r="B29" s="191" t="s">
        <v>65</v>
      </c>
      <c r="C29" s="189"/>
      <c r="D29" s="189"/>
      <c r="E29" s="189"/>
      <c r="F29" s="189"/>
      <c r="G29" s="190"/>
      <c r="P29" s="91"/>
    </row>
    <row r="30" spans="1:16" ht="12.75" customHeight="1" x14ac:dyDescent="0.3">
      <c r="A30" s="236" t="s">
        <v>66</v>
      </c>
      <c r="B30" s="114" t="s">
        <v>67</v>
      </c>
      <c r="C30" s="115"/>
      <c r="D30" s="116"/>
      <c r="E30" s="116"/>
      <c r="F30" s="116"/>
      <c r="G30" s="117"/>
      <c r="K30" s="118" t="s">
        <v>43</v>
      </c>
      <c r="L30" s="119"/>
      <c r="M30" s="119"/>
      <c r="N30" s="119"/>
      <c r="O30" s="120"/>
      <c r="P30" s="91"/>
    </row>
    <row r="31" spans="1:16" ht="36" x14ac:dyDescent="0.25">
      <c r="A31" s="236"/>
      <c r="B31" s="121" t="s">
        <v>44</v>
      </c>
      <c r="C31" s="122" t="s">
        <v>45</v>
      </c>
      <c r="D31" s="122" t="s">
        <v>46</v>
      </c>
      <c r="E31" s="122" t="s">
        <v>47</v>
      </c>
      <c r="F31" s="122" t="s">
        <v>48</v>
      </c>
      <c r="G31" s="123" t="s">
        <v>49</v>
      </c>
      <c r="K31" s="124" t="s">
        <v>50</v>
      </c>
      <c r="L31" s="33"/>
      <c r="M31" s="125" t="s">
        <v>51</v>
      </c>
      <c r="N31" s="125" t="s">
        <v>52</v>
      </c>
      <c r="O31" s="126" t="s">
        <v>53</v>
      </c>
      <c r="P31" s="91"/>
    </row>
    <row r="32" spans="1:16" ht="13" x14ac:dyDescent="0.25">
      <c r="A32" s="127"/>
      <c r="B32" s="150">
        <f>COUNTIF(RPTP!I3:I257,"Pass")</f>
        <v>0</v>
      </c>
      <c r="C32" s="151">
        <f>COUNTIF(RPTP!I3:I257,"Fail")</f>
        <v>0</v>
      </c>
      <c r="D32" s="150">
        <f>COUNTIF(RPTP!I3:I257,"Info")</f>
        <v>0</v>
      </c>
      <c r="E32" s="150">
        <f>COUNTIF(RPTP!I3:I257,"N/A")</f>
        <v>0</v>
      </c>
      <c r="F32" s="150">
        <f>B32+C32</f>
        <v>0</v>
      </c>
      <c r="G32" s="152">
        <f>D44/100</f>
        <v>0</v>
      </c>
      <c r="K32" s="129" t="s">
        <v>54</v>
      </c>
      <c r="L32" s="130"/>
      <c r="M32" s="131">
        <f>COUNTA(RPTP!I3:I257)</f>
        <v>0</v>
      </c>
      <c r="N32" s="131">
        <f>O32-M32</f>
        <v>43</v>
      </c>
      <c r="O32" s="132">
        <f>COUNTA(RPTP!A3:A257)</f>
        <v>43</v>
      </c>
      <c r="P32" s="91"/>
    </row>
    <row r="33" spans="1:16" ht="13" x14ac:dyDescent="0.3">
      <c r="A33" s="127"/>
      <c r="B33" s="133"/>
      <c r="K33" s="18"/>
      <c r="L33" s="18"/>
      <c r="M33" s="18"/>
      <c r="N33" s="18"/>
      <c r="O33" s="18"/>
      <c r="P33" s="91"/>
    </row>
    <row r="34" spans="1:16" ht="13" x14ac:dyDescent="0.3">
      <c r="A34" s="127"/>
      <c r="B34" s="114" t="s">
        <v>55</v>
      </c>
      <c r="C34" s="116"/>
      <c r="D34" s="116"/>
      <c r="E34" s="116"/>
      <c r="F34" s="116"/>
      <c r="G34" s="134"/>
      <c r="K34" s="18"/>
      <c r="L34" s="18"/>
      <c r="M34" s="18"/>
      <c r="N34" s="18"/>
      <c r="O34" s="18"/>
      <c r="P34" s="91"/>
    </row>
    <row r="35" spans="1:16" ht="13.15" customHeight="1" x14ac:dyDescent="0.25">
      <c r="A35" s="135"/>
      <c r="B35" s="136" t="s">
        <v>56</v>
      </c>
      <c r="C35" s="136" t="s">
        <v>57</v>
      </c>
      <c r="D35" s="136" t="s">
        <v>58</v>
      </c>
      <c r="E35" s="136" t="s">
        <v>59</v>
      </c>
      <c r="F35" s="136" t="s">
        <v>47</v>
      </c>
      <c r="G35" s="136" t="s">
        <v>60</v>
      </c>
      <c r="H35" s="137" t="s">
        <v>61</v>
      </c>
      <c r="I35" s="137" t="s">
        <v>62</v>
      </c>
      <c r="K35" s="1"/>
      <c r="L35" s="1"/>
      <c r="M35" s="1"/>
      <c r="N35" s="1"/>
      <c r="O35" s="1"/>
      <c r="P35" s="91"/>
    </row>
    <row r="36" spans="1:16" ht="13" x14ac:dyDescent="0.3">
      <c r="A36" s="135"/>
      <c r="B36" s="161">
        <v>8</v>
      </c>
      <c r="C36" s="139">
        <f>COUNTIF(RPTP!AA:AA,B36)</f>
        <v>0</v>
      </c>
      <c r="D36" s="128">
        <f>COUNTIFS(RPTP!AA:AA,B36,RPTP!I:I,$D$16)</f>
        <v>0</v>
      </c>
      <c r="E36" s="128">
        <f>COUNTIFS(RPTP!AA:AA,B36,RPTP!I:I,$E$16)</f>
        <v>0</v>
      </c>
      <c r="F36" s="128">
        <f>COUNTIFS(RPTP!AA:AA,B36,RPTP!I:I,$F$16)</f>
        <v>0</v>
      </c>
      <c r="G36" s="161">
        <v>1500</v>
      </c>
      <c r="H36">
        <f t="shared" ref="H36:H42" si="2">(C36-F36)*(G36)</f>
        <v>0</v>
      </c>
      <c r="I36">
        <f t="shared" ref="I36:I42" si="3">D36*G36</f>
        <v>0</v>
      </c>
      <c r="J36" s="192">
        <f>D32+N32</f>
        <v>43</v>
      </c>
      <c r="K36" s="162" t="str">
        <f>"WARNING: THERE IS AT LEAST ONE TEST CASE WITH"</f>
        <v>WARNING: THERE IS AT LEAST ONE TEST CASE WITH</v>
      </c>
      <c r="L36" s="1"/>
      <c r="M36" s="1"/>
      <c r="N36" s="1"/>
      <c r="O36" s="1"/>
      <c r="P36" s="91"/>
    </row>
    <row r="37" spans="1:16" ht="13" x14ac:dyDescent="0.3">
      <c r="A37" s="135"/>
      <c r="B37" s="161">
        <v>7</v>
      </c>
      <c r="C37" s="139">
        <f>COUNTIF(RPTP!AA:AA,B37)</f>
        <v>3</v>
      </c>
      <c r="D37" s="128">
        <f>COUNTIFS(RPTP!AA:AA,B37,RPTP!I:I,$D$16)</f>
        <v>0</v>
      </c>
      <c r="E37" s="128">
        <f>COUNTIFS(RPTP!AA:AA,B37,RPTP!I:I,$E$16)</f>
        <v>0</v>
      </c>
      <c r="F37" s="128">
        <f>COUNTIFS(RPTP!AA:AA,B37,RPTP!I:I,$F$16)</f>
        <v>0</v>
      </c>
      <c r="G37" s="161">
        <v>750</v>
      </c>
      <c r="H37">
        <f t="shared" si="2"/>
        <v>2250</v>
      </c>
      <c r="I37">
        <f t="shared" si="3"/>
        <v>0</v>
      </c>
      <c r="K37" s="162" t="str">
        <f>"AN 'INFO' OR BLANK STATUS (SEE ABOVE)"</f>
        <v>AN 'INFO' OR BLANK STATUS (SEE ABOVE)</v>
      </c>
      <c r="L37" s="1"/>
      <c r="M37" s="1"/>
      <c r="N37" s="1"/>
      <c r="O37" s="1"/>
      <c r="P37" s="91"/>
    </row>
    <row r="38" spans="1:16" ht="13" x14ac:dyDescent="0.25">
      <c r="A38" s="135"/>
      <c r="B38" s="161">
        <v>6</v>
      </c>
      <c r="C38" s="139">
        <f>COUNTIF(RPTP!AA:AA,B38)</f>
        <v>4</v>
      </c>
      <c r="D38" s="128">
        <f>COUNTIFS(RPTP!AA:AA,B38,RPTP!I:I,$D$16)</f>
        <v>0</v>
      </c>
      <c r="E38" s="128">
        <f>COUNTIFS(RPTP!AA:AA,B38,RPTP!I:I,$E$16)</f>
        <v>0</v>
      </c>
      <c r="F38" s="128">
        <f>COUNTIFS(RPTP!AA:AA,B38,RPTP!I:I,$F$16)</f>
        <v>0</v>
      </c>
      <c r="G38" s="161">
        <v>100</v>
      </c>
      <c r="H38">
        <f t="shared" si="2"/>
        <v>400</v>
      </c>
      <c r="I38">
        <f t="shared" si="3"/>
        <v>0</v>
      </c>
      <c r="K38" s="1"/>
      <c r="L38" s="1"/>
      <c r="M38" s="1"/>
      <c r="N38" s="1"/>
      <c r="O38" s="1"/>
      <c r="P38" s="91"/>
    </row>
    <row r="39" spans="1:16" ht="13" x14ac:dyDescent="0.25">
      <c r="A39" s="135"/>
      <c r="B39" s="161">
        <v>5</v>
      </c>
      <c r="C39" s="139">
        <f>COUNTIF(RPTP!AA:AA,B39)</f>
        <v>9</v>
      </c>
      <c r="D39" s="128">
        <f>COUNTIFS(RPTP!AA:AA,B39,RPTP!I:I,$D$16)</f>
        <v>0</v>
      </c>
      <c r="E39" s="128">
        <f>COUNTIFS(RPTP!AA:AA,B39,RPTP!I:I,$E$16)</f>
        <v>0</v>
      </c>
      <c r="F39" s="128">
        <f>COUNTIFS(RPTP!AA:AA,B39,RPTP!I:I,$F$16)</f>
        <v>0</v>
      </c>
      <c r="G39" s="161">
        <v>50</v>
      </c>
      <c r="H39">
        <f t="shared" si="2"/>
        <v>450</v>
      </c>
      <c r="I39">
        <f t="shared" si="3"/>
        <v>0</v>
      </c>
      <c r="K39" s="1"/>
      <c r="L39" s="1"/>
      <c r="M39" s="1"/>
      <c r="N39" s="1"/>
      <c r="O39" s="1"/>
      <c r="P39" s="91"/>
    </row>
    <row r="40" spans="1:16" ht="13" x14ac:dyDescent="0.3">
      <c r="A40" s="135"/>
      <c r="B40" s="138">
        <v>4</v>
      </c>
      <c r="C40" s="139">
        <f>COUNTIF(RPTP!AA:AA,B40)</f>
        <v>8</v>
      </c>
      <c r="D40" s="128">
        <f>COUNTIFS(RPTP!AA:AA,B40,RPTP!I:I,$D$16)</f>
        <v>0</v>
      </c>
      <c r="E40" s="128">
        <f>COUNTIFS(RPTP!AA:AA,B40,RPTP!I:I,$E$16)</f>
        <v>0</v>
      </c>
      <c r="F40" s="128">
        <f>COUNTIFS(RPTP!AA:AA,B40,RPTP!I:I,$F$16)</f>
        <v>0</v>
      </c>
      <c r="G40" s="140">
        <v>10</v>
      </c>
      <c r="H40">
        <f t="shared" si="2"/>
        <v>80</v>
      </c>
      <c r="I40">
        <f t="shared" si="3"/>
        <v>0</v>
      </c>
      <c r="J40" s="192">
        <f>SUMPRODUCT(--ISERROR(RPTP!AA3:AA257))</f>
        <v>14</v>
      </c>
      <c r="K40" s="162" t="str">
        <f>"WARNING: THERE IS AT LEAST ONE TEST CASE WITH"</f>
        <v>WARNING: THERE IS AT LEAST ONE TEST CASE WITH</v>
      </c>
      <c r="P40" s="91"/>
    </row>
    <row r="41" spans="1:16" ht="13" x14ac:dyDescent="0.3">
      <c r="A41" s="135"/>
      <c r="B41" s="138">
        <v>3</v>
      </c>
      <c r="C41" s="139">
        <f>COUNTIF(RPTP!AA:AA,B41)</f>
        <v>1</v>
      </c>
      <c r="D41" s="128">
        <f>COUNTIFS(RPTP!AA:AA,B41,RPTP!I:I,$D$16)</f>
        <v>0</v>
      </c>
      <c r="E41" s="128">
        <f>COUNTIFS(RPTP!AA:AA,B41,RPTP!I:I,$E$16)</f>
        <v>0</v>
      </c>
      <c r="F41" s="128">
        <f>COUNTIFS(RPTP!AA:AA,B41,RPTP!I:I,$F$16)</f>
        <v>0</v>
      </c>
      <c r="G41" s="140">
        <v>5</v>
      </c>
      <c r="H41">
        <f t="shared" si="2"/>
        <v>5</v>
      </c>
      <c r="I41">
        <f t="shared" si="3"/>
        <v>0</v>
      </c>
      <c r="K41" s="162" t="str">
        <f>"MULTIPLE OR INVALID ISSUE CODES (SEE TEST CASES TABS)"</f>
        <v>MULTIPLE OR INVALID ISSUE CODES (SEE TEST CASES TABS)</v>
      </c>
      <c r="P41" s="91"/>
    </row>
    <row r="42" spans="1:16" ht="13" x14ac:dyDescent="0.25">
      <c r="A42" s="135"/>
      <c r="B42" s="138">
        <v>2</v>
      </c>
      <c r="C42" s="139">
        <f>COUNTIF(RSI!AA:AA,B42)</f>
        <v>3</v>
      </c>
      <c r="D42" s="128">
        <f>COUNTIFS(RPTP!AA:AA,B42,RPTP!I:I,$D$16)</f>
        <v>0</v>
      </c>
      <c r="E42" s="128">
        <f>COUNTIFS(RPTP!AA:AA,B42,RPTP!I:I,$E$16)</f>
        <v>0</v>
      </c>
      <c r="F42" s="128">
        <f>COUNTIFS(RPTP!AA:AA,B42,RPTP!I:I,$F$16)</f>
        <v>0</v>
      </c>
      <c r="G42" s="140">
        <v>2</v>
      </c>
      <c r="H42">
        <f t="shared" si="2"/>
        <v>6</v>
      </c>
      <c r="I42">
        <f t="shared" si="3"/>
        <v>0</v>
      </c>
      <c r="P42" s="91"/>
    </row>
    <row r="43" spans="1:16" ht="13" x14ac:dyDescent="0.25">
      <c r="A43" s="135"/>
      <c r="B43" s="138">
        <v>1</v>
      </c>
      <c r="C43" s="139">
        <f>COUNTIF(RSI!AA:AA,B43)</f>
        <v>1</v>
      </c>
      <c r="D43" s="128">
        <f>COUNTIFS(RPTP!AA:AA,B43,RPTP!I:I,$D$16)</f>
        <v>0</v>
      </c>
      <c r="E43" s="128">
        <f>COUNTIFS(RPTP!AA:AA,B43,RPTP!I:I,$E$16)</f>
        <v>0</v>
      </c>
      <c r="F43" s="128">
        <f>COUNTIFS(RPTP!AA:AA,B43,RPTP!I:I,$F$16)</f>
        <v>0</v>
      </c>
      <c r="G43" s="140">
        <v>1</v>
      </c>
      <c r="H43">
        <f>(C43-F43)*(G43)</f>
        <v>1</v>
      </c>
      <c r="I43">
        <f>D43*G43</f>
        <v>0</v>
      </c>
      <c r="P43" s="91"/>
    </row>
    <row r="44" spans="1:16" ht="13" x14ac:dyDescent="0.3">
      <c r="A44" s="135"/>
      <c r="B44" s="141" t="s">
        <v>63</v>
      </c>
      <c r="C44" s="142"/>
      <c r="D44" s="143">
        <f>SUM(I36:I43)/SUM(H36:H43)*100</f>
        <v>0</v>
      </c>
      <c r="P44" s="91"/>
    </row>
    <row r="45" spans="1:16" ht="13" x14ac:dyDescent="0.25">
      <c r="A45" s="144"/>
      <c r="B45" s="145"/>
      <c r="C45" s="145"/>
      <c r="D45" s="145"/>
      <c r="E45" s="145"/>
      <c r="F45" s="145"/>
      <c r="G45" s="145"/>
      <c r="H45" s="145"/>
      <c r="I45" s="145"/>
      <c r="J45" s="145"/>
      <c r="K45" s="146"/>
      <c r="L45" s="146"/>
      <c r="M45" s="146"/>
      <c r="N45" s="146"/>
      <c r="O45" s="146"/>
      <c r="P45" s="147"/>
    </row>
    <row r="46" spans="1:16" x14ac:dyDescent="0.25">
      <c r="A46" s="106"/>
      <c r="B46" s="107"/>
      <c r="C46" s="107"/>
      <c r="D46" s="107"/>
      <c r="E46" s="107"/>
      <c r="F46" s="107"/>
      <c r="G46" s="107"/>
      <c r="H46" s="107"/>
      <c r="I46" s="107"/>
      <c r="J46" s="107"/>
      <c r="K46" s="107"/>
      <c r="L46" s="107"/>
      <c r="M46" s="107"/>
      <c r="N46" s="107"/>
      <c r="O46" s="107"/>
      <c r="P46" s="108"/>
    </row>
    <row r="47" spans="1:16" ht="13" x14ac:dyDescent="0.3">
      <c r="A47" s="109"/>
      <c r="B47" s="110" t="s">
        <v>68</v>
      </c>
      <c r="C47" s="111"/>
      <c r="D47" s="111"/>
      <c r="E47" s="111"/>
      <c r="F47" s="111"/>
      <c r="G47" s="112"/>
      <c r="P47" s="91"/>
    </row>
    <row r="48" spans="1:16" ht="13" x14ac:dyDescent="0.3">
      <c r="A48" s="109"/>
      <c r="B48" s="191" t="s">
        <v>69</v>
      </c>
      <c r="C48" s="189"/>
      <c r="D48" s="189"/>
      <c r="E48" s="189"/>
      <c r="F48" s="189"/>
      <c r="G48" s="190"/>
      <c r="P48" s="91"/>
    </row>
    <row r="49" spans="1:16" ht="13" x14ac:dyDescent="0.3">
      <c r="A49" s="113" t="s">
        <v>70</v>
      </c>
      <c r="B49" s="114" t="s">
        <v>71</v>
      </c>
      <c r="C49" s="115"/>
      <c r="D49" s="116"/>
      <c r="E49" s="116"/>
      <c r="F49" s="116"/>
      <c r="G49" s="117"/>
      <c r="K49" s="118" t="s">
        <v>43</v>
      </c>
      <c r="L49" s="119"/>
      <c r="M49" s="119"/>
      <c r="N49" s="119"/>
      <c r="O49" s="120"/>
      <c r="P49" s="91"/>
    </row>
    <row r="50" spans="1:16" ht="36" x14ac:dyDescent="0.25">
      <c r="A50" s="236" t="s">
        <v>72</v>
      </c>
      <c r="B50" s="121" t="s">
        <v>44</v>
      </c>
      <c r="C50" s="122" t="s">
        <v>45</v>
      </c>
      <c r="D50" s="122" t="s">
        <v>46</v>
      </c>
      <c r="E50" s="122" t="s">
        <v>47</v>
      </c>
      <c r="F50" s="122" t="s">
        <v>48</v>
      </c>
      <c r="G50" s="123" t="s">
        <v>49</v>
      </c>
      <c r="K50" s="124" t="s">
        <v>50</v>
      </c>
      <c r="L50" s="33"/>
      <c r="M50" s="125" t="s">
        <v>51</v>
      </c>
      <c r="N50" s="125" t="s">
        <v>52</v>
      </c>
      <c r="O50" s="126" t="s">
        <v>53</v>
      </c>
      <c r="P50" s="91"/>
    </row>
    <row r="51" spans="1:16" ht="13" x14ac:dyDescent="0.25">
      <c r="A51" s="236"/>
      <c r="B51" s="150">
        <f>COUNTIF(ITP!I3:I273,"Pass")</f>
        <v>0</v>
      </c>
      <c r="C51" s="151">
        <f>COUNTIF(ITP!I3:I273,"Fail")</f>
        <v>0</v>
      </c>
      <c r="D51" s="150">
        <f>COUNTIF(ITP!I3:I273,"Info")</f>
        <v>0</v>
      </c>
      <c r="E51" s="150">
        <f>COUNTIF(ITP!I3:I273,"N/A")</f>
        <v>0</v>
      </c>
      <c r="F51" s="150">
        <f>B51+C51</f>
        <v>0</v>
      </c>
      <c r="G51" s="152">
        <f>D63/100</f>
        <v>0</v>
      </c>
      <c r="K51" s="129" t="s">
        <v>54</v>
      </c>
      <c r="L51" s="130"/>
      <c r="M51" s="131">
        <f>COUNTA(ITP!I3:I273)</f>
        <v>0</v>
      </c>
      <c r="N51" s="131">
        <f>O51-M51</f>
        <v>45</v>
      </c>
      <c r="O51" s="132">
        <f>COUNTA(ITP!A3:A273)</f>
        <v>45</v>
      </c>
      <c r="P51" s="91"/>
    </row>
    <row r="52" spans="1:16" ht="13" x14ac:dyDescent="0.3">
      <c r="A52" s="127"/>
      <c r="B52" s="133"/>
      <c r="K52" s="18"/>
      <c r="L52" s="18"/>
      <c r="M52" s="18"/>
      <c r="N52" s="18"/>
      <c r="O52" s="18"/>
      <c r="P52" s="91"/>
    </row>
    <row r="53" spans="1:16" ht="13" x14ac:dyDescent="0.3">
      <c r="A53" s="127"/>
      <c r="B53" s="114" t="s">
        <v>55</v>
      </c>
      <c r="C53" s="116"/>
      <c r="D53" s="116"/>
      <c r="E53" s="116"/>
      <c r="F53" s="116"/>
      <c r="G53" s="134"/>
      <c r="K53" s="18"/>
      <c r="L53" s="18"/>
      <c r="M53" s="18"/>
      <c r="N53" s="18"/>
      <c r="O53" s="18"/>
      <c r="P53" s="91"/>
    </row>
    <row r="54" spans="1:16" ht="13" x14ac:dyDescent="0.25">
      <c r="A54" s="135"/>
      <c r="B54" s="136" t="s">
        <v>56</v>
      </c>
      <c r="C54" s="136" t="s">
        <v>57</v>
      </c>
      <c r="D54" s="136" t="s">
        <v>58</v>
      </c>
      <c r="E54" s="136" t="s">
        <v>59</v>
      </c>
      <c r="F54" s="136" t="s">
        <v>47</v>
      </c>
      <c r="G54" s="136" t="s">
        <v>60</v>
      </c>
      <c r="H54" s="137" t="s">
        <v>61</v>
      </c>
      <c r="I54" s="137" t="s">
        <v>62</v>
      </c>
      <c r="K54" s="1"/>
      <c r="L54" s="1"/>
      <c r="M54" s="1"/>
      <c r="N54" s="1"/>
      <c r="O54" s="1"/>
      <c r="P54" s="91"/>
    </row>
    <row r="55" spans="1:16" ht="13" x14ac:dyDescent="0.3">
      <c r="A55" s="135"/>
      <c r="B55" s="161">
        <v>8</v>
      </c>
      <c r="C55" s="139">
        <f>COUNTIF(ITP!AA:AA,B55)</f>
        <v>0</v>
      </c>
      <c r="D55" s="128">
        <f>COUNTIFS(ITP!AA:AA,B55,ITP!I:I,$D$16)</f>
        <v>0</v>
      </c>
      <c r="E55" s="128">
        <f>COUNTIFS(ITP!AA:AA,B55,ITP!I:I,$E$16)</f>
        <v>0</v>
      </c>
      <c r="F55" s="128">
        <f>COUNTIFS(ITP!AA:AA,B55,ITP!I:I,$F$16)</f>
        <v>0</v>
      </c>
      <c r="G55" s="161">
        <v>1500</v>
      </c>
      <c r="H55">
        <f t="shared" ref="H55:H61" si="4">(C55-F55)*(G55)</f>
        <v>0</v>
      </c>
      <c r="I55">
        <f t="shared" ref="I55:I61" si="5">D55*G55</f>
        <v>0</v>
      </c>
      <c r="J55" s="192">
        <f>D51+N51</f>
        <v>45</v>
      </c>
      <c r="K55" s="162" t="str">
        <f>"WARNING: THERE IS AT LEAST ONE TEST CASE WITH"</f>
        <v>WARNING: THERE IS AT LEAST ONE TEST CASE WITH</v>
      </c>
      <c r="L55" s="1"/>
      <c r="M55" s="1"/>
      <c r="N55" s="1"/>
      <c r="O55" s="1"/>
      <c r="P55" s="91"/>
    </row>
    <row r="56" spans="1:16" ht="13" x14ac:dyDescent="0.3">
      <c r="A56" s="135"/>
      <c r="B56" s="161">
        <v>7</v>
      </c>
      <c r="C56" s="139">
        <f>COUNTIF(ITP!AA:AA,B56)</f>
        <v>3</v>
      </c>
      <c r="D56" s="128">
        <f>COUNTIFS(ITP!AA:AA,B56,ITP!I:I,$D$16)</f>
        <v>0</v>
      </c>
      <c r="E56" s="128">
        <f>COUNTIFS(ITP!AA:AA,B56,ITP!I:I,$E$16)</f>
        <v>0</v>
      </c>
      <c r="F56" s="128">
        <f>COUNTIFS(ITP!AA:AA,B56,ITP!I:I,$F$16)</f>
        <v>0</v>
      </c>
      <c r="G56" s="161">
        <v>750</v>
      </c>
      <c r="H56">
        <f t="shared" si="4"/>
        <v>2250</v>
      </c>
      <c r="I56">
        <f t="shared" si="5"/>
        <v>0</v>
      </c>
      <c r="K56" s="162" t="str">
        <f>"AN 'INFO' OR BLANK STATUS (SEE ABOVE)"</f>
        <v>AN 'INFO' OR BLANK STATUS (SEE ABOVE)</v>
      </c>
      <c r="L56" s="1"/>
      <c r="M56" s="1"/>
      <c r="N56" s="1"/>
      <c r="O56" s="1"/>
      <c r="P56" s="91"/>
    </row>
    <row r="57" spans="1:16" ht="13" x14ac:dyDescent="0.25">
      <c r="A57" s="135"/>
      <c r="B57" s="161">
        <v>6</v>
      </c>
      <c r="C57" s="139">
        <f>COUNTIF(ITP!AA:AA,B57)</f>
        <v>4</v>
      </c>
      <c r="D57" s="128">
        <f>COUNTIFS(ITP!AA:AA,B57,ITP!I:I,$D$16)</f>
        <v>0</v>
      </c>
      <c r="E57" s="128">
        <f>COUNTIFS(ITP!AA:AA,B57,ITP!I:I,$E$16)</f>
        <v>0</v>
      </c>
      <c r="F57" s="128">
        <f>COUNTIFS(ITP!AA:AA,B57,ITP!I:I,$F$16)</f>
        <v>0</v>
      </c>
      <c r="G57" s="161">
        <v>100</v>
      </c>
      <c r="H57">
        <f t="shared" si="4"/>
        <v>400</v>
      </c>
      <c r="I57">
        <f t="shared" si="5"/>
        <v>0</v>
      </c>
      <c r="K57" s="1"/>
      <c r="L57" s="1"/>
      <c r="M57" s="1"/>
      <c r="N57" s="1"/>
      <c r="O57" s="1"/>
      <c r="P57" s="91"/>
    </row>
    <row r="58" spans="1:16" ht="13" x14ac:dyDescent="0.25">
      <c r="A58" s="135"/>
      <c r="B58" s="161">
        <v>5</v>
      </c>
      <c r="C58" s="139">
        <f>COUNTIF(ITP!AA:AA,B58)</f>
        <v>11</v>
      </c>
      <c r="D58" s="128">
        <f>COUNTIFS(ITP!AA:AA,B58,ITP!I:I,$D$16)</f>
        <v>0</v>
      </c>
      <c r="E58" s="128">
        <f>COUNTIFS(ITP!AA:AA,B58,ITP!I:I,$E$16)</f>
        <v>0</v>
      </c>
      <c r="F58" s="128">
        <f>COUNTIFS(ITP!AA:AA,B58,ITP!I:I,$F$16)</f>
        <v>0</v>
      </c>
      <c r="G58" s="161">
        <v>50</v>
      </c>
      <c r="H58">
        <f t="shared" si="4"/>
        <v>550</v>
      </c>
      <c r="I58">
        <f t="shared" si="5"/>
        <v>0</v>
      </c>
      <c r="K58" s="1"/>
      <c r="L58" s="1"/>
      <c r="M58" s="1"/>
      <c r="N58" s="1"/>
      <c r="O58" s="1"/>
      <c r="P58" s="91"/>
    </row>
    <row r="59" spans="1:16" ht="13" x14ac:dyDescent="0.3">
      <c r="A59" s="135"/>
      <c r="B59" s="138">
        <v>4</v>
      </c>
      <c r="C59" s="139">
        <f>COUNTIF(ITP!AA:AA,B59)</f>
        <v>7</v>
      </c>
      <c r="D59" s="128">
        <f>COUNTIFS(ITP!AA:AA,B59,ITP!I:I,$D$16)</f>
        <v>0</v>
      </c>
      <c r="E59" s="128">
        <f>COUNTIFS(ITP!AA:AA,B59,ITP!I:I,$E$16)</f>
        <v>0</v>
      </c>
      <c r="F59" s="128">
        <f>COUNTIFS(ITP!AA:AA,B59,ITP!I:I,$F$16)</f>
        <v>0</v>
      </c>
      <c r="G59" s="140">
        <v>10</v>
      </c>
      <c r="H59">
        <f t="shared" si="4"/>
        <v>70</v>
      </c>
      <c r="I59">
        <f t="shared" si="5"/>
        <v>0</v>
      </c>
      <c r="J59" s="192">
        <f>SUMPRODUCT(--ISERROR(ITP!AA3:AA273))</f>
        <v>15</v>
      </c>
      <c r="K59" s="162" t="str">
        <f>"WARNING: THERE IS AT LEAST ONE TEST CASE WITH"</f>
        <v>WARNING: THERE IS AT LEAST ONE TEST CASE WITH</v>
      </c>
      <c r="P59" s="91"/>
    </row>
    <row r="60" spans="1:16" ht="13" x14ac:dyDescent="0.3">
      <c r="A60" s="135"/>
      <c r="B60" s="138">
        <v>3</v>
      </c>
      <c r="C60" s="139">
        <f>COUNTIF(ITP!AA:AA,B60)</f>
        <v>1</v>
      </c>
      <c r="D60" s="128">
        <f>COUNTIFS(ITP!AA:AA,B60,ITP!I:I,$D$16)</f>
        <v>0</v>
      </c>
      <c r="E60" s="128">
        <f>COUNTIFS(ITP!AA:AA,B60,ITP!I:I,$E$16)</f>
        <v>0</v>
      </c>
      <c r="F60" s="128">
        <f>COUNTIFS(ITP!AA:AA,B60,ITP!I:I,$F$16)</f>
        <v>0</v>
      </c>
      <c r="G60" s="140">
        <v>5</v>
      </c>
      <c r="H60">
        <f t="shared" si="4"/>
        <v>5</v>
      </c>
      <c r="I60">
        <f t="shared" si="5"/>
        <v>0</v>
      </c>
      <c r="K60" s="162" t="str">
        <f>"MULTIPLE OR INVALID ISSUE CODES (SEE TEST CASES TABS)"</f>
        <v>MULTIPLE OR INVALID ISSUE CODES (SEE TEST CASES TABS)</v>
      </c>
      <c r="P60" s="91"/>
    </row>
    <row r="61" spans="1:16" ht="13" x14ac:dyDescent="0.25">
      <c r="A61" s="135"/>
      <c r="B61" s="138">
        <v>2</v>
      </c>
      <c r="C61" s="139">
        <f>COUNTIF(ITP!AA:AA,B61)</f>
        <v>3</v>
      </c>
      <c r="D61" s="128">
        <f>COUNTIFS(ITP!AA:AA,B61,ITP!I:I,$D$16)</f>
        <v>0</v>
      </c>
      <c r="E61" s="128">
        <f>COUNTIFS(ITP!AA:AA,B61,ITP!I:I,$E$16)</f>
        <v>0</v>
      </c>
      <c r="F61" s="128">
        <f>COUNTIFS(ITP!AA:AA,B61,ITP!I:I,$F$16)</f>
        <v>0</v>
      </c>
      <c r="G61" s="140">
        <v>2</v>
      </c>
      <c r="H61">
        <f t="shared" si="4"/>
        <v>6</v>
      </c>
      <c r="I61">
        <f t="shared" si="5"/>
        <v>0</v>
      </c>
      <c r="P61" s="91"/>
    </row>
    <row r="62" spans="1:16" ht="13" x14ac:dyDescent="0.25">
      <c r="A62" s="135"/>
      <c r="B62" s="138">
        <v>1</v>
      </c>
      <c r="C62" s="139">
        <f>COUNTIF(ITP!AA:AA,B62)</f>
        <v>1</v>
      </c>
      <c r="D62" s="128">
        <f>COUNTIFS(ITP!AA:AA,B62,ITP!I:I,$D$16)</f>
        <v>0</v>
      </c>
      <c r="E62" s="128">
        <f>COUNTIFS(ITP!AA:AA,B62,ITP!I:I,$E$16)</f>
        <v>0</v>
      </c>
      <c r="F62" s="128">
        <f>COUNTIFS(ITP!AA:AA,B62,ITP!I:I,$F$16)</f>
        <v>0</v>
      </c>
      <c r="G62" s="140">
        <v>1</v>
      </c>
      <c r="H62">
        <f>(C62-F62)*(G62)</f>
        <v>1</v>
      </c>
      <c r="I62">
        <f>D62*G62</f>
        <v>0</v>
      </c>
      <c r="P62" s="91"/>
    </row>
    <row r="63" spans="1:16" ht="13" hidden="1" x14ac:dyDescent="0.3">
      <c r="A63" s="135"/>
      <c r="B63" s="141" t="s">
        <v>63</v>
      </c>
      <c r="C63" s="142"/>
      <c r="D63" s="143">
        <f>SUM(I55:I62)/SUM(H55:H62)*100</f>
        <v>0</v>
      </c>
      <c r="P63" s="91"/>
    </row>
    <row r="64" spans="1:16" ht="13" x14ac:dyDescent="0.25">
      <c r="A64" s="144"/>
      <c r="B64" s="145"/>
      <c r="C64" s="145"/>
      <c r="D64" s="145"/>
      <c r="E64" s="145"/>
      <c r="F64" s="145"/>
      <c r="G64" s="145"/>
      <c r="H64" s="145"/>
      <c r="I64" s="145"/>
      <c r="J64" s="145"/>
      <c r="K64" s="146"/>
      <c r="L64" s="146"/>
      <c r="M64" s="146"/>
      <c r="N64" s="146"/>
      <c r="O64" s="146"/>
      <c r="P64" s="147"/>
    </row>
  </sheetData>
  <mergeCells count="3">
    <mergeCell ref="A11:A12"/>
    <mergeCell ref="A30:A31"/>
    <mergeCell ref="A50:A51"/>
  </mergeCells>
  <phoneticPr fontId="2" type="noConversion"/>
  <conditionalFormatting sqref="N13">
    <cfRule type="cellIs" dxfId="33" priority="15" stopIfTrue="1" operator="greaterThan">
      <formula>0</formula>
    </cfRule>
  </conditionalFormatting>
  <conditionalFormatting sqref="N51">
    <cfRule type="cellIs" dxfId="32" priority="13" stopIfTrue="1" operator="greaterThan">
      <formula>0</formula>
    </cfRule>
  </conditionalFormatting>
  <conditionalFormatting sqref="N32">
    <cfRule type="cellIs" dxfId="31" priority="14" stopIfTrue="1" operator="greaterThan">
      <formula>0</formula>
    </cfRule>
  </conditionalFormatting>
  <conditionalFormatting sqref="D13">
    <cfRule type="cellIs" dxfId="30" priority="11" stopIfTrue="1" operator="greaterThan">
      <formula>0</formula>
    </cfRule>
  </conditionalFormatting>
  <conditionalFormatting sqref="D32">
    <cfRule type="cellIs" dxfId="29" priority="12" stopIfTrue="1" operator="greaterThan">
      <formula>0</formula>
    </cfRule>
  </conditionalFormatting>
  <conditionalFormatting sqref="D51">
    <cfRule type="cellIs" dxfId="28" priority="10" stopIfTrue="1" operator="greaterThan">
      <formula>0</formula>
    </cfRule>
  </conditionalFormatting>
  <conditionalFormatting sqref="K17:K18">
    <cfRule type="expression" dxfId="27" priority="8" stopIfTrue="1">
      <formula>$J$17=0</formula>
    </cfRule>
  </conditionalFormatting>
  <conditionalFormatting sqref="K21">
    <cfRule type="expression" dxfId="26" priority="7" stopIfTrue="1">
      <formula>$J$21=0</formula>
    </cfRule>
  </conditionalFormatting>
  <conditionalFormatting sqref="K22">
    <cfRule type="expression" dxfId="25" priority="6" stopIfTrue="1">
      <formula>$J$21=0</formula>
    </cfRule>
  </conditionalFormatting>
  <conditionalFormatting sqref="K36:K37">
    <cfRule type="expression" dxfId="24" priority="5" stopIfTrue="1">
      <formula>$J$36=0</formula>
    </cfRule>
  </conditionalFormatting>
  <conditionalFormatting sqref="K40:K41">
    <cfRule type="expression" dxfId="23" priority="3" stopIfTrue="1">
      <formula>$J$40=0</formula>
    </cfRule>
  </conditionalFormatting>
  <conditionalFormatting sqref="K55:K56">
    <cfRule type="expression" dxfId="22" priority="2" stopIfTrue="1">
      <formula>$J$55=0</formula>
    </cfRule>
  </conditionalFormatting>
  <conditionalFormatting sqref="K59:K60">
    <cfRule type="expression" dxfId="21" priority="1" stopIfTrue="1">
      <formula>$J$59=0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6"/>
  <sheetViews>
    <sheetView showGridLines="0" zoomScale="80" zoomScaleNormal="80" workbookViewId="0">
      <pane ySplit="1" topLeftCell="A2" activePane="bottomLeft" state="frozen"/>
      <selection pane="bottomLeft" activeCell="I5" sqref="I5"/>
    </sheetView>
  </sheetViews>
  <sheetFormatPr defaultRowHeight="12.5" x14ac:dyDescent="0.25"/>
  <cols>
    <col min="14" max="14" width="15.26953125" customWidth="1"/>
  </cols>
  <sheetData>
    <row r="1" spans="1:14" ht="13" x14ac:dyDescent="0.3">
      <c r="A1" s="8" t="s">
        <v>73</v>
      </c>
      <c r="B1" s="9"/>
      <c r="C1" s="9"/>
      <c r="D1" s="9"/>
      <c r="E1" s="9"/>
      <c r="F1" s="9"/>
      <c r="G1" s="9"/>
      <c r="H1" s="9"/>
      <c r="I1" s="9"/>
      <c r="J1" s="9"/>
      <c r="K1" s="9"/>
      <c r="L1" s="9"/>
      <c r="M1" s="9"/>
      <c r="N1" s="10"/>
    </row>
    <row r="2" spans="1:14" ht="12.75" customHeight="1" x14ac:dyDescent="0.25">
      <c r="A2" s="78" t="s">
        <v>74</v>
      </c>
      <c r="B2" s="25"/>
      <c r="C2" s="25"/>
      <c r="D2" s="25"/>
      <c r="E2" s="25"/>
      <c r="F2" s="25"/>
      <c r="G2" s="25"/>
      <c r="H2" s="25"/>
      <c r="I2" s="25"/>
      <c r="J2" s="25"/>
      <c r="K2" s="25"/>
      <c r="L2" s="25"/>
      <c r="M2" s="25"/>
      <c r="N2" s="26"/>
    </row>
    <row r="3" spans="1:14" s="45" customFormat="1" ht="12.75" customHeight="1" x14ac:dyDescent="0.25">
      <c r="A3" s="81" t="s">
        <v>75</v>
      </c>
      <c r="B3" s="43"/>
      <c r="C3" s="43"/>
      <c r="D3" s="43"/>
      <c r="E3" s="43"/>
      <c r="F3" s="43"/>
      <c r="G3" s="43"/>
      <c r="H3" s="43"/>
      <c r="I3" s="43"/>
      <c r="J3" s="43"/>
      <c r="K3" s="43"/>
      <c r="L3" s="43"/>
      <c r="M3" s="43"/>
      <c r="N3" s="44"/>
    </row>
    <row r="4" spans="1:14" s="45" customFormat="1" x14ac:dyDescent="0.25">
      <c r="A4" s="82" t="s">
        <v>76</v>
      </c>
      <c r="B4" s="46"/>
      <c r="C4" s="46"/>
      <c r="D4" s="46"/>
      <c r="E4" s="46"/>
      <c r="F4" s="46"/>
      <c r="G4" s="46"/>
      <c r="H4" s="46"/>
      <c r="I4" s="46"/>
      <c r="J4" s="46"/>
      <c r="K4" s="46"/>
      <c r="L4" s="46"/>
      <c r="M4" s="46"/>
      <c r="N4" s="47"/>
    </row>
    <row r="5" spans="1:14" s="45" customFormat="1" x14ac:dyDescent="0.25">
      <c r="A5" s="82"/>
      <c r="B5" s="46"/>
      <c r="C5" s="46"/>
      <c r="D5" s="46"/>
      <c r="E5" s="46"/>
      <c r="F5" s="46"/>
      <c r="G5" s="46"/>
      <c r="H5" s="46"/>
      <c r="I5" s="46"/>
      <c r="J5" s="46"/>
      <c r="K5" s="46"/>
      <c r="L5" s="46"/>
      <c r="M5" s="46"/>
      <c r="N5" s="47"/>
    </row>
    <row r="6" spans="1:14" s="45" customFormat="1" x14ac:dyDescent="0.25">
      <c r="A6" s="82" t="s">
        <v>77</v>
      </c>
      <c r="B6" s="46"/>
      <c r="C6" s="46"/>
      <c r="D6" s="46"/>
      <c r="E6" s="46"/>
      <c r="F6" s="46"/>
      <c r="G6" s="46"/>
      <c r="H6" s="46"/>
      <c r="I6" s="46"/>
      <c r="J6" s="46"/>
      <c r="K6" s="46"/>
      <c r="L6" s="46"/>
      <c r="M6" s="46"/>
      <c r="N6" s="47"/>
    </row>
    <row r="7" spans="1:14" s="45" customFormat="1" x14ac:dyDescent="0.25">
      <c r="A7" s="82" t="s">
        <v>78</v>
      </c>
      <c r="B7" s="46"/>
      <c r="C7" s="46"/>
      <c r="D7" s="46"/>
      <c r="E7" s="46"/>
      <c r="F7" s="46"/>
      <c r="G7" s="46"/>
      <c r="H7" s="46"/>
      <c r="I7" s="46"/>
      <c r="J7" s="46"/>
      <c r="K7" s="46"/>
      <c r="L7" s="46"/>
      <c r="M7" s="46"/>
      <c r="N7" s="47"/>
    </row>
    <row r="8" spans="1:14" s="45" customFormat="1" x14ac:dyDescent="0.25">
      <c r="A8" s="82" t="s">
        <v>79</v>
      </c>
      <c r="B8" s="46"/>
      <c r="C8" s="46"/>
      <c r="D8" s="46"/>
      <c r="E8" s="46"/>
      <c r="F8" s="46"/>
      <c r="G8" s="46"/>
      <c r="H8" s="46"/>
      <c r="I8" s="46"/>
      <c r="J8" s="46"/>
      <c r="K8" s="46"/>
      <c r="L8" s="46"/>
      <c r="M8" s="46"/>
      <c r="N8" s="47"/>
    </row>
    <row r="9" spans="1:14" x14ac:dyDescent="0.25">
      <c r="A9" s="22"/>
      <c r="B9" s="48"/>
      <c r="C9" s="48"/>
      <c r="D9" s="48"/>
      <c r="E9" s="48"/>
      <c r="F9" s="48"/>
      <c r="G9" s="48"/>
      <c r="H9" s="48"/>
      <c r="I9" s="48"/>
      <c r="J9" s="48"/>
      <c r="K9" s="48"/>
      <c r="L9" s="48"/>
      <c r="M9" s="48"/>
      <c r="N9" s="49"/>
    </row>
    <row r="11" spans="1:14" ht="12.75" customHeight="1" x14ac:dyDescent="0.25">
      <c r="A11" s="24" t="s">
        <v>80</v>
      </c>
      <c r="B11" s="25"/>
      <c r="C11" s="25"/>
      <c r="D11" s="25"/>
      <c r="E11" s="25"/>
      <c r="F11" s="25"/>
      <c r="G11" s="25"/>
      <c r="H11" s="25"/>
      <c r="I11" s="25"/>
      <c r="J11" s="25"/>
      <c r="K11" s="25"/>
      <c r="L11" s="25"/>
      <c r="M11" s="25"/>
      <c r="N11" s="26"/>
    </row>
    <row r="12" spans="1:14" ht="12.75" customHeight="1" x14ac:dyDescent="0.25">
      <c r="A12" s="50" t="s">
        <v>81</v>
      </c>
      <c r="B12" s="51"/>
      <c r="C12" s="52"/>
      <c r="D12" s="19" t="s">
        <v>82</v>
      </c>
      <c r="E12" s="20"/>
      <c r="F12" s="20"/>
      <c r="G12" s="20"/>
      <c r="H12" s="20"/>
      <c r="I12" s="20"/>
      <c r="J12" s="20"/>
      <c r="K12" s="20"/>
      <c r="L12" s="20"/>
      <c r="M12" s="20"/>
      <c r="N12" s="21"/>
    </row>
    <row r="13" spans="1:14" ht="13" x14ac:dyDescent="0.25">
      <c r="A13" s="53"/>
      <c r="B13" s="54"/>
      <c r="C13" s="55"/>
      <c r="D13" s="22" t="s">
        <v>83</v>
      </c>
      <c r="E13" s="16"/>
      <c r="F13" s="16"/>
      <c r="G13" s="16"/>
      <c r="H13" s="16"/>
      <c r="I13" s="16"/>
      <c r="J13" s="16"/>
      <c r="K13" s="16"/>
      <c r="L13" s="16"/>
      <c r="M13" s="16"/>
      <c r="N13" s="17"/>
    </row>
    <row r="14" spans="1:14" ht="12.75" customHeight="1" x14ac:dyDescent="0.25">
      <c r="A14" s="56" t="s">
        <v>84</v>
      </c>
      <c r="B14" s="57"/>
      <c r="C14" s="58"/>
      <c r="D14" s="59" t="s">
        <v>85</v>
      </c>
      <c r="E14" s="60"/>
      <c r="F14" s="60"/>
      <c r="G14" s="60"/>
      <c r="H14" s="60"/>
      <c r="I14" s="60"/>
      <c r="J14" s="60"/>
      <c r="K14" s="60"/>
      <c r="L14" s="60"/>
      <c r="M14" s="60"/>
      <c r="N14" s="61"/>
    </row>
    <row r="15" spans="1:14" ht="12.75" customHeight="1" x14ac:dyDescent="0.25">
      <c r="A15" s="50" t="s">
        <v>86</v>
      </c>
      <c r="B15" s="51"/>
      <c r="C15" s="52"/>
      <c r="D15" s="19" t="s">
        <v>87</v>
      </c>
      <c r="E15" s="20"/>
      <c r="F15" s="20"/>
      <c r="G15" s="20"/>
      <c r="H15" s="20"/>
      <c r="I15" s="20"/>
      <c r="J15" s="20"/>
      <c r="K15" s="20"/>
      <c r="L15" s="20"/>
      <c r="M15" s="20"/>
      <c r="N15" s="21"/>
    </row>
    <row r="16" spans="1:14" ht="12.75" customHeight="1" x14ac:dyDescent="0.25">
      <c r="A16" s="50" t="s">
        <v>88</v>
      </c>
      <c r="B16" s="51"/>
      <c r="C16" s="52"/>
      <c r="D16" s="19" t="s">
        <v>89</v>
      </c>
      <c r="E16" s="20"/>
      <c r="F16" s="20"/>
      <c r="G16" s="20"/>
      <c r="H16" s="20"/>
      <c r="I16" s="20"/>
      <c r="J16" s="20"/>
      <c r="K16" s="20"/>
      <c r="L16" s="20"/>
      <c r="M16" s="20"/>
      <c r="N16" s="21"/>
    </row>
    <row r="17" spans="1:14" ht="13" x14ac:dyDescent="0.25">
      <c r="A17" s="62"/>
      <c r="B17" s="63"/>
      <c r="C17" s="64"/>
      <c r="D17" s="13" t="s">
        <v>90</v>
      </c>
      <c r="E17" s="14"/>
      <c r="F17" s="14"/>
      <c r="G17" s="14"/>
      <c r="H17" s="14"/>
      <c r="I17" s="14"/>
      <c r="J17" s="14"/>
      <c r="K17" s="14"/>
      <c r="L17" s="14"/>
      <c r="M17" s="14"/>
      <c r="N17" s="15"/>
    </row>
    <row r="18" spans="1:14" ht="12.75" customHeight="1" x14ac:dyDescent="0.25">
      <c r="A18" s="53"/>
      <c r="B18" s="54"/>
      <c r="C18" s="55"/>
      <c r="D18" s="22" t="s">
        <v>91</v>
      </c>
      <c r="E18" s="16"/>
      <c r="F18" s="16"/>
      <c r="G18" s="16"/>
      <c r="H18" s="16"/>
      <c r="I18" s="16"/>
      <c r="J18" s="16"/>
      <c r="K18" s="16"/>
      <c r="L18" s="16"/>
      <c r="M18" s="16"/>
      <c r="N18" s="17"/>
    </row>
    <row r="19" spans="1:14" ht="12.75" customHeight="1" x14ac:dyDescent="0.25">
      <c r="A19" s="50" t="s">
        <v>92</v>
      </c>
      <c r="B19" s="51"/>
      <c r="C19" s="52"/>
      <c r="D19" s="19" t="s">
        <v>93</v>
      </c>
      <c r="E19" s="20"/>
      <c r="F19" s="20"/>
      <c r="G19" s="20"/>
      <c r="H19" s="20"/>
      <c r="I19" s="20"/>
      <c r="J19" s="20"/>
      <c r="K19" s="20"/>
      <c r="L19" s="20"/>
      <c r="M19" s="20"/>
      <c r="N19" s="21"/>
    </row>
    <row r="20" spans="1:14" ht="13" x14ac:dyDescent="0.25">
      <c r="A20" s="53"/>
      <c r="B20" s="54"/>
      <c r="C20" s="55"/>
      <c r="D20" s="22" t="s">
        <v>94</v>
      </c>
      <c r="E20" s="16"/>
      <c r="F20" s="16"/>
      <c r="G20" s="16"/>
      <c r="H20" s="16"/>
      <c r="I20" s="16"/>
      <c r="J20" s="16"/>
      <c r="K20" s="16"/>
      <c r="L20" s="16"/>
      <c r="M20" s="16"/>
      <c r="N20" s="17"/>
    </row>
    <row r="21" spans="1:14" ht="12.75" customHeight="1" x14ac:dyDescent="0.25">
      <c r="A21" s="50" t="s">
        <v>95</v>
      </c>
      <c r="B21" s="51"/>
      <c r="C21" s="52"/>
      <c r="D21" s="19" t="s">
        <v>96</v>
      </c>
      <c r="E21" s="20"/>
      <c r="F21" s="20"/>
      <c r="G21" s="20"/>
      <c r="H21" s="20"/>
      <c r="I21" s="20"/>
      <c r="J21" s="20"/>
      <c r="K21" s="20"/>
      <c r="L21" s="20"/>
      <c r="M21" s="20"/>
      <c r="N21" s="21"/>
    </row>
    <row r="22" spans="1:14" ht="13" x14ac:dyDescent="0.25">
      <c r="A22" s="53"/>
      <c r="B22" s="54"/>
      <c r="C22" s="55"/>
      <c r="D22" s="22" t="s">
        <v>97</v>
      </c>
      <c r="E22" s="16"/>
      <c r="F22" s="16"/>
      <c r="G22" s="16"/>
      <c r="H22" s="16"/>
      <c r="I22" s="16"/>
      <c r="J22" s="16"/>
      <c r="K22" s="16"/>
      <c r="L22" s="16"/>
      <c r="M22" s="16"/>
      <c r="N22" s="17"/>
    </row>
    <row r="23" spans="1:14" ht="12.75" customHeight="1" x14ac:dyDescent="0.25">
      <c r="A23" s="56" t="s">
        <v>98</v>
      </c>
      <c r="B23" s="57"/>
      <c r="C23" s="58"/>
      <c r="D23" s="59" t="s">
        <v>99</v>
      </c>
      <c r="E23" s="60"/>
      <c r="F23" s="60"/>
      <c r="G23" s="60"/>
      <c r="H23" s="60"/>
      <c r="I23" s="60"/>
      <c r="J23" s="60"/>
      <c r="K23" s="60"/>
      <c r="L23" s="60"/>
      <c r="M23" s="60"/>
      <c r="N23" s="61"/>
    </row>
    <row r="24" spans="1:14" ht="12.75" customHeight="1" x14ac:dyDescent="0.25">
      <c r="A24" s="50" t="s">
        <v>100</v>
      </c>
      <c r="B24" s="51"/>
      <c r="C24" s="52"/>
      <c r="D24" s="19" t="s">
        <v>101</v>
      </c>
      <c r="E24" s="20"/>
      <c r="F24" s="20"/>
      <c r="G24" s="20"/>
      <c r="H24" s="20"/>
      <c r="I24" s="20"/>
      <c r="J24" s="20"/>
      <c r="K24" s="20"/>
      <c r="L24" s="20"/>
      <c r="M24" s="20"/>
      <c r="N24" s="21"/>
    </row>
    <row r="25" spans="1:14" ht="13" x14ac:dyDescent="0.25">
      <c r="A25" s="53"/>
      <c r="B25" s="54"/>
      <c r="C25" s="55"/>
      <c r="D25" s="22" t="s">
        <v>102</v>
      </c>
      <c r="E25" s="16"/>
      <c r="F25" s="16"/>
      <c r="G25" s="16"/>
      <c r="H25" s="16"/>
      <c r="I25" s="16"/>
      <c r="J25" s="16"/>
      <c r="K25" s="16"/>
      <c r="L25" s="16"/>
      <c r="M25" s="16"/>
      <c r="N25" s="17"/>
    </row>
    <row r="26" spans="1:14" ht="12.75" customHeight="1" x14ac:dyDescent="0.25">
      <c r="A26" s="50" t="s">
        <v>103</v>
      </c>
      <c r="B26" s="51"/>
      <c r="C26" s="52"/>
      <c r="D26" s="19" t="s">
        <v>104</v>
      </c>
      <c r="E26" s="20"/>
      <c r="F26" s="20"/>
      <c r="G26" s="20"/>
      <c r="H26" s="20"/>
      <c r="I26" s="20"/>
      <c r="J26" s="20"/>
      <c r="K26" s="20"/>
      <c r="L26" s="20"/>
      <c r="M26" s="20"/>
      <c r="N26" s="21"/>
    </row>
    <row r="27" spans="1:14" ht="13" x14ac:dyDescent="0.25">
      <c r="A27" s="62"/>
      <c r="B27" s="63"/>
      <c r="C27" s="64"/>
      <c r="D27" s="13" t="s">
        <v>105</v>
      </c>
      <c r="E27" s="14"/>
      <c r="F27" s="14"/>
      <c r="G27" s="14"/>
      <c r="H27" s="14"/>
      <c r="I27" s="14"/>
      <c r="J27" s="14"/>
      <c r="K27" s="14"/>
      <c r="L27" s="14"/>
      <c r="M27" s="14"/>
      <c r="N27" s="15"/>
    </row>
    <row r="28" spans="1:14" ht="13" x14ac:dyDescent="0.25">
      <c r="A28" s="62"/>
      <c r="B28" s="63"/>
      <c r="C28" s="64"/>
      <c r="D28" s="13" t="s">
        <v>106</v>
      </c>
      <c r="E28" s="14"/>
      <c r="F28" s="14"/>
      <c r="G28" s="14"/>
      <c r="H28" s="14"/>
      <c r="I28" s="14"/>
      <c r="J28" s="14"/>
      <c r="K28" s="14"/>
      <c r="L28" s="14"/>
      <c r="M28" s="14"/>
      <c r="N28" s="15"/>
    </row>
    <row r="29" spans="1:14" ht="13" x14ac:dyDescent="0.25">
      <c r="A29" s="62"/>
      <c r="B29" s="63"/>
      <c r="C29" s="64"/>
      <c r="D29" s="13" t="s">
        <v>107</v>
      </c>
      <c r="E29" s="14"/>
      <c r="F29" s="14"/>
      <c r="G29" s="14"/>
      <c r="H29" s="14"/>
      <c r="I29" s="14"/>
      <c r="J29" s="14"/>
      <c r="K29" s="14"/>
      <c r="L29" s="14"/>
      <c r="M29" s="14"/>
      <c r="N29" s="15"/>
    </row>
    <row r="30" spans="1:14" ht="13" x14ac:dyDescent="0.25">
      <c r="A30" s="53"/>
      <c r="B30" s="54"/>
      <c r="C30" s="55"/>
      <c r="D30" s="22" t="s">
        <v>108</v>
      </c>
      <c r="E30" s="16"/>
      <c r="F30" s="16"/>
      <c r="G30" s="16"/>
      <c r="H30" s="16"/>
      <c r="I30" s="16"/>
      <c r="J30" s="16"/>
      <c r="K30" s="16"/>
      <c r="L30" s="16"/>
      <c r="M30" s="16"/>
      <c r="N30" s="17"/>
    </row>
    <row r="31" spans="1:14" ht="12.75" customHeight="1" x14ac:dyDescent="0.25">
      <c r="A31" s="50" t="s">
        <v>109</v>
      </c>
      <c r="B31" s="51"/>
      <c r="C31" s="52"/>
      <c r="D31" s="19" t="s">
        <v>110</v>
      </c>
      <c r="E31" s="20"/>
      <c r="F31" s="20"/>
      <c r="G31" s="20"/>
      <c r="H31" s="20"/>
      <c r="I31" s="20"/>
      <c r="J31" s="20"/>
      <c r="K31" s="20"/>
      <c r="L31" s="20"/>
      <c r="M31" s="20"/>
      <c r="N31" s="21"/>
    </row>
    <row r="32" spans="1:14" ht="13" x14ac:dyDescent="0.25">
      <c r="A32" s="53"/>
      <c r="B32" s="54"/>
      <c r="C32" s="55"/>
      <c r="D32" s="22" t="s">
        <v>111</v>
      </c>
      <c r="E32" s="16"/>
      <c r="F32" s="16"/>
      <c r="G32" s="16"/>
      <c r="H32" s="16"/>
      <c r="I32" s="16"/>
      <c r="J32" s="16"/>
      <c r="K32" s="16"/>
      <c r="L32" s="16"/>
      <c r="M32" s="16"/>
      <c r="N32" s="17"/>
    </row>
    <row r="33" spans="1:14" ht="12.75" customHeight="1" x14ac:dyDescent="0.25">
      <c r="A33" s="56" t="s">
        <v>112</v>
      </c>
      <c r="B33" s="57"/>
      <c r="C33" s="58"/>
      <c r="D33" s="59" t="s">
        <v>113</v>
      </c>
      <c r="E33" s="60"/>
      <c r="F33" s="60"/>
      <c r="G33" s="60"/>
      <c r="H33" s="60"/>
      <c r="I33" s="60"/>
      <c r="J33" s="60"/>
      <c r="K33" s="60"/>
      <c r="L33" s="60"/>
      <c r="M33" s="60"/>
      <c r="N33" s="61"/>
    </row>
    <row r="34" spans="1:14" ht="13" x14ac:dyDescent="0.25">
      <c r="A34" s="96" t="s">
        <v>114</v>
      </c>
      <c r="B34" s="97"/>
      <c r="C34" s="98"/>
      <c r="D34" s="237" t="s">
        <v>115</v>
      </c>
      <c r="E34" s="238"/>
      <c r="F34" s="238"/>
      <c r="G34" s="238"/>
      <c r="H34" s="238"/>
      <c r="I34" s="238"/>
      <c r="J34" s="238"/>
      <c r="K34" s="238"/>
      <c r="L34" s="238"/>
      <c r="M34" s="238"/>
      <c r="N34" s="239"/>
    </row>
    <row r="35" spans="1:14" ht="13" x14ac:dyDescent="0.25">
      <c r="A35" s="99"/>
      <c r="B35" s="63"/>
      <c r="C35" s="100"/>
      <c r="D35" s="240"/>
      <c r="E35" s="241"/>
      <c r="F35" s="241"/>
      <c r="G35" s="241"/>
      <c r="H35" s="241"/>
      <c r="I35" s="241"/>
      <c r="J35" s="241"/>
      <c r="K35" s="241"/>
      <c r="L35" s="241"/>
      <c r="M35" s="241"/>
      <c r="N35" s="242"/>
    </row>
    <row r="36" spans="1:14" ht="13" x14ac:dyDescent="0.25">
      <c r="A36" s="101"/>
      <c r="B36" s="102"/>
      <c r="C36" s="103"/>
      <c r="D36" s="243"/>
      <c r="E36" s="244"/>
      <c r="F36" s="244"/>
      <c r="G36" s="244"/>
      <c r="H36" s="244"/>
      <c r="I36" s="244"/>
      <c r="J36" s="244"/>
      <c r="K36" s="244"/>
      <c r="L36" s="244"/>
      <c r="M36" s="244"/>
      <c r="N36" s="245"/>
    </row>
  </sheetData>
  <mergeCells count="1">
    <mergeCell ref="D34:N36"/>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58"/>
  <sheetViews>
    <sheetView showGridLines="0" zoomScale="90" zoomScaleNormal="90" workbookViewId="0">
      <pane ySplit="2" topLeftCell="A41" activePane="bottomLeft" state="frozen"/>
      <selection pane="bottomLeft" activeCell="I3" sqref="I3:I47"/>
    </sheetView>
  </sheetViews>
  <sheetFormatPr defaultColWidth="9.1796875" defaultRowHeight="12.5" x14ac:dyDescent="0.25"/>
  <cols>
    <col min="1" max="1" width="10.453125" style="84" customWidth="1"/>
    <col min="2" max="2" width="8.7265625" style="95" customWidth="1"/>
    <col min="3" max="3" width="14.453125" style="221" customWidth="1"/>
    <col min="4" max="4" width="15.453125" style="221" customWidth="1"/>
    <col min="5" max="5" width="29.1796875" style="221" customWidth="1"/>
    <col min="6" max="6" width="58" style="221" customWidth="1"/>
    <col min="7" max="7" width="59.81640625" style="221" customWidth="1"/>
    <col min="8" max="8" width="24.7265625" style="84" customWidth="1"/>
    <col min="9" max="9" width="10.7265625" style="84" customWidth="1"/>
    <col min="10" max="10" width="16.81640625" style="84" customWidth="1"/>
    <col min="11" max="11" width="12.81640625" style="104" customWidth="1"/>
    <col min="12" max="12" width="13.81640625" style="104" customWidth="1"/>
    <col min="13" max="13" width="65.453125" style="104" customWidth="1"/>
    <col min="14" max="14" width="13.81640625" style="104" customWidth="1"/>
    <col min="15" max="23" width="8.81640625" customWidth="1"/>
    <col min="24" max="25" width="9.1796875" style="84"/>
    <col min="26" max="26" width="9.1796875" style="84" customWidth="1"/>
    <col min="27" max="27" width="27.54296875" hidden="1" customWidth="1"/>
    <col min="28" max="28" width="9.1796875" customWidth="1"/>
    <col min="29" max="29" width="8.7265625" customWidth="1"/>
    <col min="30" max="16384" width="9.1796875" style="84"/>
  </cols>
  <sheetData>
    <row r="1" spans="1:29" customFormat="1" ht="13" x14ac:dyDescent="0.3">
      <c r="A1" s="8" t="s">
        <v>57</v>
      </c>
      <c r="B1" s="9"/>
      <c r="C1" s="220"/>
      <c r="D1" s="220"/>
      <c r="E1" s="220"/>
      <c r="F1" s="220"/>
      <c r="G1" s="220"/>
      <c r="H1" s="9"/>
      <c r="I1" s="9"/>
      <c r="J1" s="9"/>
      <c r="K1" s="186"/>
      <c r="L1" s="187"/>
      <c r="M1" s="187"/>
      <c r="N1" s="188"/>
      <c r="AA1" s="188"/>
    </row>
    <row r="2" spans="1:29" s="222" customFormat="1" ht="39" customHeight="1" x14ac:dyDescent="0.25">
      <c r="A2" s="153" t="s">
        <v>116</v>
      </c>
      <c r="B2" s="153" t="s">
        <v>117</v>
      </c>
      <c r="C2" s="153" t="s">
        <v>118</v>
      </c>
      <c r="D2" s="153" t="s">
        <v>119</v>
      </c>
      <c r="E2" s="153" t="s">
        <v>120</v>
      </c>
      <c r="F2" s="153" t="s">
        <v>121</v>
      </c>
      <c r="G2" s="153" t="s">
        <v>122</v>
      </c>
      <c r="H2" s="153" t="s">
        <v>123</v>
      </c>
      <c r="I2" s="153" t="s">
        <v>124</v>
      </c>
      <c r="J2" s="153" t="s">
        <v>125</v>
      </c>
      <c r="K2" s="216" t="s">
        <v>126</v>
      </c>
      <c r="L2" s="217" t="s">
        <v>127</v>
      </c>
      <c r="M2" s="217" t="s">
        <v>128</v>
      </c>
      <c r="N2" s="217" t="s">
        <v>129</v>
      </c>
      <c r="O2" s="224"/>
      <c r="P2" s="224"/>
      <c r="Q2" s="224"/>
      <c r="R2" s="224"/>
      <c r="S2" s="224"/>
      <c r="T2" s="224"/>
      <c r="U2" s="224"/>
      <c r="V2" s="224"/>
      <c r="W2" s="224"/>
      <c r="AA2" s="217" t="s">
        <v>130</v>
      </c>
      <c r="AC2" s="223"/>
    </row>
    <row r="3" spans="1:29" ht="90" customHeight="1" x14ac:dyDescent="0.25">
      <c r="A3" s="193" t="s">
        <v>131</v>
      </c>
      <c r="B3" s="193" t="s">
        <v>132</v>
      </c>
      <c r="C3" s="193" t="s">
        <v>133</v>
      </c>
      <c r="D3" s="193" t="s">
        <v>134</v>
      </c>
      <c r="E3" s="194" t="s">
        <v>135</v>
      </c>
      <c r="F3" s="194" t="s">
        <v>136</v>
      </c>
      <c r="G3" s="194" t="s">
        <v>137</v>
      </c>
      <c r="H3" s="193"/>
      <c r="I3" s="195"/>
      <c r="J3" s="196"/>
      <c r="K3" s="197" t="s">
        <v>138</v>
      </c>
      <c r="L3" s="197" t="s">
        <v>139</v>
      </c>
      <c r="M3" s="193" t="s">
        <v>140</v>
      </c>
      <c r="N3" s="197" t="s">
        <v>141</v>
      </c>
      <c r="AA3" s="198" t="e">
        <f>IF(OR(I3="Fail",ISBLANK(I3)),INDEX('Issue Code Table'!C:C,MATCH(L:L,'Issue Code Table'!A:A,0)),IF(K3="Critical",6,IF(K3="Significant",5,IF(K3="Moderate",3,2))))</f>
        <v>#N/A</v>
      </c>
      <c r="AB3" s="84"/>
    </row>
    <row r="4" spans="1:29" ht="90.75" customHeight="1" x14ac:dyDescent="0.25">
      <c r="A4" s="193" t="s">
        <v>142</v>
      </c>
      <c r="B4" s="193" t="s">
        <v>143</v>
      </c>
      <c r="C4" s="193" t="s">
        <v>144</v>
      </c>
      <c r="D4" s="193" t="s">
        <v>134</v>
      </c>
      <c r="E4" s="194" t="s">
        <v>145</v>
      </c>
      <c r="F4" s="194" t="s">
        <v>146</v>
      </c>
      <c r="G4" s="194" t="s">
        <v>147</v>
      </c>
      <c r="H4" s="199"/>
      <c r="I4" s="195"/>
      <c r="J4" s="196" t="s">
        <v>148</v>
      </c>
      <c r="K4" s="197" t="s">
        <v>149</v>
      </c>
      <c r="L4" s="197" t="s">
        <v>150</v>
      </c>
      <c r="M4" s="193" t="s">
        <v>151</v>
      </c>
      <c r="N4" s="197" t="s">
        <v>141</v>
      </c>
      <c r="AA4" s="198" t="e">
        <f>IF(OR(I4="Fail",ISBLANK(I4)),INDEX('Issue Code Table'!C:C,MATCH(L:L,'Issue Code Table'!A:A,0)),IF(K4="Critical",6,IF(K4="Significant",5,IF(K4="Moderate",3,2))))</f>
        <v>#N/A</v>
      </c>
      <c r="AB4" s="84"/>
    </row>
    <row r="5" spans="1:29" ht="75" x14ac:dyDescent="0.25">
      <c r="A5" s="193" t="s">
        <v>152</v>
      </c>
      <c r="B5" s="193" t="s">
        <v>143</v>
      </c>
      <c r="C5" s="193" t="s">
        <v>144</v>
      </c>
      <c r="D5" s="193" t="s">
        <v>134</v>
      </c>
      <c r="E5" s="194" t="s">
        <v>153</v>
      </c>
      <c r="F5" s="194" t="s">
        <v>154</v>
      </c>
      <c r="G5" s="194" t="s">
        <v>155</v>
      </c>
      <c r="H5" s="193"/>
      <c r="I5" s="195"/>
      <c r="J5" s="196"/>
      <c r="K5" s="197" t="s">
        <v>156</v>
      </c>
      <c r="L5" s="197" t="s">
        <v>157</v>
      </c>
      <c r="M5" s="200" t="s">
        <v>158</v>
      </c>
      <c r="N5" s="197" t="s">
        <v>141</v>
      </c>
      <c r="AA5" s="198">
        <f>IF(OR(I5="Fail",ISBLANK(I5)),INDEX('Issue Code Table'!C:C,MATCH(L:L,'Issue Code Table'!A:A,0)),IF(K5="Critical",6,IF(K5="Significant",5,IF(K5="Moderate",3,2))))</f>
        <v>4</v>
      </c>
      <c r="AB5" s="84"/>
    </row>
    <row r="6" spans="1:29" ht="76.5" customHeight="1" x14ac:dyDescent="0.25">
      <c r="A6" s="193" t="s">
        <v>159</v>
      </c>
      <c r="B6" s="193" t="s">
        <v>160</v>
      </c>
      <c r="C6" s="193" t="s">
        <v>161</v>
      </c>
      <c r="D6" s="193" t="s">
        <v>134</v>
      </c>
      <c r="E6" s="194" t="s">
        <v>162</v>
      </c>
      <c r="F6" s="194" t="s">
        <v>163</v>
      </c>
      <c r="G6" s="194" t="s">
        <v>164</v>
      </c>
      <c r="H6" s="193"/>
      <c r="I6" s="195"/>
      <c r="J6" s="196"/>
      <c r="K6" s="197" t="s">
        <v>149</v>
      </c>
      <c r="L6" s="201" t="s">
        <v>165</v>
      </c>
      <c r="M6" s="200" t="s">
        <v>166</v>
      </c>
      <c r="N6" s="197" t="s">
        <v>141</v>
      </c>
      <c r="AA6" s="198">
        <f>IF(OR(I6="Fail",ISBLANK(I6)),INDEX('Issue Code Table'!C:C,MATCH(L:L,'Issue Code Table'!A:A,0)),IF(K6="Critical",6,IF(K6="Significant",5,IF(K6="Moderate",3,2))))</f>
        <v>5</v>
      </c>
      <c r="AB6" s="84"/>
    </row>
    <row r="7" spans="1:29" ht="75" x14ac:dyDescent="0.25">
      <c r="A7" s="193" t="s">
        <v>167</v>
      </c>
      <c r="B7" s="193" t="s">
        <v>181</v>
      </c>
      <c r="C7" s="193" t="s">
        <v>182</v>
      </c>
      <c r="D7" s="193" t="s">
        <v>134</v>
      </c>
      <c r="E7" s="194" t="s">
        <v>168</v>
      </c>
      <c r="F7" s="194" t="s">
        <v>169</v>
      </c>
      <c r="G7" s="194" t="s">
        <v>1691</v>
      </c>
      <c r="H7" s="193"/>
      <c r="I7" s="195"/>
      <c r="J7" s="196"/>
      <c r="K7" s="197" t="s">
        <v>171</v>
      </c>
      <c r="L7" s="197" t="s">
        <v>172</v>
      </c>
      <c r="M7" s="200" t="s">
        <v>173</v>
      </c>
      <c r="N7" s="197" t="s">
        <v>141</v>
      </c>
      <c r="AA7" s="198">
        <f>IF(OR(I7="Fail",ISBLANK(I7)),INDEX('Issue Code Table'!C:C,MATCH(L:L,'Issue Code Table'!A:A,0)),IF(K7="Critical",6,IF(K7="Significant",5,IF(K7="Moderate",3,2))))</f>
        <v>2</v>
      </c>
      <c r="AB7" s="84"/>
    </row>
    <row r="8" spans="1:29" ht="80.25" customHeight="1" x14ac:dyDescent="0.25">
      <c r="A8" s="193" t="s">
        <v>174</v>
      </c>
      <c r="B8" s="193" t="s">
        <v>181</v>
      </c>
      <c r="C8" s="193" t="s">
        <v>182</v>
      </c>
      <c r="D8" s="193" t="s">
        <v>134</v>
      </c>
      <c r="E8" s="194" t="s">
        <v>175</v>
      </c>
      <c r="F8" s="194" t="s">
        <v>176</v>
      </c>
      <c r="G8" s="194" t="s">
        <v>177</v>
      </c>
      <c r="H8" s="199"/>
      <c r="I8" s="195"/>
      <c r="J8" s="196"/>
      <c r="K8" s="197" t="s">
        <v>156</v>
      </c>
      <c r="L8" s="197" t="s">
        <v>178</v>
      </c>
      <c r="M8" s="193" t="s">
        <v>179</v>
      </c>
      <c r="N8" s="197" t="s">
        <v>141</v>
      </c>
      <c r="AA8" s="198" t="e">
        <f>IF(OR(I8="Fail",ISBLANK(I8)),INDEX('Issue Code Table'!C:C,MATCH(L:L,'Issue Code Table'!A:A,0)),IF(K8="Critical",6,IF(K8="Significant",5,IF(K8="Moderate",3,2))))</f>
        <v>#N/A</v>
      </c>
      <c r="AB8" s="84"/>
    </row>
    <row r="9" spans="1:29" ht="87.5" x14ac:dyDescent="0.25">
      <c r="A9" s="193" t="s">
        <v>180</v>
      </c>
      <c r="B9" s="193" t="s">
        <v>181</v>
      </c>
      <c r="C9" s="193" t="s">
        <v>182</v>
      </c>
      <c r="D9" s="193" t="s">
        <v>134</v>
      </c>
      <c r="E9" s="194" t="s">
        <v>183</v>
      </c>
      <c r="F9" s="194" t="s">
        <v>184</v>
      </c>
      <c r="G9" s="194" t="s">
        <v>185</v>
      </c>
      <c r="H9" s="193"/>
      <c r="I9" s="195"/>
      <c r="J9" s="196"/>
      <c r="K9" s="197" t="s">
        <v>149</v>
      </c>
      <c r="L9" s="201" t="s">
        <v>172</v>
      </c>
      <c r="M9" s="200" t="s">
        <v>173</v>
      </c>
      <c r="N9" s="197" t="s">
        <v>141</v>
      </c>
      <c r="O9" s="84"/>
      <c r="P9" s="84"/>
      <c r="Q9" s="84"/>
      <c r="R9" s="84"/>
      <c r="S9" s="84"/>
      <c r="T9" s="84"/>
      <c r="U9" s="84"/>
      <c r="V9" s="84"/>
      <c r="W9" s="84"/>
      <c r="AA9" s="198">
        <f>IF(OR(I9="Fail",ISBLANK(I9)),INDEX('Issue Code Table'!C:C,MATCH(L:L,'Issue Code Table'!A:A,0)),IF(K9="Critical",6,IF(K9="Significant",5,IF(K9="Moderate",3,2))))</f>
        <v>2</v>
      </c>
      <c r="AB9" s="84"/>
      <c r="AC9" s="84"/>
    </row>
    <row r="10" spans="1:29" ht="117" customHeight="1" x14ac:dyDescent="0.25">
      <c r="A10" s="193" t="s">
        <v>186</v>
      </c>
      <c r="B10" s="193" t="s">
        <v>187</v>
      </c>
      <c r="C10" s="193" t="s">
        <v>188</v>
      </c>
      <c r="D10" s="193" t="s">
        <v>134</v>
      </c>
      <c r="E10" s="194" t="s">
        <v>189</v>
      </c>
      <c r="F10" s="194" t="s">
        <v>184</v>
      </c>
      <c r="G10" s="194" t="s">
        <v>190</v>
      </c>
      <c r="H10" s="193"/>
      <c r="I10" s="195"/>
      <c r="J10" s="196"/>
      <c r="K10" s="197" t="s">
        <v>156</v>
      </c>
      <c r="L10" s="201" t="s">
        <v>157</v>
      </c>
      <c r="M10" s="200" t="s">
        <v>158</v>
      </c>
      <c r="N10" s="197" t="s">
        <v>141</v>
      </c>
      <c r="AA10" s="198">
        <f>IF(OR(I10="Fail",ISBLANK(I10)),INDEX('Issue Code Table'!C:C,MATCH(L:L,'Issue Code Table'!A:A,0)),IF(K10="Critical",6,IF(K10="Significant",5,IF(K10="Moderate",3,2))))</f>
        <v>4</v>
      </c>
      <c r="AB10" s="84"/>
    </row>
    <row r="11" spans="1:29" ht="117" customHeight="1" x14ac:dyDescent="0.25">
      <c r="A11" s="193" t="s">
        <v>191</v>
      </c>
      <c r="B11" s="193" t="s">
        <v>192</v>
      </c>
      <c r="C11" s="193" t="s">
        <v>193</v>
      </c>
      <c r="D11" s="193" t="s">
        <v>134</v>
      </c>
      <c r="E11" s="194" t="s">
        <v>194</v>
      </c>
      <c r="F11" s="194" t="s">
        <v>195</v>
      </c>
      <c r="G11" s="194" t="s">
        <v>196</v>
      </c>
      <c r="H11" s="193"/>
      <c r="I11" s="195"/>
      <c r="J11" s="196"/>
      <c r="K11" s="197" t="s">
        <v>149</v>
      </c>
      <c r="L11" s="201" t="s">
        <v>197</v>
      </c>
      <c r="M11" s="193" t="s">
        <v>198</v>
      </c>
      <c r="N11" s="197" t="s">
        <v>141</v>
      </c>
      <c r="AA11" s="198">
        <f>IF(OR(I11="Fail",ISBLANK(I11)),INDEX('Issue Code Table'!C:C,MATCH(L:L,'Issue Code Table'!A:A,0)),IF(K11="Critical",6,IF(K11="Significant",5,IF(K11="Moderate",3,2))))</f>
        <v>5</v>
      </c>
      <c r="AB11" s="84"/>
    </row>
    <row r="12" spans="1:29" ht="107.25" customHeight="1" x14ac:dyDescent="0.25">
      <c r="A12" s="193" t="s">
        <v>199</v>
      </c>
      <c r="B12" s="193" t="s">
        <v>200</v>
      </c>
      <c r="C12" s="193" t="s">
        <v>201</v>
      </c>
      <c r="D12" s="193" t="s">
        <v>134</v>
      </c>
      <c r="E12" s="194" t="s">
        <v>202</v>
      </c>
      <c r="F12" s="194" t="s">
        <v>203</v>
      </c>
      <c r="G12" s="194" t="s">
        <v>204</v>
      </c>
      <c r="H12" s="193"/>
      <c r="I12" s="195"/>
      <c r="J12" s="196"/>
      <c r="K12" s="197" t="s">
        <v>171</v>
      </c>
      <c r="L12" s="197" t="s">
        <v>205</v>
      </c>
      <c r="M12" s="197" t="s">
        <v>206</v>
      </c>
      <c r="N12" s="197" t="s">
        <v>141</v>
      </c>
      <c r="AA12" s="198" t="e">
        <f>IF(OR(I12="Fail",ISBLANK(I12)),INDEX('Issue Code Table'!C:C,MATCH(L:L,'Issue Code Table'!A:A,0)),IF(K12="Critical",6,IF(K12="Significant",5,IF(K12="Moderate",3,2))))</f>
        <v>#N/A</v>
      </c>
      <c r="AB12" s="84"/>
    </row>
    <row r="13" spans="1:29" ht="100" x14ac:dyDescent="0.25">
      <c r="A13" s="193" t="s">
        <v>207</v>
      </c>
      <c r="B13" s="203" t="s">
        <v>208</v>
      </c>
      <c r="C13" s="194" t="s">
        <v>209</v>
      </c>
      <c r="D13" s="193" t="s">
        <v>134</v>
      </c>
      <c r="E13" s="194" t="s">
        <v>210</v>
      </c>
      <c r="F13" s="194" t="s">
        <v>211</v>
      </c>
      <c r="G13" s="194" t="s">
        <v>212</v>
      </c>
      <c r="H13" s="193"/>
      <c r="I13" s="195"/>
      <c r="J13" s="193"/>
      <c r="K13" s="197" t="s">
        <v>156</v>
      </c>
      <c r="L13" s="197" t="s">
        <v>213</v>
      </c>
      <c r="M13" s="197" t="s">
        <v>214</v>
      </c>
      <c r="N13" s="197" t="s">
        <v>141</v>
      </c>
      <c r="AA13" s="198">
        <f>IF(OR(I13="Fail",ISBLANK(I13)),INDEX('Issue Code Table'!C:C,MATCH(L:L,'Issue Code Table'!A:A,0)),IF(K13="Critical",6,IF(K13="Significant",5,IF(K13="Moderate",3,2))))</f>
        <v>4</v>
      </c>
      <c r="AB13" s="84"/>
    </row>
    <row r="14" spans="1:29" ht="125" x14ac:dyDescent="0.25">
      <c r="A14" s="193" t="s">
        <v>215</v>
      </c>
      <c r="B14" s="193" t="s">
        <v>216</v>
      </c>
      <c r="C14" s="194" t="s">
        <v>217</v>
      </c>
      <c r="D14" s="193" t="s">
        <v>134</v>
      </c>
      <c r="E14" s="194" t="s">
        <v>218</v>
      </c>
      <c r="F14" s="194" t="s">
        <v>219</v>
      </c>
      <c r="G14" s="194" t="s">
        <v>220</v>
      </c>
      <c r="H14" s="193"/>
      <c r="I14" s="195"/>
      <c r="J14" s="196"/>
      <c r="K14" s="197" t="s">
        <v>156</v>
      </c>
      <c r="L14" s="197" t="s">
        <v>221</v>
      </c>
      <c r="M14" s="197" t="s">
        <v>222</v>
      </c>
      <c r="N14" s="197" t="s">
        <v>141</v>
      </c>
      <c r="AA14" s="198" t="e">
        <f>IF(OR(I14="Fail",ISBLANK(I14)),INDEX('Issue Code Table'!C:C,MATCH(L:L,'Issue Code Table'!A:A,0)),IF(K14="Critical",6,IF(K14="Significant",5,IF(K14="Moderate",3,2))))</f>
        <v>#N/A</v>
      </c>
      <c r="AB14" s="84"/>
    </row>
    <row r="15" spans="1:29" ht="143" x14ac:dyDescent="0.25">
      <c r="A15" s="193" t="s">
        <v>223</v>
      </c>
      <c r="B15" s="193" t="s">
        <v>224</v>
      </c>
      <c r="C15" s="193" t="s">
        <v>225</v>
      </c>
      <c r="D15" s="193" t="s">
        <v>134</v>
      </c>
      <c r="E15" s="194" t="s">
        <v>226</v>
      </c>
      <c r="F15" s="194" t="s">
        <v>227</v>
      </c>
      <c r="G15" s="194" t="s">
        <v>228</v>
      </c>
      <c r="H15" s="193"/>
      <c r="I15" s="195"/>
      <c r="J15" s="202" t="s">
        <v>229</v>
      </c>
      <c r="K15" s="197" t="s">
        <v>149</v>
      </c>
      <c r="L15" s="197" t="s">
        <v>230</v>
      </c>
      <c r="M15" s="197" t="s">
        <v>231</v>
      </c>
      <c r="N15" s="197" t="s">
        <v>141</v>
      </c>
      <c r="AA15" s="198">
        <f>IF(OR(I15="Fail",ISBLANK(I15)),INDEX('Issue Code Table'!C:C,MATCH(L:L,'Issue Code Table'!A:A,0)),IF(K15="Critical",6,IF(K15="Significant",5,IF(K15="Moderate",3,2))))</f>
        <v>6</v>
      </c>
      <c r="AB15" s="84"/>
    </row>
    <row r="16" spans="1:29" ht="137.5" x14ac:dyDescent="0.25">
      <c r="A16" s="193" t="s">
        <v>232</v>
      </c>
      <c r="B16" s="193" t="s">
        <v>233</v>
      </c>
      <c r="C16" s="193" t="s">
        <v>234</v>
      </c>
      <c r="D16" s="193" t="s">
        <v>134</v>
      </c>
      <c r="E16" s="194" t="s">
        <v>235</v>
      </c>
      <c r="F16" s="194" t="s">
        <v>236</v>
      </c>
      <c r="G16" s="194" t="s">
        <v>237</v>
      </c>
      <c r="H16" s="199"/>
      <c r="I16" s="195"/>
      <c r="J16" s="196"/>
      <c r="K16" s="197" t="s">
        <v>149</v>
      </c>
      <c r="L16" s="201" t="s">
        <v>238</v>
      </c>
      <c r="M16" s="193" t="s">
        <v>239</v>
      </c>
      <c r="N16" s="197" t="s">
        <v>141</v>
      </c>
      <c r="AA16" s="198" t="e">
        <f>IF(OR(I16="Fail",ISBLANK(I16)),INDEX('Issue Code Table'!C:C,MATCH(L:L,'Issue Code Table'!A:A,0)),IF(K16="Critical",6,IF(K16="Significant",5,IF(K16="Moderate",3,2))))</f>
        <v>#N/A</v>
      </c>
      <c r="AB16" s="84"/>
    </row>
    <row r="17" spans="1:28" ht="100" x14ac:dyDescent="0.25">
      <c r="A17" s="193" t="s">
        <v>240</v>
      </c>
      <c r="B17" s="193" t="s">
        <v>241</v>
      </c>
      <c r="C17" s="193" t="s">
        <v>242</v>
      </c>
      <c r="D17" s="193" t="s">
        <v>134</v>
      </c>
      <c r="E17" s="194" t="s">
        <v>243</v>
      </c>
      <c r="F17" s="194" t="s">
        <v>244</v>
      </c>
      <c r="G17" s="194" t="s">
        <v>245</v>
      </c>
      <c r="H17" s="193"/>
      <c r="I17" s="195"/>
      <c r="J17" s="196"/>
      <c r="K17" s="197" t="s">
        <v>149</v>
      </c>
      <c r="L17" s="201" t="s">
        <v>238</v>
      </c>
      <c r="M17" s="193" t="s">
        <v>239</v>
      </c>
      <c r="N17" s="197" t="s">
        <v>141</v>
      </c>
      <c r="AA17" s="198" t="e">
        <f>IF(OR(I17="Fail",ISBLANK(I17)),INDEX('Issue Code Table'!C:C,MATCH(L:L,'Issue Code Table'!A:A,0)),IF(K17="Critical",6,IF(K17="Significant",5,IF(K17="Moderate",3,2))))</f>
        <v>#N/A</v>
      </c>
      <c r="AB17" s="84"/>
    </row>
    <row r="18" spans="1:28" ht="100" x14ac:dyDescent="0.25">
      <c r="A18" s="193" t="s">
        <v>246</v>
      </c>
      <c r="B18" s="193" t="s">
        <v>241</v>
      </c>
      <c r="C18" s="193" t="s">
        <v>242</v>
      </c>
      <c r="D18" s="193" t="s">
        <v>134</v>
      </c>
      <c r="E18" s="194" t="s">
        <v>247</v>
      </c>
      <c r="F18" s="194" t="s">
        <v>248</v>
      </c>
      <c r="G18" s="194" t="s">
        <v>249</v>
      </c>
      <c r="H18" s="199"/>
      <c r="I18" s="195"/>
      <c r="J18" s="196"/>
      <c r="K18" s="197" t="s">
        <v>156</v>
      </c>
      <c r="L18" s="201" t="s">
        <v>250</v>
      </c>
      <c r="M18" s="200" t="s">
        <v>251</v>
      </c>
      <c r="N18" s="197" t="s">
        <v>141</v>
      </c>
      <c r="AA18" s="198">
        <f>IF(OR(I18="Fail",ISBLANK(I18)),INDEX('Issue Code Table'!C:C,MATCH(L:L,'Issue Code Table'!A:A,0)),IF(K18="Critical",6,IF(K18="Significant",5,IF(K18="Moderate",3,2))))</f>
        <v>5</v>
      </c>
      <c r="AB18" s="84"/>
    </row>
    <row r="19" spans="1:28" ht="64" customHeight="1" x14ac:dyDescent="0.25">
      <c r="A19" s="193" t="s">
        <v>252</v>
      </c>
      <c r="B19" s="193" t="s">
        <v>241</v>
      </c>
      <c r="C19" s="193" t="s">
        <v>242</v>
      </c>
      <c r="D19" s="193" t="s">
        <v>134</v>
      </c>
      <c r="E19" s="194" t="s">
        <v>253</v>
      </c>
      <c r="F19" s="194" t="s">
        <v>254</v>
      </c>
      <c r="G19" s="194" t="s">
        <v>255</v>
      </c>
      <c r="H19" s="193"/>
      <c r="I19" s="195"/>
      <c r="J19" s="196"/>
      <c r="K19" s="197" t="s">
        <v>156</v>
      </c>
      <c r="L19" s="197" t="s">
        <v>256</v>
      </c>
      <c r="M19" s="197" t="s">
        <v>257</v>
      </c>
      <c r="N19" s="197" t="s">
        <v>141</v>
      </c>
      <c r="AA19" s="198" t="e">
        <f>IF(OR(I19="Fail",ISBLANK(I19)),INDEX('Issue Code Table'!C:C,MATCH(L:L,'Issue Code Table'!A:A,0)),IF(K19="Critical",6,IF(K19="Significant",5,IF(K19="Moderate",3,2))))</f>
        <v>#N/A</v>
      </c>
      <c r="AB19" s="84"/>
    </row>
    <row r="20" spans="1:28" ht="87.5" x14ac:dyDescent="0.25">
      <c r="A20" s="193" t="s">
        <v>258</v>
      </c>
      <c r="B20" s="193" t="s">
        <v>241</v>
      </c>
      <c r="C20" s="193" t="s">
        <v>242</v>
      </c>
      <c r="D20" s="193" t="s">
        <v>134</v>
      </c>
      <c r="E20" s="194" t="s">
        <v>259</v>
      </c>
      <c r="F20" s="194" t="s">
        <v>260</v>
      </c>
      <c r="G20" s="194" t="s">
        <v>261</v>
      </c>
      <c r="H20" s="199"/>
      <c r="I20" s="195"/>
      <c r="J20" s="196"/>
      <c r="K20" s="197" t="s">
        <v>156</v>
      </c>
      <c r="L20" s="197" t="s">
        <v>262</v>
      </c>
      <c r="M20" s="197" t="s">
        <v>263</v>
      </c>
      <c r="N20" s="197" t="s">
        <v>141</v>
      </c>
      <c r="AA20" s="198" t="e">
        <f>IF(OR(I20="Fail",ISBLANK(I20)),INDEX('Issue Code Table'!C:C,MATCH(L:L,'Issue Code Table'!A:A,0)),IF(K20="Critical",6,IF(K20="Significant",5,IF(K20="Moderate",3,2))))</f>
        <v>#N/A</v>
      </c>
      <c r="AB20" s="84"/>
    </row>
    <row r="21" spans="1:28" ht="150" x14ac:dyDescent="0.25">
      <c r="A21" s="193" t="s">
        <v>264</v>
      </c>
      <c r="B21" s="193" t="s">
        <v>265</v>
      </c>
      <c r="C21" s="193" t="s">
        <v>266</v>
      </c>
      <c r="D21" s="193" t="s">
        <v>134</v>
      </c>
      <c r="E21" s="194" t="s">
        <v>267</v>
      </c>
      <c r="F21" s="194" t="s">
        <v>268</v>
      </c>
      <c r="G21" s="194" t="s">
        <v>269</v>
      </c>
      <c r="H21" s="199"/>
      <c r="I21" s="195"/>
      <c r="J21" s="196"/>
      <c r="K21" s="197" t="s">
        <v>156</v>
      </c>
      <c r="L21" s="201" t="s">
        <v>270</v>
      </c>
      <c r="M21" s="200" t="s">
        <v>271</v>
      </c>
      <c r="N21" s="197" t="s">
        <v>141</v>
      </c>
      <c r="AA21" s="198">
        <f>IF(OR(I21="Fail",ISBLANK(I21)),INDEX('Issue Code Table'!C:C,MATCH(L:L,'Issue Code Table'!A:A,0)),IF(K21="Critical",6,IF(K21="Significant",5,IF(K21="Moderate",3,2))))</f>
        <v>5</v>
      </c>
      <c r="AB21" s="84"/>
    </row>
    <row r="22" spans="1:28" ht="175" x14ac:dyDescent="0.25">
      <c r="A22" s="193" t="s">
        <v>272</v>
      </c>
      <c r="B22" s="193" t="s">
        <v>273</v>
      </c>
      <c r="C22" s="193" t="s">
        <v>274</v>
      </c>
      <c r="D22" s="193" t="s">
        <v>134</v>
      </c>
      <c r="E22" s="194" t="s">
        <v>275</v>
      </c>
      <c r="F22" s="194" t="s">
        <v>276</v>
      </c>
      <c r="G22" s="194" t="s">
        <v>277</v>
      </c>
      <c r="H22" s="199"/>
      <c r="I22" s="195"/>
      <c r="J22" s="196"/>
      <c r="K22" s="197" t="s">
        <v>156</v>
      </c>
      <c r="L22" s="201" t="s">
        <v>278</v>
      </c>
      <c r="M22" s="193" t="s">
        <v>279</v>
      </c>
      <c r="N22" s="197" t="s">
        <v>141</v>
      </c>
      <c r="AA22" s="198" t="e">
        <f>IF(OR(I22="Fail",ISBLANK(I22)),INDEX('Issue Code Table'!C:C,MATCH(L:L,'Issue Code Table'!A:A,0)),IF(K22="Critical",6,IF(K22="Significant",5,IF(K22="Moderate",3,2))))</f>
        <v>#N/A</v>
      </c>
      <c r="AB22" s="84"/>
    </row>
    <row r="23" spans="1:28" ht="75" x14ac:dyDescent="0.25">
      <c r="A23" s="193" t="s">
        <v>280</v>
      </c>
      <c r="B23" s="203" t="s">
        <v>281</v>
      </c>
      <c r="C23" s="194" t="s">
        <v>282</v>
      </c>
      <c r="D23" s="193" t="s">
        <v>134</v>
      </c>
      <c r="E23" s="194" t="s">
        <v>283</v>
      </c>
      <c r="F23" s="194" t="s">
        <v>284</v>
      </c>
      <c r="G23" s="194" t="s">
        <v>285</v>
      </c>
      <c r="H23" s="193"/>
      <c r="I23" s="195"/>
      <c r="J23" s="193"/>
      <c r="K23" s="197" t="s">
        <v>156</v>
      </c>
      <c r="L23" s="201" t="s">
        <v>286</v>
      </c>
      <c r="M23" s="193" t="s">
        <v>287</v>
      </c>
      <c r="N23" s="197" t="s">
        <v>141</v>
      </c>
      <c r="AA23" s="198" t="e">
        <f>IF(OR(I23="Fail",ISBLANK(I23)),INDEX('Issue Code Table'!C:C,MATCH(L:L,'Issue Code Table'!A:A,0)),IF(K23="Critical",6,IF(K23="Significant",5,IF(K23="Moderate",3,2))))</f>
        <v>#N/A</v>
      </c>
      <c r="AB23" s="84"/>
    </row>
    <row r="24" spans="1:28" ht="112.5" x14ac:dyDescent="0.25">
      <c r="A24" s="193" t="s">
        <v>288</v>
      </c>
      <c r="B24" s="203" t="s">
        <v>216</v>
      </c>
      <c r="C24" s="194" t="s">
        <v>217</v>
      </c>
      <c r="D24" s="193" t="s">
        <v>134</v>
      </c>
      <c r="E24" s="194" t="s">
        <v>289</v>
      </c>
      <c r="F24" s="194" t="s">
        <v>290</v>
      </c>
      <c r="G24" s="194" t="s">
        <v>291</v>
      </c>
      <c r="H24" s="193"/>
      <c r="I24" s="195"/>
      <c r="J24" s="193"/>
      <c r="K24" s="197" t="s">
        <v>156</v>
      </c>
      <c r="L24" s="197" t="s">
        <v>221</v>
      </c>
      <c r="M24" s="197" t="s">
        <v>222</v>
      </c>
      <c r="N24" s="197" t="s">
        <v>141</v>
      </c>
      <c r="AA24" s="198" t="e">
        <f>IF(OR(I24="Fail",ISBLANK(I24)),INDEX('Issue Code Table'!C:C,MATCH(L:L,'Issue Code Table'!A:A,0)),IF(K24="Critical",6,IF(K24="Significant",5,IF(K24="Moderate",3,2))))</f>
        <v>#N/A</v>
      </c>
      <c r="AB24" s="84"/>
    </row>
    <row r="25" spans="1:28" ht="62.5" x14ac:dyDescent="0.25">
      <c r="A25" s="193" t="s">
        <v>292</v>
      </c>
      <c r="B25" s="203" t="s">
        <v>293</v>
      </c>
      <c r="C25" s="194" t="s">
        <v>294</v>
      </c>
      <c r="D25" s="193" t="s">
        <v>134</v>
      </c>
      <c r="E25" s="194" t="s">
        <v>295</v>
      </c>
      <c r="F25" s="194" t="s">
        <v>296</v>
      </c>
      <c r="G25" s="194" t="s">
        <v>297</v>
      </c>
      <c r="H25" s="193"/>
      <c r="I25" s="195"/>
      <c r="J25" s="193"/>
      <c r="K25" s="197" t="s">
        <v>156</v>
      </c>
      <c r="L25" s="201" t="s">
        <v>298</v>
      </c>
      <c r="M25" s="193" t="s">
        <v>299</v>
      </c>
      <c r="N25" s="197" t="s">
        <v>141</v>
      </c>
      <c r="AA25" s="198" t="e">
        <f>IF(OR(I25="Fail",ISBLANK(I25)),INDEX('Issue Code Table'!C:C,MATCH(L:L,'Issue Code Table'!A:A,0)),IF(K25="Critical",6,IF(K25="Significant",5,IF(K25="Moderate",3,2))))</f>
        <v>#N/A</v>
      </c>
      <c r="AB25" s="84"/>
    </row>
    <row r="26" spans="1:28" ht="87.5" x14ac:dyDescent="0.25">
      <c r="A26" s="193" t="s">
        <v>300</v>
      </c>
      <c r="B26" s="193" t="s">
        <v>301</v>
      </c>
      <c r="C26" s="193" t="s">
        <v>302</v>
      </c>
      <c r="D26" s="193" t="s">
        <v>134</v>
      </c>
      <c r="E26" s="194" t="s">
        <v>303</v>
      </c>
      <c r="F26" s="194" t="s">
        <v>304</v>
      </c>
      <c r="G26" s="194" t="s">
        <v>305</v>
      </c>
      <c r="H26" s="193"/>
      <c r="I26" s="195"/>
      <c r="J26" s="196"/>
      <c r="K26" s="197" t="s">
        <v>156</v>
      </c>
      <c r="L26" s="197" t="s">
        <v>306</v>
      </c>
      <c r="M26" s="200" t="s">
        <v>307</v>
      </c>
      <c r="N26" s="197" t="s">
        <v>141</v>
      </c>
      <c r="AA26" s="198">
        <f>IF(OR(I26="Fail",ISBLANK(I26)),INDEX('Issue Code Table'!C:C,MATCH(L:L,'Issue Code Table'!A:A,0)),IF(K26="Critical",6,IF(K26="Significant",5,IF(K26="Moderate",3,2))))</f>
        <v>4</v>
      </c>
      <c r="AB26" s="84"/>
    </row>
    <row r="27" spans="1:28" ht="62.5" x14ac:dyDescent="0.25">
      <c r="A27" s="193" t="s">
        <v>308</v>
      </c>
      <c r="B27" s="193" t="s">
        <v>309</v>
      </c>
      <c r="C27" s="193" t="s">
        <v>310</v>
      </c>
      <c r="D27" s="193" t="s">
        <v>134</v>
      </c>
      <c r="E27" s="194" t="s">
        <v>311</v>
      </c>
      <c r="F27" s="194" t="s">
        <v>312</v>
      </c>
      <c r="G27" s="194" t="s">
        <v>313</v>
      </c>
      <c r="H27" s="193"/>
      <c r="I27" s="195"/>
      <c r="J27" s="196" t="s">
        <v>314</v>
      </c>
      <c r="K27" s="197" t="s">
        <v>149</v>
      </c>
      <c r="L27" s="197" t="s">
        <v>315</v>
      </c>
      <c r="M27" s="197" t="s">
        <v>316</v>
      </c>
      <c r="N27" s="197" t="s">
        <v>141</v>
      </c>
      <c r="AA27" s="198">
        <f>IF(OR(I27="Fail",ISBLANK(I27)),INDEX('Issue Code Table'!C:C,MATCH(L:L,'Issue Code Table'!A:A,0)),IF(K27="Critical",6,IF(K27="Significant",5,IF(K27="Moderate",3,2))))</f>
        <v>7</v>
      </c>
      <c r="AB27" s="84"/>
    </row>
    <row r="28" spans="1:28" ht="137.5" x14ac:dyDescent="0.25">
      <c r="A28" s="193" t="s">
        <v>317</v>
      </c>
      <c r="B28" s="193" t="s">
        <v>309</v>
      </c>
      <c r="C28" s="193" t="s">
        <v>310</v>
      </c>
      <c r="D28" s="193" t="s">
        <v>134</v>
      </c>
      <c r="E28" s="194" t="s">
        <v>318</v>
      </c>
      <c r="F28" s="194" t="s">
        <v>319</v>
      </c>
      <c r="G28" s="194" t="s">
        <v>320</v>
      </c>
      <c r="H28" s="193"/>
      <c r="I28" s="195"/>
      <c r="J28" s="196"/>
      <c r="K28" s="197" t="s">
        <v>156</v>
      </c>
      <c r="L28" s="197" t="s">
        <v>321</v>
      </c>
      <c r="M28" s="197" t="s">
        <v>322</v>
      </c>
      <c r="N28" s="197" t="s">
        <v>141</v>
      </c>
      <c r="AA28" s="198">
        <f>IF(OR(I28="Fail",ISBLANK(I28)),INDEX('Issue Code Table'!C:C,MATCH(L:L,'Issue Code Table'!A:A,0)),IF(K28="Critical",6,IF(K28="Significant",5,IF(K28="Moderate",3,2))))</f>
        <v>7</v>
      </c>
      <c r="AB28" s="84"/>
    </row>
    <row r="29" spans="1:28" ht="137.5" x14ac:dyDescent="0.25">
      <c r="A29" s="193" t="s">
        <v>323</v>
      </c>
      <c r="B29" s="193" t="s">
        <v>324</v>
      </c>
      <c r="C29" s="193" t="s">
        <v>325</v>
      </c>
      <c r="D29" s="193" t="s">
        <v>134</v>
      </c>
      <c r="E29" s="194" t="s">
        <v>326</v>
      </c>
      <c r="F29" s="194" t="s">
        <v>327</v>
      </c>
      <c r="G29" s="194" t="s">
        <v>328</v>
      </c>
      <c r="H29" s="193"/>
      <c r="I29" s="195"/>
      <c r="J29" s="196"/>
      <c r="K29" s="197" t="s">
        <v>149</v>
      </c>
      <c r="L29" s="201" t="s">
        <v>329</v>
      </c>
      <c r="M29" s="193" t="s">
        <v>330</v>
      </c>
      <c r="N29" s="197" t="s">
        <v>141</v>
      </c>
      <c r="AA29" s="198" t="e">
        <f>IF(OR(I29="Fail",ISBLANK(I29)),INDEX('Issue Code Table'!C:C,MATCH(L:L,'Issue Code Table'!A:A,0)),IF(K29="Critical",6,IF(K29="Significant",5,IF(K29="Moderate",3,2))))</f>
        <v>#N/A</v>
      </c>
      <c r="AB29" s="84"/>
    </row>
    <row r="30" spans="1:28" ht="137.5" x14ac:dyDescent="0.25">
      <c r="A30" s="193" t="s">
        <v>331</v>
      </c>
      <c r="B30" s="193" t="s">
        <v>324</v>
      </c>
      <c r="C30" s="193" t="s">
        <v>325</v>
      </c>
      <c r="D30" s="193" t="s">
        <v>134</v>
      </c>
      <c r="E30" s="194" t="s">
        <v>332</v>
      </c>
      <c r="F30" s="194" t="s">
        <v>333</v>
      </c>
      <c r="G30" s="194" t="s">
        <v>334</v>
      </c>
      <c r="H30" s="193"/>
      <c r="I30" s="195"/>
      <c r="J30" s="196"/>
      <c r="K30" s="197" t="s">
        <v>171</v>
      </c>
      <c r="L30" s="201" t="s">
        <v>335</v>
      </c>
      <c r="M30" s="200" t="s">
        <v>336</v>
      </c>
      <c r="N30" s="197" t="s">
        <v>141</v>
      </c>
      <c r="AA30" s="198">
        <f>IF(OR(I30="Fail",ISBLANK(I30)),INDEX('Issue Code Table'!C:C,MATCH(L:L,'Issue Code Table'!A:A,0)),IF(K30="Critical",6,IF(K30="Significant",5,IF(K30="Moderate",3,2))))</f>
        <v>1</v>
      </c>
      <c r="AB30" s="84"/>
    </row>
    <row r="31" spans="1:28" ht="100" x14ac:dyDescent="0.25">
      <c r="A31" s="193" t="s">
        <v>337</v>
      </c>
      <c r="B31" s="193" t="s">
        <v>324</v>
      </c>
      <c r="C31" s="193" t="s">
        <v>325</v>
      </c>
      <c r="D31" s="193" t="s">
        <v>134</v>
      </c>
      <c r="E31" s="194" t="s">
        <v>338</v>
      </c>
      <c r="F31" s="194" t="s">
        <v>339</v>
      </c>
      <c r="G31" s="194" t="s">
        <v>340</v>
      </c>
      <c r="H31" s="193"/>
      <c r="I31" s="195"/>
      <c r="J31" s="196" t="s">
        <v>341</v>
      </c>
      <c r="K31" s="197" t="s">
        <v>156</v>
      </c>
      <c r="L31" s="197" t="s">
        <v>342</v>
      </c>
      <c r="M31" s="200" t="s">
        <v>343</v>
      </c>
      <c r="N31" s="197" t="s">
        <v>141</v>
      </c>
      <c r="AA31" s="198">
        <f>IF(OR(I31="Fail",ISBLANK(I31)),INDEX('Issue Code Table'!C:C,MATCH(L:L,'Issue Code Table'!A:A,0)),IF(K31="Critical",6,IF(K31="Significant",5,IF(K31="Moderate",3,2))))</f>
        <v>3</v>
      </c>
      <c r="AB31" s="84"/>
    </row>
    <row r="32" spans="1:28" ht="137.5" x14ac:dyDescent="0.25">
      <c r="A32" s="193" t="s">
        <v>344</v>
      </c>
      <c r="B32" s="193" t="s">
        <v>324</v>
      </c>
      <c r="C32" s="193" t="s">
        <v>325</v>
      </c>
      <c r="D32" s="193" t="s">
        <v>134</v>
      </c>
      <c r="E32" s="194" t="s">
        <v>345</v>
      </c>
      <c r="F32" s="194" t="s">
        <v>346</v>
      </c>
      <c r="G32" s="194" t="s">
        <v>347</v>
      </c>
      <c r="H32" s="199"/>
      <c r="I32" s="195"/>
      <c r="J32" s="196"/>
      <c r="K32" s="197" t="s">
        <v>149</v>
      </c>
      <c r="L32" s="197" t="s">
        <v>348</v>
      </c>
      <c r="M32" s="200" t="s">
        <v>349</v>
      </c>
      <c r="N32" s="197" t="s">
        <v>141</v>
      </c>
      <c r="AA32" s="198">
        <f>IF(OR(I32="Fail",ISBLANK(I32)),INDEX('Issue Code Table'!C:C,MATCH(L:L,'Issue Code Table'!A:A,0)),IF(K32="Critical",6,IF(K32="Significant",5,IF(K32="Moderate",3,2))))</f>
        <v>5</v>
      </c>
      <c r="AB32" s="84"/>
    </row>
    <row r="33" spans="1:29" ht="262.5" x14ac:dyDescent="0.25">
      <c r="A33" s="193" t="s">
        <v>350</v>
      </c>
      <c r="B33" s="203" t="s">
        <v>324</v>
      </c>
      <c r="C33" s="194" t="s">
        <v>325</v>
      </c>
      <c r="D33" s="193" t="s">
        <v>134</v>
      </c>
      <c r="E33" s="194" t="s">
        <v>351</v>
      </c>
      <c r="F33" s="194" t="s">
        <v>352</v>
      </c>
      <c r="G33" s="194" t="s">
        <v>353</v>
      </c>
      <c r="H33" s="193"/>
      <c r="I33" s="195"/>
      <c r="J33" s="193"/>
      <c r="K33" s="197" t="s">
        <v>171</v>
      </c>
      <c r="L33" s="197" t="s">
        <v>354</v>
      </c>
      <c r="M33" s="197" t="s">
        <v>355</v>
      </c>
      <c r="N33" s="197" t="s">
        <v>141</v>
      </c>
      <c r="AA33" s="198">
        <f>IF(OR(I33="Fail",ISBLANK(I33)),INDEX('Issue Code Table'!C:C,MATCH(L:L,'Issue Code Table'!A:A,0)),IF(K33="Critical",6,IF(K33="Significant",5,IF(K33="Moderate",3,2))))</f>
        <v>2</v>
      </c>
      <c r="AB33" s="84"/>
    </row>
    <row r="34" spans="1:29" ht="75" x14ac:dyDescent="0.25">
      <c r="A34" s="193" t="s">
        <v>356</v>
      </c>
      <c r="B34" s="193" t="s">
        <v>324</v>
      </c>
      <c r="C34" s="193" t="s">
        <v>325</v>
      </c>
      <c r="D34" s="193" t="s">
        <v>134</v>
      </c>
      <c r="E34" s="194" t="s">
        <v>357</v>
      </c>
      <c r="F34" s="194" t="s">
        <v>358</v>
      </c>
      <c r="G34" s="194" t="s">
        <v>359</v>
      </c>
      <c r="H34" s="193"/>
      <c r="I34" s="195"/>
      <c r="J34" s="196" t="s">
        <v>360</v>
      </c>
      <c r="K34" s="197" t="s">
        <v>149</v>
      </c>
      <c r="L34" s="197" t="s">
        <v>361</v>
      </c>
      <c r="M34" s="200" t="s">
        <v>362</v>
      </c>
      <c r="N34" s="197" t="s">
        <v>141</v>
      </c>
      <c r="AA34" s="198">
        <f>IF(OR(I34="Fail",ISBLANK(I34)),INDEX('Issue Code Table'!C:C,MATCH(L:L,'Issue Code Table'!A:A,0)),IF(K34="Critical",6,IF(K34="Significant",5,IF(K34="Moderate",3,2))))</f>
        <v>5</v>
      </c>
      <c r="AB34" s="84"/>
    </row>
    <row r="35" spans="1:29" ht="125" x14ac:dyDescent="0.25">
      <c r="A35" s="193" t="s">
        <v>363</v>
      </c>
      <c r="B35" s="193" t="s">
        <v>324</v>
      </c>
      <c r="C35" s="193" t="s">
        <v>325</v>
      </c>
      <c r="D35" s="193" t="s">
        <v>134</v>
      </c>
      <c r="E35" s="194" t="s">
        <v>364</v>
      </c>
      <c r="F35" s="194" t="s">
        <v>365</v>
      </c>
      <c r="G35" s="194" t="s">
        <v>366</v>
      </c>
      <c r="H35" s="193"/>
      <c r="I35" s="195"/>
      <c r="J35" s="196"/>
      <c r="K35" s="197" t="s">
        <v>149</v>
      </c>
      <c r="L35" s="197" t="s">
        <v>348</v>
      </c>
      <c r="M35" s="200" t="s">
        <v>349</v>
      </c>
      <c r="N35" s="197" t="s">
        <v>141</v>
      </c>
      <c r="AA35" s="198">
        <f>IF(OR(I35="Fail",ISBLANK(I35)),INDEX('Issue Code Table'!C:C,MATCH(L:L,'Issue Code Table'!A:A,0)),IF(K35="Critical",6,IF(K35="Significant",5,IF(K35="Moderate",3,2))))</f>
        <v>5</v>
      </c>
      <c r="AB35" s="84"/>
    </row>
    <row r="36" spans="1:29" ht="87.5" x14ac:dyDescent="0.25">
      <c r="A36" s="193" t="s">
        <v>367</v>
      </c>
      <c r="B36" s="193" t="s">
        <v>324</v>
      </c>
      <c r="C36" s="193" t="s">
        <v>325</v>
      </c>
      <c r="D36" s="193" t="s">
        <v>134</v>
      </c>
      <c r="E36" s="194" t="s">
        <v>368</v>
      </c>
      <c r="F36" s="194" t="s">
        <v>369</v>
      </c>
      <c r="G36" s="194" t="s">
        <v>370</v>
      </c>
      <c r="H36" s="193"/>
      <c r="I36" s="195"/>
      <c r="J36" s="196"/>
      <c r="K36" s="197" t="s">
        <v>156</v>
      </c>
      <c r="L36" s="201" t="s">
        <v>371</v>
      </c>
      <c r="M36" s="200" t="s">
        <v>372</v>
      </c>
      <c r="N36" s="197" t="s">
        <v>141</v>
      </c>
      <c r="AA36" s="198">
        <f>IF(OR(I36="Fail",ISBLANK(I36)),INDEX('Issue Code Table'!C:C,MATCH(L:L,'Issue Code Table'!A:A,0)),IF(K36="Critical",6,IF(K36="Significant",5,IF(K36="Moderate",3,2))))</f>
        <v>5</v>
      </c>
      <c r="AB36" s="84"/>
    </row>
    <row r="37" spans="1:29" ht="112.5" x14ac:dyDescent="0.25">
      <c r="A37" s="193" t="s">
        <v>373</v>
      </c>
      <c r="B37" s="193" t="s">
        <v>374</v>
      </c>
      <c r="C37" s="193" t="s">
        <v>375</v>
      </c>
      <c r="D37" s="193" t="s">
        <v>134</v>
      </c>
      <c r="E37" s="194" t="s">
        <v>376</v>
      </c>
      <c r="F37" s="194" t="s">
        <v>377</v>
      </c>
      <c r="G37" s="194" t="s">
        <v>378</v>
      </c>
      <c r="H37" s="193"/>
      <c r="I37" s="195"/>
      <c r="J37" s="196"/>
      <c r="K37" s="197" t="s">
        <v>149</v>
      </c>
      <c r="L37" s="197" t="s">
        <v>379</v>
      </c>
      <c r="M37" s="200" t="s">
        <v>380</v>
      </c>
      <c r="N37" s="197" t="s">
        <v>141</v>
      </c>
      <c r="AA37" s="198">
        <f>IF(OR(I37="Fail",ISBLANK(I37)),INDEX('Issue Code Table'!C:C,MATCH(L:L,'Issue Code Table'!A:A,0)),IF(K37="Critical",6,IF(K37="Significant",5,IF(K37="Moderate",3,2))))</f>
        <v>7</v>
      </c>
      <c r="AB37" s="84"/>
    </row>
    <row r="38" spans="1:29" ht="237.5" x14ac:dyDescent="0.25">
      <c r="A38" s="193" t="s">
        <v>381</v>
      </c>
      <c r="B38" s="193" t="s">
        <v>382</v>
      </c>
      <c r="C38" s="193" t="s">
        <v>383</v>
      </c>
      <c r="D38" s="193" t="s">
        <v>134</v>
      </c>
      <c r="E38" s="194" t="s">
        <v>384</v>
      </c>
      <c r="F38" s="194" t="s">
        <v>385</v>
      </c>
      <c r="G38" s="194" t="s">
        <v>386</v>
      </c>
      <c r="H38" s="199"/>
      <c r="I38" s="195"/>
      <c r="J38" s="196"/>
      <c r="K38" s="197" t="s">
        <v>149</v>
      </c>
      <c r="L38" s="197" t="s">
        <v>387</v>
      </c>
      <c r="M38" s="197" t="s">
        <v>388</v>
      </c>
      <c r="N38" s="197" t="s">
        <v>141</v>
      </c>
      <c r="AA38" s="198">
        <f>IF(OR(I38="Fail",ISBLANK(I38)),INDEX('Issue Code Table'!C:C,MATCH(L:L,'Issue Code Table'!A:A,0)),IF(K38="Critical",6,IF(K38="Significant",5,IF(K38="Moderate",3,2))))</f>
        <v>6</v>
      </c>
      <c r="AB38" s="84"/>
    </row>
    <row r="39" spans="1:29" ht="50" x14ac:dyDescent="0.25">
      <c r="A39" s="193" t="s">
        <v>389</v>
      </c>
      <c r="B39" s="193" t="s">
        <v>390</v>
      </c>
      <c r="C39" s="193" t="s">
        <v>391</v>
      </c>
      <c r="D39" s="193" t="s">
        <v>134</v>
      </c>
      <c r="E39" s="194" t="s">
        <v>392</v>
      </c>
      <c r="F39" s="194" t="s">
        <v>393</v>
      </c>
      <c r="G39" s="194" t="s">
        <v>394</v>
      </c>
      <c r="H39" s="193"/>
      <c r="I39" s="195"/>
      <c r="J39" s="196" t="s">
        <v>395</v>
      </c>
      <c r="K39" s="197" t="s">
        <v>156</v>
      </c>
      <c r="L39" s="197" t="s">
        <v>396</v>
      </c>
      <c r="M39" s="197" t="s">
        <v>397</v>
      </c>
      <c r="N39" s="197" t="s">
        <v>141</v>
      </c>
      <c r="AA39" s="198">
        <f>IF(OR(I39="Fail",ISBLANK(I39)),INDEX('Issue Code Table'!C:C,MATCH(L:L,'Issue Code Table'!A:A,0)),IF(K39="Critical",6,IF(K39="Significant",5,IF(K39="Moderate",3,2))))</f>
        <v>4</v>
      </c>
      <c r="AB39" s="84"/>
    </row>
    <row r="40" spans="1:29" ht="237.5" x14ac:dyDescent="0.25">
      <c r="A40" s="193" t="s">
        <v>398</v>
      </c>
      <c r="B40" s="193" t="s">
        <v>399</v>
      </c>
      <c r="C40" s="193" t="s">
        <v>400</v>
      </c>
      <c r="D40" s="193" t="s">
        <v>134</v>
      </c>
      <c r="E40" s="194" t="s">
        <v>401</v>
      </c>
      <c r="F40" s="194" t="s">
        <v>385</v>
      </c>
      <c r="G40" s="194" t="s">
        <v>402</v>
      </c>
      <c r="H40" s="199"/>
      <c r="I40" s="195"/>
      <c r="J40" s="196" t="s">
        <v>403</v>
      </c>
      <c r="K40" s="197" t="s">
        <v>149</v>
      </c>
      <c r="L40" s="197" t="s">
        <v>404</v>
      </c>
      <c r="M40" s="197" t="s">
        <v>405</v>
      </c>
      <c r="N40" s="197" t="s">
        <v>141</v>
      </c>
      <c r="AA40" s="198">
        <f>IF(OR(I40="Fail",ISBLANK(I40)),INDEX('Issue Code Table'!C:C,MATCH(L:L,'Issue Code Table'!A:A,0)),IF(K40="Critical",6,IF(K40="Significant",5,IF(K40="Moderate",3,2))))</f>
        <v>6</v>
      </c>
      <c r="AB40" s="84"/>
    </row>
    <row r="41" spans="1:29" ht="62.5" x14ac:dyDescent="0.25">
      <c r="A41" s="193" t="s">
        <v>406</v>
      </c>
      <c r="B41" s="193" t="s">
        <v>407</v>
      </c>
      <c r="C41" s="193" t="s">
        <v>408</v>
      </c>
      <c r="D41" s="193" t="s">
        <v>134</v>
      </c>
      <c r="E41" s="194" t="s">
        <v>409</v>
      </c>
      <c r="F41" s="194" t="s">
        <v>410</v>
      </c>
      <c r="G41" s="194" t="s">
        <v>411</v>
      </c>
      <c r="H41" s="193"/>
      <c r="I41" s="195"/>
      <c r="J41" s="196"/>
      <c r="K41" s="197" t="s">
        <v>156</v>
      </c>
      <c r="L41" s="201" t="s">
        <v>412</v>
      </c>
      <c r="M41" s="200" t="s">
        <v>413</v>
      </c>
      <c r="N41" s="197" t="s">
        <v>141</v>
      </c>
      <c r="AA41" s="198">
        <f>IF(OR(I41="Fail",ISBLANK(I41)),INDEX('Issue Code Table'!C:C,MATCH(L:L,'Issue Code Table'!A:A,0)),IF(K41="Critical",6,IF(K41="Significant",5,IF(K41="Moderate",3,2))))</f>
        <v>5</v>
      </c>
      <c r="AB41" s="84"/>
    </row>
    <row r="42" spans="1:29" ht="62.5" x14ac:dyDescent="0.25">
      <c r="A42" s="193" t="s">
        <v>414</v>
      </c>
      <c r="B42" s="193" t="s">
        <v>407</v>
      </c>
      <c r="C42" s="193" t="s">
        <v>408</v>
      </c>
      <c r="D42" s="193" t="s">
        <v>134</v>
      </c>
      <c r="E42" s="194" t="s">
        <v>409</v>
      </c>
      <c r="F42" s="194" t="s">
        <v>415</v>
      </c>
      <c r="G42" s="194" t="s">
        <v>416</v>
      </c>
      <c r="H42" s="193"/>
      <c r="I42" s="195"/>
      <c r="J42" s="196"/>
      <c r="K42" s="197" t="s">
        <v>156</v>
      </c>
      <c r="L42" s="201" t="s">
        <v>412</v>
      </c>
      <c r="M42" s="201" t="s">
        <v>413</v>
      </c>
      <c r="N42" s="197" t="s">
        <v>141</v>
      </c>
      <c r="AA42" s="198">
        <f>IF(OR(I42="Fail",ISBLANK(I42)),INDEX('Issue Code Table'!C:C,MATCH(L:L,'Issue Code Table'!A:A,0)),IF(K42="Critical",6,IF(K42="Significant",5,IF(K42="Moderate",3,2))))</f>
        <v>5</v>
      </c>
      <c r="AB42" s="84"/>
    </row>
    <row r="43" spans="1:29" ht="87.5" x14ac:dyDescent="0.25">
      <c r="A43" s="193" t="s">
        <v>417</v>
      </c>
      <c r="B43" s="193" t="s">
        <v>418</v>
      </c>
      <c r="C43" s="193" t="s">
        <v>419</v>
      </c>
      <c r="D43" s="193" t="s">
        <v>134</v>
      </c>
      <c r="E43" s="194" t="s">
        <v>420</v>
      </c>
      <c r="F43" s="194" t="s">
        <v>421</v>
      </c>
      <c r="G43" s="194" t="s">
        <v>422</v>
      </c>
      <c r="H43" s="193"/>
      <c r="I43" s="195"/>
      <c r="J43" s="196"/>
      <c r="K43" s="197" t="s">
        <v>156</v>
      </c>
      <c r="L43" s="197" t="s">
        <v>423</v>
      </c>
      <c r="M43" s="197" t="s">
        <v>424</v>
      </c>
      <c r="N43" s="197" t="s">
        <v>141</v>
      </c>
      <c r="AA43" s="198">
        <f>IF(OR(I43="Fail",ISBLANK(I43)),INDEX('Issue Code Table'!C:C,MATCH(L:L,'Issue Code Table'!A:A,0)),IF(K43="Critical",6,IF(K43="Significant",5,IF(K43="Moderate",3,2))))</f>
        <v>4</v>
      </c>
      <c r="AB43" s="84"/>
    </row>
    <row r="44" spans="1:29" ht="87.5" x14ac:dyDescent="0.25">
      <c r="A44" s="193" t="s">
        <v>425</v>
      </c>
      <c r="B44" s="225" t="s">
        <v>426</v>
      </c>
      <c r="C44" s="226" t="s">
        <v>427</v>
      </c>
      <c r="D44" s="193" t="s">
        <v>134</v>
      </c>
      <c r="E44" s="194" t="s">
        <v>428</v>
      </c>
      <c r="F44" s="194" t="s">
        <v>429</v>
      </c>
      <c r="G44" s="194" t="s">
        <v>430</v>
      </c>
      <c r="H44" s="193"/>
      <c r="I44" s="195"/>
      <c r="J44" s="196" t="s">
        <v>431</v>
      </c>
      <c r="K44" s="197" t="s">
        <v>149</v>
      </c>
      <c r="L44" s="197" t="s">
        <v>432</v>
      </c>
      <c r="M44" s="197" t="s">
        <v>433</v>
      </c>
      <c r="N44" s="197" t="s">
        <v>141</v>
      </c>
      <c r="AA44" s="198" t="e">
        <f>IF(OR(I44="Fail",ISBLANK(I44)),INDEX('Issue Code Table'!C:C,MATCH(L:L,'Issue Code Table'!A:A,0)),IF(K44="Critical",6,IF(K44="Significant",5,IF(K44="Moderate",3,2))))</f>
        <v>#N/A</v>
      </c>
      <c r="AB44" s="84"/>
    </row>
    <row r="45" spans="1:29" ht="62.5" x14ac:dyDescent="0.25">
      <c r="A45" s="193" t="s">
        <v>434</v>
      </c>
      <c r="B45" s="225" t="s">
        <v>426</v>
      </c>
      <c r="C45" s="226" t="s">
        <v>427</v>
      </c>
      <c r="D45" s="193" t="s">
        <v>134</v>
      </c>
      <c r="E45" s="194" t="s">
        <v>435</v>
      </c>
      <c r="F45" s="194" t="s">
        <v>436</v>
      </c>
      <c r="G45" s="194" t="s">
        <v>437</v>
      </c>
      <c r="H45" s="193"/>
      <c r="I45" s="195"/>
      <c r="J45" s="196"/>
      <c r="K45" s="197" t="s">
        <v>149</v>
      </c>
      <c r="L45" s="201" t="s">
        <v>438</v>
      </c>
      <c r="M45" s="200" t="s">
        <v>439</v>
      </c>
      <c r="N45" s="197" t="s">
        <v>141</v>
      </c>
      <c r="AA45" s="198">
        <f>IF(OR(I45="Fail",ISBLANK(I45)),INDEX('Issue Code Table'!C:C,MATCH(L:L,'Issue Code Table'!A:A,0)),IF(K45="Critical",6,IF(K45="Significant",5,IF(K45="Moderate",3,2))))</f>
        <v>4</v>
      </c>
      <c r="AB45" s="84"/>
    </row>
    <row r="46" spans="1:29" ht="50" x14ac:dyDescent="0.25">
      <c r="A46" s="193" t="s">
        <v>440</v>
      </c>
      <c r="B46" s="225" t="s">
        <v>426</v>
      </c>
      <c r="C46" s="226" t="s">
        <v>427</v>
      </c>
      <c r="D46" s="193" t="s">
        <v>134</v>
      </c>
      <c r="E46" s="194" t="s">
        <v>435</v>
      </c>
      <c r="F46" s="194" t="s">
        <v>441</v>
      </c>
      <c r="G46" s="194" t="s">
        <v>442</v>
      </c>
      <c r="H46" s="193"/>
      <c r="I46" s="195"/>
      <c r="J46" s="196"/>
      <c r="K46" s="197" t="s">
        <v>156</v>
      </c>
      <c r="L46" s="201" t="s">
        <v>438</v>
      </c>
      <c r="M46" s="200" t="s">
        <v>439</v>
      </c>
      <c r="N46" s="197" t="s">
        <v>141</v>
      </c>
      <c r="AA46" s="198">
        <f>IF(OR(I46="Fail",ISBLANK(I46)),INDEX('Issue Code Table'!C:C,MATCH(L:L,'Issue Code Table'!A:A,0)),IF(K46="Critical",6,IF(K46="Significant",5,IF(K46="Moderate",3,2))))</f>
        <v>4</v>
      </c>
      <c r="AB46" s="84"/>
    </row>
    <row r="47" spans="1:29" ht="75" x14ac:dyDescent="0.25">
      <c r="A47" s="193" t="s">
        <v>443</v>
      </c>
      <c r="B47" s="203" t="s">
        <v>444</v>
      </c>
      <c r="C47" s="194" t="s">
        <v>445</v>
      </c>
      <c r="D47" s="193" t="s">
        <v>134</v>
      </c>
      <c r="E47" s="194" t="s">
        <v>446</v>
      </c>
      <c r="F47" s="194" t="s">
        <v>447</v>
      </c>
      <c r="G47" s="194" t="s">
        <v>448</v>
      </c>
      <c r="H47" s="193"/>
      <c r="I47" s="195"/>
      <c r="J47" s="193"/>
      <c r="K47" s="197" t="s">
        <v>149</v>
      </c>
      <c r="L47" s="201" t="s">
        <v>404</v>
      </c>
      <c r="M47" s="200" t="s">
        <v>449</v>
      </c>
      <c r="N47" s="197" t="s">
        <v>141</v>
      </c>
      <c r="AA47" s="198">
        <f>IF(OR(I47="Fail",ISBLANK(I47)),INDEX('Issue Code Table'!C:C,MATCH(L:L,'Issue Code Table'!A:A,0)),IF(K47="Critical",6,IF(K47="Significant",5,IF(K47="Moderate",3,2))))</f>
        <v>6</v>
      </c>
      <c r="AB47" s="84"/>
    </row>
    <row r="48" spans="1:29" s="157" customFormat="1" x14ac:dyDescent="0.25">
      <c r="A48" s="171"/>
      <c r="B48" s="172"/>
      <c r="C48" s="173"/>
      <c r="D48" s="174"/>
      <c r="E48" s="174"/>
      <c r="F48" s="174"/>
      <c r="G48" s="173"/>
      <c r="H48" s="173"/>
      <c r="I48" s="175"/>
      <c r="J48" s="173"/>
      <c r="K48" s="176"/>
      <c r="L48" s="176"/>
      <c r="M48" s="176"/>
      <c r="N48" s="176"/>
      <c r="O48"/>
      <c r="P48"/>
      <c r="Q48"/>
      <c r="R48"/>
      <c r="S48"/>
      <c r="T48"/>
      <c r="U48"/>
      <c r="V48"/>
      <c r="W48"/>
      <c r="AA48" s="178"/>
      <c r="AC48" s="158"/>
    </row>
    <row r="49" spans="8:8" hidden="1" x14ac:dyDescent="0.25">
      <c r="H49" s="160" t="s">
        <v>58</v>
      </c>
    </row>
    <row r="50" spans="8:8" hidden="1" x14ac:dyDescent="0.25">
      <c r="H50" s="160" t="s">
        <v>59</v>
      </c>
    </row>
    <row r="51" spans="8:8" hidden="1" x14ac:dyDescent="0.25">
      <c r="H51" s="160" t="s">
        <v>47</v>
      </c>
    </row>
    <row r="52" spans="8:8" hidden="1" x14ac:dyDescent="0.25">
      <c r="H52" s="160" t="s">
        <v>450</v>
      </c>
    </row>
    <row r="53" spans="8:8" hidden="1" x14ac:dyDescent="0.25"/>
    <row r="54" spans="8:8" hidden="1" x14ac:dyDescent="0.25">
      <c r="H54" s="160" t="s">
        <v>451</v>
      </c>
    </row>
    <row r="55" spans="8:8" hidden="1" x14ac:dyDescent="0.25">
      <c r="H55" s="160" t="s">
        <v>138</v>
      </c>
    </row>
    <row r="56" spans="8:8" hidden="1" x14ac:dyDescent="0.25">
      <c r="H56" s="160" t="s">
        <v>149</v>
      </c>
    </row>
    <row r="57" spans="8:8" hidden="1" x14ac:dyDescent="0.25">
      <c r="H57" s="160" t="s">
        <v>156</v>
      </c>
    </row>
    <row r="58" spans="8:8" hidden="1" x14ac:dyDescent="0.25">
      <c r="H58" s="160" t="s">
        <v>171</v>
      </c>
    </row>
  </sheetData>
  <protectedRanges>
    <protectedRange password="E1A2" sqref="L19:M19 L2:N2 N16:N47 L12:N13 L3:L5 N3:N11 L7:L8 L15:N15 N14" name="Range1"/>
    <protectedRange password="E1A2" sqref="AA2" name="Range1_1"/>
    <protectedRange password="E1A2" sqref="N48" name="Range1_3"/>
    <protectedRange password="E1A2" sqref="L10:L11" name="Range1_5"/>
    <protectedRange password="E1A2" sqref="L6" name="Range1_2"/>
    <protectedRange password="E1A2" sqref="L16:L17" name="Range1_4"/>
    <protectedRange password="E1A2" sqref="L18" name="Range1_7"/>
    <protectedRange password="E1A2" sqref="L9" name="Range1_8"/>
  </protectedRanges>
  <autoFilter ref="A2:L47" xr:uid="{00000000-0009-0000-0000-000003000000}"/>
  <phoneticPr fontId="2" type="noConversion"/>
  <conditionalFormatting sqref="I3:I47">
    <cfRule type="cellIs" dxfId="20" priority="42" stopIfTrue="1" operator="equal">
      <formula>"Pass"</formula>
    </cfRule>
    <cfRule type="cellIs" dxfId="19" priority="43" stopIfTrue="1" operator="equal">
      <formula>"Fail"</formula>
    </cfRule>
    <cfRule type="cellIs" dxfId="18" priority="44" stopIfTrue="1" operator="equal">
      <formula>"Info"</formula>
    </cfRule>
  </conditionalFormatting>
  <conditionalFormatting sqref="M19:M20 M24 M27:M28 M33 M38:M40 M43:M44 M12:M15">
    <cfRule type="expression" dxfId="17" priority="26">
      <formula>ISERROR(AC12)</formula>
    </cfRule>
  </conditionalFormatting>
  <conditionalFormatting sqref="L3:L47">
    <cfRule type="expression" dxfId="16" priority="67" stopIfTrue="1">
      <formula>ISERROR(AA3)</formula>
    </cfRule>
  </conditionalFormatting>
  <conditionalFormatting sqref="M42">
    <cfRule type="expression" dxfId="15" priority="81" stopIfTrue="1">
      <formula>ISERROR(AA42)</formula>
    </cfRule>
  </conditionalFormatting>
  <dataValidations count="3">
    <dataValidation type="list" allowBlank="1" showInputMessage="1" showErrorMessage="1" sqref="I3:I47" xr:uid="{00000000-0002-0000-0300-000000000000}">
      <formula1>$H$49:$H$52</formula1>
    </dataValidation>
    <dataValidation type="list" allowBlank="1" showInputMessage="1" showErrorMessage="1" sqref="K48 I48" xr:uid="{00000000-0002-0000-0300-000001000000}">
      <formula1>#REF!</formula1>
    </dataValidation>
    <dataValidation type="list" allowBlank="1" showInputMessage="1" showErrorMessage="1" sqref="K3:K47" xr:uid="{00000000-0002-0000-0300-000003000000}">
      <formula1>$H$55:$H$58</formula1>
    </dataValidation>
  </dataValidations>
  <printOptions horizontalCentered="1"/>
  <pageMargins left="0.25" right="0.25" top="0.5" bottom="0.5" header="0.25" footer="0.25"/>
  <pageSetup scale="50"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C62"/>
  <sheetViews>
    <sheetView showGridLines="0" zoomScaleNormal="100" workbookViewId="0">
      <pane ySplit="2" topLeftCell="A3" activePane="bottomLeft" state="frozen"/>
      <selection pane="bottomLeft" activeCell="I45" sqref="I3:I45"/>
    </sheetView>
  </sheetViews>
  <sheetFormatPr defaultColWidth="9.1796875" defaultRowHeight="12.5" x14ac:dyDescent="0.25"/>
  <cols>
    <col min="1" max="1" width="10.453125" style="84" customWidth="1"/>
    <col min="2" max="2" width="8.7265625" style="95" customWidth="1"/>
    <col min="3" max="3" width="14.453125" style="221" customWidth="1"/>
    <col min="4" max="4" width="15.1796875" style="221" customWidth="1"/>
    <col min="5" max="5" width="29.1796875" style="221" customWidth="1"/>
    <col min="6" max="6" width="58" style="221" customWidth="1"/>
    <col min="7" max="7" width="59.81640625" style="221" customWidth="1"/>
    <col min="8" max="8" width="24.7265625" style="84" customWidth="1"/>
    <col min="9" max="9" width="10.7265625" style="84" customWidth="1"/>
    <col min="10" max="10" width="16.81640625" style="84" customWidth="1"/>
    <col min="11" max="11" width="12.81640625" style="104" customWidth="1"/>
    <col min="12" max="12" width="13.81640625" style="104" customWidth="1"/>
    <col min="13" max="13" width="55.7265625" style="104" customWidth="1"/>
    <col min="14" max="14" width="13.81640625" style="104" customWidth="1"/>
    <col min="15" max="26" width="9.1796875" style="84"/>
    <col min="27" max="27" width="19.453125" hidden="1" customWidth="1"/>
    <col min="28" max="28" width="9.1796875" customWidth="1"/>
    <col min="29" max="29" width="8.7265625" customWidth="1"/>
    <col min="30" max="16384" width="9.1796875" style="84"/>
  </cols>
  <sheetData>
    <row r="1" spans="1:29" customFormat="1" ht="13" x14ac:dyDescent="0.3">
      <c r="A1" s="8" t="s">
        <v>57</v>
      </c>
      <c r="B1" s="9"/>
      <c r="C1" s="220"/>
      <c r="D1" s="220"/>
      <c r="E1" s="220"/>
      <c r="F1" s="220"/>
      <c r="G1" s="220"/>
      <c r="H1" s="9"/>
      <c r="I1" s="9"/>
      <c r="J1" s="9"/>
      <c r="K1" s="186"/>
      <c r="L1" s="187"/>
      <c r="M1" s="187"/>
      <c r="N1" s="188"/>
      <c r="AA1" s="188"/>
    </row>
    <row r="2" spans="1:29" s="218" customFormat="1" ht="39" customHeight="1" x14ac:dyDescent="0.25">
      <c r="A2" s="153" t="s">
        <v>116</v>
      </c>
      <c r="B2" s="153" t="s">
        <v>117</v>
      </c>
      <c r="C2" s="153" t="s">
        <v>118</v>
      </c>
      <c r="D2" s="153" t="s">
        <v>119</v>
      </c>
      <c r="E2" s="153" t="s">
        <v>120</v>
      </c>
      <c r="F2" s="153" t="s">
        <v>121</v>
      </c>
      <c r="G2" s="153" t="s">
        <v>122</v>
      </c>
      <c r="H2" s="153" t="s">
        <v>123</v>
      </c>
      <c r="I2" s="153" t="s">
        <v>124</v>
      </c>
      <c r="J2" s="153" t="s">
        <v>125</v>
      </c>
      <c r="K2" s="216" t="s">
        <v>126</v>
      </c>
      <c r="L2" s="217" t="s">
        <v>452</v>
      </c>
      <c r="M2" s="217" t="s">
        <v>128</v>
      </c>
      <c r="N2" s="217" t="s">
        <v>129</v>
      </c>
      <c r="AA2" s="217" t="s">
        <v>130</v>
      </c>
      <c r="AC2" s="219"/>
    </row>
    <row r="3" spans="1:29" ht="90" customHeight="1" x14ac:dyDescent="0.25">
      <c r="A3" s="194" t="s">
        <v>453</v>
      </c>
      <c r="B3" s="194" t="s">
        <v>132</v>
      </c>
      <c r="C3" s="194" t="s">
        <v>133</v>
      </c>
      <c r="D3" s="194" t="s">
        <v>134</v>
      </c>
      <c r="E3" s="194" t="s">
        <v>454</v>
      </c>
      <c r="F3" s="194" t="s">
        <v>455</v>
      </c>
      <c r="G3" s="194" t="s">
        <v>456</v>
      </c>
      <c r="H3" s="193"/>
      <c r="I3" s="195"/>
      <c r="J3" s="196"/>
      <c r="K3" s="197" t="s">
        <v>138</v>
      </c>
      <c r="L3" s="197" t="s">
        <v>139</v>
      </c>
      <c r="M3" s="193" t="s">
        <v>140</v>
      </c>
      <c r="N3" s="197" t="s">
        <v>457</v>
      </c>
      <c r="AA3" s="198" t="e">
        <f>IF(OR(I3="Fail",ISBLANK(I3)),INDEX('Issue Code Table'!C:C,MATCH(L:L,'Issue Code Table'!A:A,0)),IF(K3="Critical",6,IF(K3="Significant",5,IF(K3="Moderate",3,2))))</f>
        <v>#N/A</v>
      </c>
      <c r="AB3" s="84"/>
    </row>
    <row r="4" spans="1:29" ht="84" customHeight="1" x14ac:dyDescent="0.25">
      <c r="A4" s="194" t="s">
        <v>458</v>
      </c>
      <c r="B4" s="194" t="s">
        <v>143</v>
      </c>
      <c r="C4" s="194" t="s">
        <v>144</v>
      </c>
      <c r="D4" s="194" t="s">
        <v>134</v>
      </c>
      <c r="E4" s="194" t="s">
        <v>459</v>
      </c>
      <c r="F4" s="194" t="s">
        <v>460</v>
      </c>
      <c r="G4" s="194" t="s">
        <v>461</v>
      </c>
      <c r="H4" s="199"/>
      <c r="I4" s="195"/>
      <c r="J4" s="196" t="s">
        <v>148</v>
      </c>
      <c r="K4" s="197" t="s">
        <v>156</v>
      </c>
      <c r="L4" s="197" t="s">
        <v>150</v>
      </c>
      <c r="M4" s="193" t="s">
        <v>151</v>
      </c>
      <c r="N4" s="197" t="s">
        <v>457</v>
      </c>
      <c r="AA4" s="198" t="e">
        <f>IF(OR(I4="Fail",ISBLANK(I4)),INDEX('Issue Code Table'!C:C,MATCH(L:L,'Issue Code Table'!A:A,0)),IF(K4="Critical",6,IF(K4="Significant",5,IF(K4="Moderate",3,2))))</f>
        <v>#N/A</v>
      </c>
      <c r="AB4" s="84"/>
    </row>
    <row r="5" spans="1:29" ht="75" x14ac:dyDescent="0.25">
      <c r="A5" s="194" t="s">
        <v>462</v>
      </c>
      <c r="B5" s="194" t="s">
        <v>143</v>
      </c>
      <c r="C5" s="194" t="s">
        <v>144</v>
      </c>
      <c r="D5" s="194" t="s">
        <v>134</v>
      </c>
      <c r="E5" s="194" t="s">
        <v>463</v>
      </c>
      <c r="F5" s="194" t="s">
        <v>154</v>
      </c>
      <c r="G5" s="194" t="s">
        <v>155</v>
      </c>
      <c r="H5" s="193"/>
      <c r="I5" s="195"/>
      <c r="J5" s="196"/>
      <c r="K5" s="197" t="s">
        <v>156</v>
      </c>
      <c r="L5" s="197" t="s">
        <v>157</v>
      </c>
      <c r="M5" s="200" t="s">
        <v>158</v>
      </c>
      <c r="N5" s="197" t="s">
        <v>457</v>
      </c>
      <c r="AA5" s="198">
        <f>IF(OR(I5="Fail",ISBLANK(I5)),INDEX('Issue Code Table'!C:C,MATCH(L:L,'Issue Code Table'!A:A,0)),IF(K5="Critical",6,IF(K5="Significant",5,IF(K5="Moderate",3,2))))</f>
        <v>4</v>
      </c>
      <c r="AB5" s="84"/>
    </row>
    <row r="6" spans="1:29" ht="62.5" x14ac:dyDescent="0.25">
      <c r="A6" s="194" t="s">
        <v>464</v>
      </c>
      <c r="B6" s="194" t="s">
        <v>160</v>
      </c>
      <c r="C6" s="194" t="s">
        <v>161</v>
      </c>
      <c r="D6" s="194" t="s">
        <v>134</v>
      </c>
      <c r="E6" s="194" t="s">
        <v>465</v>
      </c>
      <c r="F6" s="194" t="s">
        <v>466</v>
      </c>
      <c r="G6" s="194" t="s">
        <v>467</v>
      </c>
      <c r="H6" s="193"/>
      <c r="I6" s="195"/>
      <c r="J6" s="196"/>
      <c r="K6" s="197" t="s">
        <v>149</v>
      </c>
      <c r="L6" s="201" t="s">
        <v>165</v>
      </c>
      <c r="M6" s="200" t="s">
        <v>166</v>
      </c>
      <c r="N6" s="197" t="s">
        <v>457</v>
      </c>
      <c r="AA6" s="198">
        <f>IF(OR(I6="Fail",ISBLANK(I6)),INDEX('Issue Code Table'!C:C,MATCH(L:L,'Issue Code Table'!A:A,0)),IF(K6="Critical",6,IF(K6="Significant",5,IF(K6="Moderate",3,2))))</f>
        <v>5</v>
      </c>
      <c r="AB6" s="84"/>
    </row>
    <row r="7" spans="1:29" ht="49.15" customHeight="1" x14ac:dyDescent="0.25">
      <c r="A7" s="194" t="s">
        <v>468</v>
      </c>
      <c r="B7" s="193" t="s">
        <v>181</v>
      </c>
      <c r="C7" s="193" t="s">
        <v>182</v>
      </c>
      <c r="D7" s="194" t="s">
        <v>134</v>
      </c>
      <c r="E7" s="194" t="s">
        <v>469</v>
      </c>
      <c r="F7" s="194" t="s">
        <v>470</v>
      </c>
      <c r="G7" s="194" t="s">
        <v>471</v>
      </c>
      <c r="H7" s="193"/>
      <c r="I7" s="195"/>
      <c r="J7" s="196"/>
      <c r="K7" s="197" t="s">
        <v>171</v>
      </c>
      <c r="L7" s="197" t="s">
        <v>172</v>
      </c>
      <c r="M7" s="200" t="s">
        <v>173</v>
      </c>
      <c r="N7" s="197" t="s">
        <v>457</v>
      </c>
      <c r="AA7" s="198">
        <f>IF(OR(I7="Fail",ISBLANK(I7)),INDEX('Issue Code Table'!C:C,MATCH(L:L,'Issue Code Table'!A:A,0)),IF(K7="Critical",6,IF(K7="Significant",5,IF(K7="Moderate",3,2))))</f>
        <v>2</v>
      </c>
      <c r="AB7" s="84"/>
    </row>
    <row r="8" spans="1:29" ht="87.5" x14ac:dyDescent="0.25">
      <c r="A8" s="194" t="s">
        <v>472</v>
      </c>
      <c r="B8" s="194" t="s">
        <v>181</v>
      </c>
      <c r="C8" s="194" t="s">
        <v>182</v>
      </c>
      <c r="D8" s="194" t="s">
        <v>134</v>
      </c>
      <c r="E8" s="194" t="s">
        <v>473</v>
      </c>
      <c r="F8" s="194" t="s">
        <v>184</v>
      </c>
      <c r="G8" s="194" t="s">
        <v>185</v>
      </c>
      <c r="H8" s="193"/>
      <c r="I8" s="195"/>
      <c r="J8" s="196"/>
      <c r="K8" s="197" t="s">
        <v>149</v>
      </c>
      <c r="L8" s="201" t="s">
        <v>172</v>
      </c>
      <c r="M8" s="200" t="s">
        <v>173</v>
      </c>
      <c r="N8" s="197" t="s">
        <v>457</v>
      </c>
      <c r="AA8" s="198">
        <f>IF(OR(I8="Fail",ISBLANK(I8)),INDEX('Issue Code Table'!C:C,MATCH(L:L,'Issue Code Table'!A:A,0)),IF(K8="Critical",6,IF(K8="Significant",5,IF(K8="Moderate",3,2))))</f>
        <v>2</v>
      </c>
      <c r="AB8" s="84"/>
    </row>
    <row r="9" spans="1:29" ht="75" x14ac:dyDescent="0.25">
      <c r="A9" s="194" t="s">
        <v>474</v>
      </c>
      <c r="B9" s="194" t="s">
        <v>187</v>
      </c>
      <c r="C9" s="194" t="s">
        <v>188</v>
      </c>
      <c r="D9" s="194" t="s">
        <v>134</v>
      </c>
      <c r="E9" s="194" t="s">
        <v>475</v>
      </c>
      <c r="F9" s="194" t="s">
        <v>184</v>
      </c>
      <c r="G9" s="194" t="s">
        <v>476</v>
      </c>
      <c r="H9" s="193"/>
      <c r="I9" s="195"/>
      <c r="J9" s="196"/>
      <c r="K9" s="197" t="s">
        <v>156</v>
      </c>
      <c r="L9" s="197" t="s">
        <v>157</v>
      </c>
      <c r="M9" s="200" t="s">
        <v>158</v>
      </c>
      <c r="N9" s="197" t="s">
        <v>457</v>
      </c>
      <c r="AA9" s="198">
        <f>IF(OR(I9="Fail",ISBLANK(I9)),INDEX('Issue Code Table'!C:C,MATCH(L:L,'Issue Code Table'!A:A,0)),IF(K9="Critical",6,IF(K9="Significant",5,IF(K9="Moderate",3,2))))</f>
        <v>4</v>
      </c>
      <c r="AB9" s="84"/>
    </row>
    <row r="10" spans="1:29" ht="75" x14ac:dyDescent="0.25">
      <c r="A10" s="194" t="s">
        <v>477</v>
      </c>
      <c r="B10" s="194" t="s">
        <v>192</v>
      </c>
      <c r="C10" s="194" t="s">
        <v>193</v>
      </c>
      <c r="D10" s="194" t="s">
        <v>134</v>
      </c>
      <c r="E10" s="194" t="s">
        <v>194</v>
      </c>
      <c r="F10" s="194" t="s">
        <v>478</v>
      </c>
      <c r="G10" s="194" t="s">
        <v>196</v>
      </c>
      <c r="H10" s="193"/>
      <c r="I10" s="195"/>
      <c r="J10" s="196"/>
      <c r="K10" s="197" t="s">
        <v>149</v>
      </c>
      <c r="L10" s="197" t="s">
        <v>197</v>
      </c>
      <c r="M10" s="193" t="s">
        <v>198</v>
      </c>
      <c r="N10" s="197" t="s">
        <v>457</v>
      </c>
      <c r="AA10" s="198">
        <f>IF(OR(I10="Fail",ISBLANK(I10)),INDEX('Issue Code Table'!C:C,MATCH(L:L,'Issue Code Table'!A:A,0)),IF(K10="Critical",6,IF(K10="Significant",5,IF(K10="Moderate",3,2))))</f>
        <v>5</v>
      </c>
      <c r="AB10" s="84"/>
    </row>
    <row r="11" spans="1:29" ht="175" x14ac:dyDescent="0.25">
      <c r="A11" s="194" t="s">
        <v>479</v>
      </c>
      <c r="B11" s="194" t="s">
        <v>200</v>
      </c>
      <c r="C11" s="194" t="s">
        <v>201</v>
      </c>
      <c r="D11" s="194" t="s">
        <v>134</v>
      </c>
      <c r="E11" s="194" t="s">
        <v>202</v>
      </c>
      <c r="F11" s="194" t="s">
        <v>203</v>
      </c>
      <c r="G11" s="194" t="s">
        <v>204</v>
      </c>
      <c r="H11" s="193"/>
      <c r="I11" s="195"/>
      <c r="J11" s="196"/>
      <c r="K11" s="197" t="s">
        <v>171</v>
      </c>
      <c r="L11" s="197" t="s">
        <v>205</v>
      </c>
      <c r="M11" s="197" t="s">
        <v>206</v>
      </c>
      <c r="N11" s="197" t="s">
        <v>457</v>
      </c>
      <c r="AA11" s="198" t="e">
        <f>IF(OR(I11="Fail",ISBLANK(I11)),INDEX('Issue Code Table'!C:C,MATCH(L:L,'Issue Code Table'!A:A,0)),IF(K11="Critical",6,IF(K11="Significant",5,IF(K11="Moderate",3,2))))</f>
        <v>#N/A</v>
      </c>
      <c r="AB11" s="84"/>
    </row>
    <row r="12" spans="1:29" ht="112.5" x14ac:dyDescent="0.25">
      <c r="A12" s="194" t="s">
        <v>480</v>
      </c>
      <c r="B12" s="203" t="s">
        <v>208</v>
      </c>
      <c r="C12" s="194" t="s">
        <v>209</v>
      </c>
      <c r="D12" s="194" t="s">
        <v>134</v>
      </c>
      <c r="E12" s="194" t="s">
        <v>481</v>
      </c>
      <c r="F12" s="194" t="s">
        <v>482</v>
      </c>
      <c r="G12" s="194" t="s">
        <v>483</v>
      </c>
      <c r="H12" s="193"/>
      <c r="I12" s="195"/>
      <c r="J12" s="193"/>
      <c r="K12" s="197" t="s">
        <v>156</v>
      </c>
      <c r="L12" s="197" t="s">
        <v>213</v>
      </c>
      <c r="M12" s="197" t="s">
        <v>214</v>
      </c>
      <c r="N12" s="197" t="s">
        <v>457</v>
      </c>
      <c r="AA12" s="198">
        <f>IF(OR(I12="Fail",ISBLANK(I12)),INDEX('Issue Code Table'!C:C,MATCH(L:L,'Issue Code Table'!A:A,0)),IF(K12="Critical",6,IF(K12="Significant",5,IF(K12="Moderate",3,2))))</f>
        <v>4</v>
      </c>
      <c r="AB12" s="84"/>
    </row>
    <row r="13" spans="1:29" ht="125" x14ac:dyDescent="0.25">
      <c r="A13" s="194" t="s">
        <v>484</v>
      </c>
      <c r="B13" s="194" t="s">
        <v>216</v>
      </c>
      <c r="C13" s="194" t="s">
        <v>217</v>
      </c>
      <c r="D13" s="194" t="s">
        <v>134</v>
      </c>
      <c r="E13" s="194" t="s">
        <v>218</v>
      </c>
      <c r="F13" s="194" t="s">
        <v>219</v>
      </c>
      <c r="G13" s="194" t="s">
        <v>485</v>
      </c>
      <c r="H13" s="193"/>
      <c r="I13" s="195"/>
      <c r="J13" s="196"/>
      <c r="K13" s="197" t="s">
        <v>156</v>
      </c>
      <c r="L13" s="197" t="s">
        <v>221</v>
      </c>
      <c r="M13" s="197" t="s">
        <v>222</v>
      </c>
      <c r="N13" s="197" t="s">
        <v>457</v>
      </c>
      <c r="AA13" s="198" t="e">
        <f>IF(OR(I13="Fail",ISBLANK(I13)),INDEX('Issue Code Table'!C:C,MATCH(L:L,'Issue Code Table'!A:A,0)),IF(K13="Critical",6,IF(K13="Significant",5,IF(K13="Moderate",3,2))))</f>
        <v>#N/A</v>
      </c>
      <c r="AB13" s="84"/>
    </row>
    <row r="14" spans="1:29" ht="102.75" customHeight="1" x14ac:dyDescent="0.25">
      <c r="A14" s="194" t="s">
        <v>486</v>
      </c>
      <c r="B14" s="194" t="s">
        <v>224</v>
      </c>
      <c r="C14" s="194" t="s">
        <v>225</v>
      </c>
      <c r="D14" s="194" t="s">
        <v>134</v>
      </c>
      <c r="E14" s="194" t="s">
        <v>487</v>
      </c>
      <c r="F14" s="194" t="s">
        <v>227</v>
      </c>
      <c r="G14" s="194" t="s">
        <v>228</v>
      </c>
      <c r="H14" s="193"/>
      <c r="I14" s="195"/>
      <c r="J14" s="202" t="s">
        <v>229</v>
      </c>
      <c r="K14" s="197" t="s">
        <v>149</v>
      </c>
      <c r="L14" s="197" t="s">
        <v>230</v>
      </c>
      <c r="M14" s="197" t="s">
        <v>231</v>
      </c>
      <c r="N14" s="197" t="s">
        <v>457</v>
      </c>
      <c r="AA14" s="198">
        <f>IF(OR(I14="Fail",ISBLANK(I14)),INDEX('Issue Code Table'!C:C,MATCH(L:L,'Issue Code Table'!A:A,0)),IF(K14="Critical",6,IF(K14="Significant",5,IF(K14="Moderate",3,2))))</f>
        <v>6</v>
      </c>
      <c r="AB14" s="84"/>
    </row>
    <row r="15" spans="1:29" ht="121.5" customHeight="1" x14ac:dyDescent="0.25">
      <c r="A15" s="194" t="s">
        <v>488</v>
      </c>
      <c r="B15" s="194" t="s">
        <v>233</v>
      </c>
      <c r="C15" s="194" t="s">
        <v>234</v>
      </c>
      <c r="D15" s="194" t="s">
        <v>134</v>
      </c>
      <c r="E15" s="194" t="s">
        <v>489</v>
      </c>
      <c r="F15" s="194" t="s">
        <v>490</v>
      </c>
      <c r="G15" s="194" t="s">
        <v>491</v>
      </c>
      <c r="H15" s="193"/>
      <c r="I15" s="195"/>
      <c r="J15" s="196"/>
      <c r="K15" s="197" t="s">
        <v>149</v>
      </c>
      <c r="L15" s="201" t="s">
        <v>238</v>
      </c>
      <c r="M15" s="193" t="s">
        <v>239</v>
      </c>
      <c r="N15" s="197" t="s">
        <v>457</v>
      </c>
      <c r="AA15" s="198" t="e">
        <f>IF(OR(I15="Fail",ISBLANK(I15)),INDEX('Issue Code Table'!C:C,MATCH(L:L,'Issue Code Table'!A:A,0)),IF(K15="Critical",6,IF(K15="Significant",5,IF(K15="Moderate",3,2))))</f>
        <v>#N/A</v>
      </c>
      <c r="AB15" s="84"/>
    </row>
    <row r="16" spans="1:29" ht="100" x14ac:dyDescent="0.25">
      <c r="A16" s="194" t="s">
        <v>492</v>
      </c>
      <c r="B16" s="194" t="s">
        <v>241</v>
      </c>
      <c r="C16" s="194" t="s">
        <v>242</v>
      </c>
      <c r="D16" s="194" t="s">
        <v>134</v>
      </c>
      <c r="E16" s="194" t="s">
        <v>493</v>
      </c>
      <c r="F16" s="194" t="s">
        <v>244</v>
      </c>
      <c r="G16" s="194" t="s">
        <v>245</v>
      </c>
      <c r="H16" s="193"/>
      <c r="I16" s="195"/>
      <c r="J16" s="196"/>
      <c r="K16" s="197" t="s">
        <v>149</v>
      </c>
      <c r="L16" s="201" t="s">
        <v>238</v>
      </c>
      <c r="M16" s="193" t="s">
        <v>239</v>
      </c>
      <c r="N16" s="197" t="s">
        <v>457</v>
      </c>
      <c r="AA16" s="198" t="e">
        <f>IF(OR(I16="Fail",ISBLANK(I16)),INDEX('Issue Code Table'!C:C,MATCH(L:L,'Issue Code Table'!A:A,0)),IF(K16="Critical",6,IF(K16="Significant",5,IF(K16="Moderate",3,2))))</f>
        <v>#N/A</v>
      </c>
      <c r="AB16" s="84"/>
    </row>
    <row r="17" spans="1:28" ht="75" x14ac:dyDescent="0.25">
      <c r="A17" s="194" t="s">
        <v>494</v>
      </c>
      <c r="B17" s="194" t="s">
        <v>241</v>
      </c>
      <c r="C17" s="194" t="s">
        <v>242</v>
      </c>
      <c r="D17" s="194" t="s">
        <v>134</v>
      </c>
      <c r="E17" s="194" t="s">
        <v>247</v>
      </c>
      <c r="F17" s="194" t="s">
        <v>495</v>
      </c>
      <c r="G17" s="194" t="s">
        <v>249</v>
      </c>
      <c r="H17" s="193"/>
      <c r="I17" s="195"/>
      <c r="J17" s="196"/>
      <c r="K17" s="197" t="s">
        <v>156</v>
      </c>
      <c r="L17" s="201" t="s">
        <v>250</v>
      </c>
      <c r="M17" s="200" t="s">
        <v>251</v>
      </c>
      <c r="N17" s="197" t="s">
        <v>457</v>
      </c>
      <c r="AA17" s="198">
        <f>IF(OR(I17="Fail",ISBLANK(I17)),INDEX('Issue Code Table'!C:C,MATCH(L:L,'Issue Code Table'!A:A,0)),IF(K17="Critical",6,IF(K17="Significant",5,IF(K17="Moderate",3,2))))</f>
        <v>5</v>
      </c>
      <c r="AB17" s="84"/>
    </row>
    <row r="18" spans="1:28" ht="87.5" x14ac:dyDescent="0.25">
      <c r="A18" s="194" t="s">
        <v>496</v>
      </c>
      <c r="B18" s="194" t="s">
        <v>241</v>
      </c>
      <c r="C18" s="194" t="s">
        <v>242</v>
      </c>
      <c r="D18" s="194" t="s">
        <v>134</v>
      </c>
      <c r="E18" s="194" t="s">
        <v>259</v>
      </c>
      <c r="F18" s="194" t="s">
        <v>260</v>
      </c>
      <c r="G18" s="194" t="s">
        <v>261</v>
      </c>
      <c r="H18" s="199"/>
      <c r="I18" s="195"/>
      <c r="J18" s="196"/>
      <c r="K18" s="197" t="s">
        <v>156</v>
      </c>
      <c r="L18" s="197" t="s">
        <v>262</v>
      </c>
      <c r="M18" s="197" t="s">
        <v>263</v>
      </c>
      <c r="N18" s="197" t="s">
        <v>141</v>
      </c>
      <c r="AA18" s="198" t="e">
        <f>IF(OR(I18="Fail",ISBLANK(I18)),INDEX('Issue Code Table'!C:C,MATCH(L:L,'Issue Code Table'!A:A,0)),IF(K18="Critical",6,IF(K18="Significant",5,IF(K18="Moderate",3,2))))</f>
        <v>#N/A</v>
      </c>
      <c r="AB18" s="84"/>
    </row>
    <row r="19" spans="1:28" ht="112.5" x14ac:dyDescent="0.25">
      <c r="A19" s="194" t="s">
        <v>497</v>
      </c>
      <c r="B19" s="194" t="s">
        <v>265</v>
      </c>
      <c r="C19" s="194" t="s">
        <v>266</v>
      </c>
      <c r="D19" s="194" t="s">
        <v>134</v>
      </c>
      <c r="E19" s="194" t="s">
        <v>498</v>
      </c>
      <c r="F19" s="194" t="s">
        <v>499</v>
      </c>
      <c r="G19" s="194" t="s">
        <v>269</v>
      </c>
      <c r="H19" s="193"/>
      <c r="I19" s="195"/>
      <c r="J19" s="196"/>
      <c r="K19" s="197" t="s">
        <v>156</v>
      </c>
      <c r="L19" s="197" t="s">
        <v>500</v>
      </c>
      <c r="M19" s="197" t="s">
        <v>501</v>
      </c>
      <c r="N19" s="197" t="s">
        <v>457</v>
      </c>
      <c r="AA19" s="198" t="e">
        <f>IF(OR(I19="Fail",ISBLANK(I19)),INDEX('Issue Code Table'!C:C,MATCH(L:L,'Issue Code Table'!A:A,0)),IF(K19="Critical",6,IF(K19="Significant",5,IF(K19="Moderate",3,2))))</f>
        <v>#N/A</v>
      </c>
      <c r="AB19" s="84"/>
    </row>
    <row r="20" spans="1:28" ht="175" x14ac:dyDescent="0.25">
      <c r="A20" s="194" t="s">
        <v>502</v>
      </c>
      <c r="B20" s="194" t="s">
        <v>273</v>
      </c>
      <c r="C20" s="194" t="s">
        <v>274</v>
      </c>
      <c r="D20" s="194" t="s">
        <v>134</v>
      </c>
      <c r="E20" s="194" t="s">
        <v>275</v>
      </c>
      <c r="F20" s="194" t="s">
        <v>503</v>
      </c>
      <c r="G20" s="194" t="s">
        <v>277</v>
      </c>
      <c r="H20" s="193"/>
      <c r="I20" s="195"/>
      <c r="J20" s="196"/>
      <c r="K20" s="197" t="s">
        <v>156</v>
      </c>
      <c r="L20" s="201" t="s">
        <v>278</v>
      </c>
      <c r="M20" s="193" t="s">
        <v>279</v>
      </c>
      <c r="N20" s="197" t="s">
        <v>457</v>
      </c>
      <c r="AA20" s="198" t="e">
        <f>IF(OR(I20="Fail",ISBLANK(I20)),INDEX('Issue Code Table'!C:C,MATCH(L:L,'Issue Code Table'!A:A,0)),IF(K20="Critical",6,IF(K20="Significant",5,IF(K20="Moderate",3,2))))</f>
        <v>#N/A</v>
      </c>
      <c r="AB20" s="84"/>
    </row>
    <row r="21" spans="1:28" ht="87.5" x14ac:dyDescent="0.25">
      <c r="A21" s="194" t="s">
        <v>504</v>
      </c>
      <c r="B21" s="203" t="s">
        <v>281</v>
      </c>
      <c r="C21" s="194" t="s">
        <v>282</v>
      </c>
      <c r="D21" s="194" t="s">
        <v>134</v>
      </c>
      <c r="E21" s="194" t="s">
        <v>505</v>
      </c>
      <c r="F21" s="194" t="s">
        <v>506</v>
      </c>
      <c r="G21" s="194" t="s">
        <v>285</v>
      </c>
      <c r="H21" s="193"/>
      <c r="I21" s="195"/>
      <c r="J21" s="193"/>
      <c r="K21" s="197" t="s">
        <v>156</v>
      </c>
      <c r="L21" s="201" t="s">
        <v>286</v>
      </c>
      <c r="M21" s="193" t="s">
        <v>287</v>
      </c>
      <c r="N21" s="197" t="s">
        <v>457</v>
      </c>
      <c r="AA21" s="198" t="e">
        <f>IF(OR(I21="Fail",ISBLANK(I21)),INDEX('Issue Code Table'!C:C,MATCH(L:L,'Issue Code Table'!A:A,0)),IF(K21="Critical",6,IF(K21="Significant",5,IF(K21="Moderate",3,2))))</f>
        <v>#N/A</v>
      </c>
      <c r="AB21" s="84"/>
    </row>
    <row r="22" spans="1:28" ht="125" x14ac:dyDescent="0.25">
      <c r="A22" s="194" t="s">
        <v>507</v>
      </c>
      <c r="B22" s="203" t="s">
        <v>216</v>
      </c>
      <c r="C22" s="194" t="s">
        <v>217</v>
      </c>
      <c r="D22" s="194" t="s">
        <v>134</v>
      </c>
      <c r="E22" s="194" t="s">
        <v>289</v>
      </c>
      <c r="F22" s="194" t="s">
        <v>508</v>
      </c>
      <c r="G22" s="194" t="s">
        <v>291</v>
      </c>
      <c r="H22" s="193"/>
      <c r="I22" s="195"/>
      <c r="J22" s="193"/>
      <c r="K22" s="197" t="s">
        <v>156</v>
      </c>
      <c r="L22" s="197" t="s">
        <v>221</v>
      </c>
      <c r="M22" s="197" t="s">
        <v>222</v>
      </c>
      <c r="N22" s="197" t="s">
        <v>457</v>
      </c>
      <c r="AA22" s="198" t="e">
        <f>IF(OR(I22="Fail",ISBLANK(I22)),INDEX('Issue Code Table'!C:C,MATCH(L:L,'Issue Code Table'!A:A,0)),IF(K22="Critical",6,IF(K22="Significant",5,IF(K22="Moderate",3,2))))</f>
        <v>#N/A</v>
      </c>
      <c r="AB22" s="84"/>
    </row>
    <row r="23" spans="1:28" ht="62.5" x14ac:dyDescent="0.25">
      <c r="A23" s="194" t="s">
        <v>509</v>
      </c>
      <c r="B23" s="203" t="s">
        <v>293</v>
      </c>
      <c r="C23" s="194" t="s">
        <v>294</v>
      </c>
      <c r="D23" s="194" t="s">
        <v>134</v>
      </c>
      <c r="E23" s="194" t="s">
        <v>295</v>
      </c>
      <c r="F23" s="194" t="s">
        <v>296</v>
      </c>
      <c r="G23" s="194" t="s">
        <v>297</v>
      </c>
      <c r="H23" s="193"/>
      <c r="I23" s="195"/>
      <c r="J23" s="193"/>
      <c r="K23" s="197" t="s">
        <v>156</v>
      </c>
      <c r="L23" s="201" t="s">
        <v>298</v>
      </c>
      <c r="M23" s="193" t="s">
        <v>299</v>
      </c>
      <c r="N23" s="197" t="s">
        <v>457</v>
      </c>
      <c r="AA23" s="198" t="e">
        <f>IF(OR(I23="Fail",ISBLANK(I23)),INDEX('Issue Code Table'!C:C,MATCH(L:L,'Issue Code Table'!A:A,0)),IF(K23="Critical",6,IF(K23="Significant",5,IF(K23="Moderate",3,2))))</f>
        <v>#N/A</v>
      </c>
      <c r="AB23" s="84"/>
    </row>
    <row r="24" spans="1:28" ht="87.5" x14ac:dyDescent="0.25">
      <c r="A24" s="194" t="s">
        <v>510</v>
      </c>
      <c r="B24" s="194" t="s">
        <v>301</v>
      </c>
      <c r="C24" s="194" t="s">
        <v>302</v>
      </c>
      <c r="D24" s="194" t="s">
        <v>134</v>
      </c>
      <c r="E24" s="194" t="s">
        <v>511</v>
      </c>
      <c r="F24" s="194" t="s">
        <v>304</v>
      </c>
      <c r="G24" s="194" t="s">
        <v>305</v>
      </c>
      <c r="H24" s="193"/>
      <c r="I24" s="195"/>
      <c r="J24" s="196"/>
      <c r="K24" s="197" t="s">
        <v>156</v>
      </c>
      <c r="L24" s="197" t="s">
        <v>306</v>
      </c>
      <c r="M24" s="200" t="s">
        <v>307</v>
      </c>
      <c r="N24" s="197" t="s">
        <v>457</v>
      </c>
      <c r="AA24" s="198">
        <f>IF(OR(I24="Fail",ISBLANK(I24)),INDEX('Issue Code Table'!C:C,MATCH(L:L,'Issue Code Table'!A:A,0)),IF(K24="Critical",6,IF(K24="Significant",5,IF(K24="Moderate",3,2))))</f>
        <v>4</v>
      </c>
      <c r="AB24" s="84"/>
    </row>
    <row r="25" spans="1:28" ht="62.5" x14ac:dyDescent="0.25">
      <c r="A25" s="194" t="s">
        <v>512</v>
      </c>
      <c r="B25" s="194" t="s">
        <v>309</v>
      </c>
      <c r="C25" s="194" t="s">
        <v>310</v>
      </c>
      <c r="D25" s="194" t="s">
        <v>134</v>
      </c>
      <c r="E25" s="194" t="s">
        <v>513</v>
      </c>
      <c r="F25" s="194" t="s">
        <v>312</v>
      </c>
      <c r="G25" s="194" t="s">
        <v>313</v>
      </c>
      <c r="H25" s="193"/>
      <c r="I25" s="195"/>
      <c r="J25" s="196" t="s">
        <v>314</v>
      </c>
      <c r="K25" s="197" t="s">
        <v>149</v>
      </c>
      <c r="L25" s="197" t="s">
        <v>315</v>
      </c>
      <c r="M25" s="197" t="s">
        <v>316</v>
      </c>
      <c r="N25" s="197" t="s">
        <v>457</v>
      </c>
      <c r="AA25" s="198">
        <f>IF(OR(I25="Fail",ISBLANK(I25)),INDEX('Issue Code Table'!C:C,MATCH(L:L,'Issue Code Table'!A:A,0)),IF(K25="Critical",6,IF(K25="Significant",5,IF(K25="Moderate",3,2))))</f>
        <v>7</v>
      </c>
      <c r="AB25" s="84"/>
    </row>
    <row r="26" spans="1:28" ht="137.5" x14ac:dyDescent="0.25">
      <c r="A26" s="194" t="s">
        <v>514</v>
      </c>
      <c r="B26" s="194" t="s">
        <v>309</v>
      </c>
      <c r="C26" s="194" t="s">
        <v>310</v>
      </c>
      <c r="D26" s="194" t="s">
        <v>134</v>
      </c>
      <c r="E26" s="194" t="s">
        <v>515</v>
      </c>
      <c r="F26" s="194" t="s">
        <v>516</v>
      </c>
      <c r="G26" s="194" t="s">
        <v>320</v>
      </c>
      <c r="H26" s="193"/>
      <c r="I26" s="195"/>
      <c r="J26" s="196"/>
      <c r="K26" s="197" t="s">
        <v>156</v>
      </c>
      <c r="L26" s="197" t="s">
        <v>321</v>
      </c>
      <c r="M26" s="197" t="s">
        <v>322</v>
      </c>
      <c r="N26" s="197" t="s">
        <v>457</v>
      </c>
      <c r="AA26" s="198">
        <f>IF(OR(I26="Fail",ISBLANK(I26)),INDEX('Issue Code Table'!C:C,MATCH(L:L,'Issue Code Table'!A:A,0)),IF(K26="Critical",6,IF(K26="Significant",5,IF(K26="Moderate",3,2))))</f>
        <v>7</v>
      </c>
      <c r="AB26" s="84"/>
    </row>
    <row r="27" spans="1:28" ht="125" x14ac:dyDescent="0.25">
      <c r="A27" s="194" t="s">
        <v>517</v>
      </c>
      <c r="B27" s="194" t="s">
        <v>324</v>
      </c>
      <c r="C27" s="194" t="s">
        <v>325</v>
      </c>
      <c r="D27" s="194" t="s">
        <v>134</v>
      </c>
      <c r="E27" s="194" t="s">
        <v>326</v>
      </c>
      <c r="F27" s="194" t="s">
        <v>518</v>
      </c>
      <c r="G27" s="194" t="s">
        <v>328</v>
      </c>
      <c r="H27" s="193"/>
      <c r="I27" s="195"/>
      <c r="J27" s="196"/>
      <c r="K27" s="197" t="s">
        <v>149</v>
      </c>
      <c r="L27" s="201" t="s">
        <v>329</v>
      </c>
      <c r="M27" s="193" t="s">
        <v>330</v>
      </c>
      <c r="N27" s="197" t="s">
        <v>457</v>
      </c>
      <c r="AA27" s="198" t="e">
        <f>IF(OR(I27="Fail",ISBLANK(I27)),INDEX('Issue Code Table'!C:C,MATCH(L:L,'Issue Code Table'!A:A,0)),IF(K27="Critical",6,IF(K27="Significant",5,IF(K27="Moderate",3,2))))</f>
        <v>#N/A</v>
      </c>
      <c r="AB27" s="84"/>
    </row>
    <row r="28" spans="1:28" ht="62.5" x14ac:dyDescent="0.25">
      <c r="A28" s="194" t="s">
        <v>519</v>
      </c>
      <c r="B28" s="194" t="s">
        <v>324</v>
      </c>
      <c r="C28" s="194" t="s">
        <v>325</v>
      </c>
      <c r="D28" s="194" t="s">
        <v>134</v>
      </c>
      <c r="E28" s="194" t="s">
        <v>520</v>
      </c>
      <c r="F28" s="194" t="s">
        <v>521</v>
      </c>
      <c r="G28" s="194" t="s">
        <v>522</v>
      </c>
      <c r="H28" s="193"/>
      <c r="I28" s="195"/>
      <c r="J28" s="196"/>
      <c r="K28" s="197" t="s">
        <v>171</v>
      </c>
      <c r="L28" s="201" t="s">
        <v>335</v>
      </c>
      <c r="M28" s="200" t="s">
        <v>336</v>
      </c>
      <c r="N28" s="197" t="s">
        <v>457</v>
      </c>
      <c r="AA28" s="198">
        <f>IF(OR(I28="Fail",ISBLANK(I28)),INDEX('Issue Code Table'!C:C,MATCH(L:L,'Issue Code Table'!A:A,0)),IF(K28="Critical",6,IF(K28="Significant",5,IF(K28="Moderate",3,2))))</f>
        <v>1</v>
      </c>
      <c r="AB28" s="84"/>
    </row>
    <row r="29" spans="1:28" ht="100" x14ac:dyDescent="0.25">
      <c r="A29" s="194" t="s">
        <v>523</v>
      </c>
      <c r="B29" s="194" t="s">
        <v>324</v>
      </c>
      <c r="C29" s="194" t="s">
        <v>325</v>
      </c>
      <c r="D29" s="194" t="s">
        <v>134</v>
      </c>
      <c r="E29" s="194" t="s">
        <v>338</v>
      </c>
      <c r="F29" s="194" t="s">
        <v>524</v>
      </c>
      <c r="G29" s="194" t="s">
        <v>340</v>
      </c>
      <c r="H29" s="193"/>
      <c r="I29" s="195"/>
      <c r="J29" s="196" t="s">
        <v>341</v>
      </c>
      <c r="K29" s="197" t="s">
        <v>156</v>
      </c>
      <c r="L29" s="197" t="s">
        <v>342</v>
      </c>
      <c r="M29" s="200" t="s">
        <v>343</v>
      </c>
      <c r="N29" s="197" t="s">
        <v>457</v>
      </c>
      <c r="AA29" s="198">
        <f>IF(OR(I29="Fail",ISBLANK(I29)),INDEX('Issue Code Table'!C:C,MATCH(L:L,'Issue Code Table'!A:A,0)),IF(K29="Critical",6,IF(K29="Significant",5,IF(K29="Moderate",3,2))))</f>
        <v>3</v>
      </c>
      <c r="AB29" s="84"/>
    </row>
    <row r="30" spans="1:28" ht="50" x14ac:dyDescent="0.25">
      <c r="A30" s="194" t="s">
        <v>525</v>
      </c>
      <c r="B30" s="194" t="s">
        <v>324</v>
      </c>
      <c r="C30" s="194" t="s">
        <v>325</v>
      </c>
      <c r="D30" s="194" t="s">
        <v>134</v>
      </c>
      <c r="E30" s="194" t="s">
        <v>526</v>
      </c>
      <c r="F30" s="194" t="s">
        <v>527</v>
      </c>
      <c r="G30" s="194" t="s">
        <v>528</v>
      </c>
      <c r="H30" s="193"/>
      <c r="I30" s="195"/>
      <c r="J30" s="196"/>
      <c r="K30" s="197" t="s">
        <v>149</v>
      </c>
      <c r="L30" s="197" t="s">
        <v>348</v>
      </c>
      <c r="M30" s="200" t="s">
        <v>349</v>
      </c>
      <c r="N30" s="197" t="s">
        <v>457</v>
      </c>
      <c r="AA30" s="198">
        <f>IF(OR(I30="Fail",ISBLANK(I30)),INDEX('Issue Code Table'!C:C,MATCH(L:L,'Issue Code Table'!A:A,0)),IF(K30="Critical",6,IF(K30="Significant",5,IF(K30="Moderate",3,2))))</f>
        <v>5</v>
      </c>
      <c r="AB30" s="84"/>
    </row>
    <row r="31" spans="1:28" ht="132.75" customHeight="1" x14ac:dyDescent="0.25">
      <c r="A31" s="194" t="s">
        <v>529</v>
      </c>
      <c r="B31" s="203" t="s">
        <v>324</v>
      </c>
      <c r="C31" s="194" t="s">
        <v>325</v>
      </c>
      <c r="D31" s="194" t="s">
        <v>134</v>
      </c>
      <c r="E31" s="194" t="s">
        <v>530</v>
      </c>
      <c r="F31" s="194" t="s">
        <v>531</v>
      </c>
      <c r="G31" s="194" t="s">
        <v>532</v>
      </c>
      <c r="H31" s="193"/>
      <c r="I31" s="195"/>
      <c r="J31" s="193"/>
      <c r="K31" s="197" t="s">
        <v>171</v>
      </c>
      <c r="L31" s="197" t="s">
        <v>354</v>
      </c>
      <c r="M31" s="197" t="s">
        <v>355</v>
      </c>
      <c r="N31" s="197" t="s">
        <v>457</v>
      </c>
      <c r="AA31" s="198">
        <f>IF(OR(I31="Fail",ISBLANK(I31)),INDEX('Issue Code Table'!C:C,MATCH(L:L,'Issue Code Table'!A:A,0)),IF(K31="Critical",6,IF(K31="Significant",5,IF(K31="Moderate",3,2))))</f>
        <v>2</v>
      </c>
      <c r="AB31" s="84"/>
    </row>
    <row r="32" spans="1:28" ht="75" x14ac:dyDescent="0.25">
      <c r="A32" s="194" t="s">
        <v>533</v>
      </c>
      <c r="B32" s="194" t="s">
        <v>324</v>
      </c>
      <c r="C32" s="194" t="s">
        <v>325</v>
      </c>
      <c r="D32" s="194" t="s">
        <v>134</v>
      </c>
      <c r="E32" s="194" t="s">
        <v>534</v>
      </c>
      <c r="F32" s="194" t="s">
        <v>358</v>
      </c>
      <c r="G32" s="194" t="s">
        <v>359</v>
      </c>
      <c r="H32" s="193"/>
      <c r="I32" s="195"/>
      <c r="J32" s="196" t="s">
        <v>360</v>
      </c>
      <c r="K32" s="197" t="s">
        <v>149</v>
      </c>
      <c r="L32" s="197" t="s">
        <v>361</v>
      </c>
      <c r="M32" s="200" t="s">
        <v>362</v>
      </c>
      <c r="N32" s="197" t="s">
        <v>457</v>
      </c>
      <c r="AA32" s="198">
        <f>IF(OR(I32="Fail",ISBLANK(I32)),INDEX('Issue Code Table'!C:C,MATCH(L:L,'Issue Code Table'!A:A,0)),IF(K32="Critical",6,IF(K32="Significant",5,IF(K32="Moderate",3,2))))</f>
        <v>5</v>
      </c>
      <c r="AB32" s="84"/>
    </row>
    <row r="33" spans="1:29" ht="87.5" x14ac:dyDescent="0.25">
      <c r="A33" s="194" t="s">
        <v>535</v>
      </c>
      <c r="B33" s="194" t="s">
        <v>324</v>
      </c>
      <c r="C33" s="194" t="s">
        <v>325</v>
      </c>
      <c r="D33" s="194" t="s">
        <v>134</v>
      </c>
      <c r="E33" s="194" t="s">
        <v>536</v>
      </c>
      <c r="F33" s="194" t="s">
        <v>537</v>
      </c>
      <c r="G33" s="194" t="s">
        <v>538</v>
      </c>
      <c r="H33" s="193"/>
      <c r="I33" s="195"/>
      <c r="J33" s="196"/>
      <c r="K33" s="197" t="s">
        <v>149</v>
      </c>
      <c r="L33" s="197" t="s">
        <v>348</v>
      </c>
      <c r="M33" s="200" t="s">
        <v>349</v>
      </c>
      <c r="N33" s="197" t="s">
        <v>457</v>
      </c>
      <c r="AA33" s="198">
        <f>IF(OR(I33="Fail",ISBLANK(I33)),INDEX('Issue Code Table'!C:C,MATCH(L:L,'Issue Code Table'!A:A,0)),IF(K33="Critical",6,IF(K33="Significant",5,IF(K33="Moderate",3,2))))</f>
        <v>5</v>
      </c>
      <c r="AB33" s="84"/>
    </row>
    <row r="34" spans="1:29" ht="87.5" x14ac:dyDescent="0.25">
      <c r="A34" s="194" t="s">
        <v>539</v>
      </c>
      <c r="B34" s="194" t="s">
        <v>324</v>
      </c>
      <c r="C34" s="194" t="s">
        <v>325</v>
      </c>
      <c r="D34" s="194" t="s">
        <v>134</v>
      </c>
      <c r="E34" s="194" t="s">
        <v>368</v>
      </c>
      <c r="F34" s="194" t="s">
        <v>369</v>
      </c>
      <c r="G34" s="194" t="s">
        <v>370</v>
      </c>
      <c r="H34" s="193"/>
      <c r="I34" s="195"/>
      <c r="J34" s="196"/>
      <c r="K34" s="197" t="s">
        <v>156</v>
      </c>
      <c r="L34" s="201" t="s">
        <v>371</v>
      </c>
      <c r="M34" s="200" t="s">
        <v>372</v>
      </c>
      <c r="N34" s="197" t="s">
        <v>457</v>
      </c>
      <c r="AA34" s="198">
        <f>IF(OR(I34="Fail",ISBLANK(I34)),INDEX('Issue Code Table'!C:C,MATCH(L:L,'Issue Code Table'!A:A,0)),IF(K34="Critical",6,IF(K34="Significant",5,IF(K34="Moderate",3,2))))</f>
        <v>5</v>
      </c>
      <c r="AB34" s="84"/>
    </row>
    <row r="35" spans="1:29" ht="112.5" x14ac:dyDescent="0.25">
      <c r="A35" s="194" t="s">
        <v>540</v>
      </c>
      <c r="B35" s="194" t="s">
        <v>374</v>
      </c>
      <c r="C35" s="194" t="s">
        <v>375</v>
      </c>
      <c r="D35" s="194" t="s">
        <v>134</v>
      </c>
      <c r="E35" s="194" t="s">
        <v>541</v>
      </c>
      <c r="F35" s="194" t="s">
        <v>377</v>
      </c>
      <c r="G35" s="194" t="s">
        <v>378</v>
      </c>
      <c r="H35" s="193"/>
      <c r="I35" s="195"/>
      <c r="J35" s="196"/>
      <c r="K35" s="197" t="s">
        <v>149</v>
      </c>
      <c r="L35" s="197" t="s">
        <v>379</v>
      </c>
      <c r="M35" s="200" t="s">
        <v>380</v>
      </c>
      <c r="N35" s="197" t="s">
        <v>457</v>
      </c>
      <c r="AA35" s="198">
        <f>IF(OR(I35="Fail",ISBLANK(I35)),INDEX('Issue Code Table'!C:C,MATCH(L:L,'Issue Code Table'!A:A,0)),IF(K35="Critical",6,IF(K35="Significant",5,IF(K35="Moderate",3,2))))</f>
        <v>7</v>
      </c>
      <c r="AB35" s="84"/>
    </row>
    <row r="36" spans="1:29" ht="125.25" customHeight="1" x14ac:dyDescent="0.25">
      <c r="A36" s="194" t="s">
        <v>542</v>
      </c>
      <c r="B36" s="194" t="s">
        <v>382</v>
      </c>
      <c r="C36" s="194" t="s">
        <v>383</v>
      </c>
      <c r="D36" s="194" t="s">
        <v>134</v>
      </c>
      <c r="E36" s="194" t="s">
        <v>543</v>
      </c>
      <c r="F36" s="194" t="s">
        <v>385</v>
      </c>
      <c r="G36" s="194" t="s">
        <v>544</v>
      </c>
      <c r="H36" s="193"/>
      <c r="I36" s="195"/>
      <c r="J36" s="196" t="s">
        <v>403</v>
      </c>
      <c r="K36" s="197" t="s">
        <v>149</v>
      </c>
      <c r="L36" s="197" t="s">
        <v>387</v>
      </c>
      <c r="M36" s="197" t="s">
        <v>388</v>
      </c>
      <c r="N36" s="197" t="s">
        <v>457</v>
      </c>
      <c r="AA36" s="198">
        <f>IF(OR(I36="Fail",ISBLANK(I36)),INDEX('Issue Code Table'!C:C,MATCH(L:L,'Issue Code Table'!A:A,0)),IF(K36="Critical",6,IF(K36="Significant",5,IF(K36="Moderate",3,2))))</f>
        <v>6</v>
      </c>
      <c r="AB36" s="84"/>
    </row>
    <row r="37" spans="1:29" ht="50" x14ac:dyDescent="0.25">
      <c r="A37" s="194" t="s">
        <v>545</v>
      </c>
      <c r="B37" s="194" t="s">
        <v>390</v>
      </c>
      <c r="C37" s="194" t="s">
        <v>391</v>
      </c>
      <c r="D37" s="194" t="s">
        <v>134</v>
      </c>
      <c r="E37" s="194" t="s">
        <v>392</v>
      </c>
      <c r="F37" s="194" t="s">
        <v>393</v>
      </c>
      <c r="G37" s="194" t="s">
        <v>546</v>
      </c>
      <c r="H37" s="193"/>
      <c r="I37" s="195"/>
      <c r="J37" s="196" t="s">
        <v>395</v>
      </c>
      <c r="K37" s="197" t="s">
        <v>156</v>
      </c>
      <c r="L37" s="197" t="s">
        <v>396</v>
      </c>
      <c r="M37" s="197" t="s">
        <v>397</v>
      </c>
      <c r="N37" s="197" t="s">
        <v>457</v>
      </c>
      <c r="AA37" s="198">
        <f>IF(OR(I37="Fail",ISBLANK(I37)),INDEX('Issue Code Table'!C:C,MATCH(L:L,'Issue Code Table'!A:A,0)),IF(K37="Critical",6,IF(K37="Significant",5,IF(K37="Moderate",3,2))))</f>
        <v>4</v>
      </c>
      <c r="AB37" s="84"/>
    </row>
    <row r="38" spans="1:29" ht="110.25" customHeight="1" x14ac:dyDescent="0.25">
      <c r="A38" s="194" t="s">
        <v>547</v>
      </c>
      <c r="B38" s="194" t="s">
        <v>399</v>
      </c>
      <c r="C38" s="194" t="s">
        <v>400</v>
      </c>
      <c r="D38" s="194" t="s">
        <v>134</v>
      </c>
      <c r="E38" s="194" t="s">
        <v>548</v>
      </c>
      <c r="F38" s="194" t="s">
        <v>385</v>
      </c>
      <c r="G38" s="194" t="s">
        <v>549</v>
      </c>
      <c r="H38" s="193"/>
      <c r="I38" s="195"/>
      <c r="J38" s="196"/>
      <c r="K38" s="197" t="s">
        <v>149</v>
      </c>
      <c r="L38" s="197" t="s">
        <v>404</v>
      </c>
      <c r="M38" s="197" t="s">
        <v>405</v>
      </c>
      <c r="N38" s="197" t="s">
        <v>457</v>
      </c>
      <c r="AA38" s="198">
        <f>IF(OR(I38="Fail",ISBLANK(I38)),INDEX('Issue Code Table'!C:C,MATCH(L:L,'Issue Code Table'!A:A,0)),IF(K38="Critical",6,IF(K38="Significant",5,IF(K38="Moderate",3,2))))</f>
        <v>6</v>
      </c>
      <c r="AB38" s="84"/>
    </row>
    <row r="39" spans="1:29" ht="62.5" x14ac:dyDescent="0.25">
      <c r="A39" s="194" t="s">
        <v>550</v>
      </c>
      <c r="B39" s="194" t="s">
        <v>407</v>
      </c>
      <c r="C39" s="194" t="s">
        <v>408</v>
      </c>
      <c r="D39" s="194" t="s">
        <v>134</v>
      </c>
      <c r="E39" s="194" t="s">
        <v>551</v>
      </c>
      <c r="F39" s="194" t="s">
        <v>410</v>
      </c>
      <c r="G39" s="194" t="s">
        <v>411</v>
      </c>
      <c r="H39" s="193"/>
      <c r="I39" s="195"/>
      <c r="J39" s="196"/>
      <c r="K39" s="197" t="s">
        <v>156</v>
      </c>
      <c r="L39" s="201" t="s">
        <v>412</v>
      </c>
      <c r="M39" s="200" t="s">
        <v>413</v>
      </c>
      <c r="N39" s="197" t="s">
        <v>457</v>
      </c>
      <c r="AA39" s="198">
        <f>IF(OR(I39="Fail",ISBLANK(I39)),INDEX('Issue Code Table'!C:C,MATCH(L:L,'Issue Code Table'!A:A,0)),IF(K39="Critical",6,IF(K39="Significant",5,IF(K39="Moderate",3,2))))</f>
        <v>5</v>
      </c>
      <c r="AB39" s="84"/>
    </row>
    <row r="40" spans="1:29" ht="75" x14ac:dyDescent="0.25">
      <c r="A40" s="194" t="s">
        <v>552</v>
      </c>
      <c r="B40" s="194" t="s">
        <v>407</v>
      </c>
      <c r="C40" s="194" t="s">
        <v>408</v>
      </c>
      <c r="D40" s="194" t="s">
        <v>134</v>
      </c>
      <c r="E40" s="194" t="s">
        <v>553</v>
      </c>
      <c r="F40" s="194" t="s">
        <v>415</v>
      </c>
      <c r="G40" s="194" t="s">
        <v>554</v>
      </c>
      <c r="H40" s="193"/>
      <c r="I40" s="195"/>
      <c r="J40" s="196"/>
      <c r="K40" s="197" t="s">
        <v>156</v>
      </c>
      <c r="L40" s="201" t="s">
        <v>412</v>
      </c>
      <c r="M40" s="201" t="s">
        <v>413</v>
      </c>
      <c r="N40" s="197" t="s">
        <v>457</v>
      </c>
      <c r="AA40" s="198">
        <f>IF(OR(I40="Fail",ISBLANK(I40)),INDEX('Issue Code Table'!C:C,MATCH(L:L,'Issue Code Table'!A:A,0)),IF(K40="Critical",6,IF(K40="Significant",5,IF(K40="Moderate",3,2))))</f>
        <v>5</v>
      </c>
      <c r="AB40" s="84"/>
    </row>
    <row r="41" spans="1:29" ht="100" x14ac:dyDescent="0.25">
      <c r="A41" s="194" t="s">
        <v>555</v>
      </c>
      <c r="B41" s="194" t="s">
        <v>418</v>
      </c>
      <c r="C41" s="194" t="s">
        <v>419</v>
      </c>
      <c r="D41" s="194" t="s">
        <v>134</v>
      </c>
      <c r="E41" s="194" t="s">
        <v>556</v>
      </c>
      <c r="F41" s="194" t="s">
        <v>557</v>
      </c>
      <c r="G41" s="194" t="s">
        <v>558</v>
      </c>
      <c r="H41" s="193"/>
      <c r="I41" s="195"/>
      <c r="J41" s="196"/>
      <c r="K41" s="197" t="s">
        <v>156</v>
      </c>
      <c r="L41" s="197" t="s">
        <v>423</v>
      </c>
      <c r="M41" s="197" t="s">
        <v>424</v>
      </c>
      <c r="N41" s="197" t="s">
        <v>457</v>
      </c>
      <c r="AA41" s="198">
        <f>IF(OR(I41="Fail",ISBLANK(I41)),INDEX('Issue Code Table'!C:C,MATCH(L:L,'Issue Code Table'!A:A,0)),IF(K41="Critical",6,IF(K41="Significant",5,IF(K41="Moderate",3,2))))</f>
        <v>4</v>
      </c>
      <c r="AB41" s="84"/>
    </row>
    <row r="42" spans="1:29" ht="87.5" x14ac:dyDescent="0.25">
      <c r="A42" s="194" t="s">
        <v>559</v>
      </c>
      <c r="B42" s="225" t="s">
        <v>426</v>
      </c>
      <c r="C42" s="226" t="s">
        <v>427</v>
      </c>
      <c r="D42" s="194" t="s">
        <v>134</v>
      </c>
      <c r="E42" s="194" t="s">
        <v>428</v>
      </c>
      <c r="F42" s="194" t="s">
        <v>429</v>
      </c>
      <c r="G42" s="194" t="s">
        <v>430</v>
      </c>
      <c r="H42" s="193"/>
      <c r="I42" s="195"/>
      <c r="J42" s="196" t="s">
        <v>431</v>
      </c>
      <c r="K42" s="197" t="s">
        <v>149</v>
      </c>
      <c r="L42" s="197" t="s">
        <v>432</v>
      </c>
      <c r="M42" s="197" t="s">
        <v>433</v>
      </c>
      <c r="N42" s="197" t="s">
        <v>457</v>
      </c>
      <c r="AA42" s="198" t="e">
        <f>IF(OR(I42="Fail",ISBLANK(I42)),INDEX('Issue Code Table'!C:C,MATCH(L:L,'Issue Code Table'!A:A,0)),IF(K42="Critical",6,IF(K42="Significant",5,IF(K42="Moderate",3,2))))</f>
        <v>#N/A</v>
      </c>
      <c r="AB42" s="84"/>
    </row>
    <row r="43" spans="1:29" ht="62.5" x14ac:dyDescent="0.25">
      <c r="A43" s="194" t="s">
        <v>560</v>
      </c>
      <c r="B43" s="225" t="s">
        <v>426</v>
      </c>
      <c r="C43" s="226" t="s">
        <v>427</v>
      </c>
      <c r="D43" s="194" t="s">
        <v>134</v>
      </c>
      <c r="E43" s="194" t="s">
        <v>435</v>
      </c>
      <c r="F43" s="194" t="s">
        <v>561</v>
      </c>
      <c r="G43" s="194" t="s">
        <v>437</v>
      </c>
      <c r="H43" s="193"/>
      <c r="I43" s="195"/>
      <c r="J43" s="196"/>
      <c r="K43" s="197" t="s">
        <v>149</v>
      </c>
      <c r="L43" s="201" t="s">
        <v>438</v>
      </c>
      <c r="M43" s="200" t="s">
        <v>439</v>
      </c>
      <c r="N43" s="197" t="s">
        <v>457</v>
      </c>
      <c r="AA43" s="198">
        <f>IF(OR(I43="Fail",ISBLANK(I43)),INDEX('Issue Code Table'!C:C,MATCH(L:L,'Issue Code Table'!A:A,0)),IF(K43="Critical",6,IF(K43="Significant",5,IF(K43="Moderate",3,2))))</f>
        <v>4</v>
      </c>
      <c r="AB43" s="84"/>
    </row>
    <row r="44" spans="1:29" ht="50" x14ac:dyDescent="0.25">
      <c r="A44" s="194" t="s">
        <v>562</v>
      </c>
      <c r="B44" s="225" t="s">
        <v>426</v>
      </c>
      <c r="C44" s="226" t="s">
        <v>427</v>
      </c>
      <c r="D44" s="194" t="s">
        <v>134</v>
      </c>
      <c r="E44" s="194" t="s">
        <v>435</v>
      </c>
      <c r="F44" s="194" t="s">
        <v>441</v>
      </c>
      <c r="G44" s="194" t="s">
        <v>442</v>
      </c>
      <c r="H44" s="193"/>
      <c r="I44" s="195"/>
      <c r="J44" s="196"/>
      <c r="K44" s="197" t="s">
        <v>156</v>
      </c>
      <c r="L44" s="201" t="s">
        <v>438</v>
      </c>
      <c r="M44" s="200" t="s">
        <v>439</v>
      </c>
      <c r="N44" s="197" t="s">
        <v>457</v>
      </c>
      <c r="AA44" s="198">
        <f>IF(OR(I44="Fail",ISBLANK(I44)),INDEX('Issue Code Table'!C:C,MATCH(L:L,'Issue Code Table'!A:A,0)),IF(K44="Critical",6,IF(K44="Significant",5,IF(K44="Moderate",3,2))))</f>
        <v>4</v>
      </c>
      <c r="AB44" s="84"/>
    </row>
    <row r="45" spans="1:29" ht="75" x14ac:dyDescent="0.25">
      <c r="A45" s="194" t="s">
        <v>563</v>
      </c>
      <c r="B45" s="203" t="s">
        <v>444</v>
      </c>
      <c r="C45" s="194" t="s">
        <v>445</v>
      </c>
      <c r="D45" s="194" t="s">
        <v>134</v>
      </c>
      <c r="E45" s="194" t="s">
        <v>564</v>
      </c>
      <c r="F45" s="194" t="s">
        <v>447</v>
      </c>
      <c r="G45" s="194" t="s">
        <v>565</v>
      </c>
      <c r="H45" s="193"/>
      <c r="I45" s="195"/>
      <c r="J45" s="193"/>
      <c r="K45" s="197" t="s">
        <v>149</v>
      </c>
      <c r="L45" s="201" t="s">
        <v>404</v>
      </c>
      <c r="M45" s="200" t="s">
        <v>405</v>
      </c>
      <c r="N45" s="197" t="s">
        <v>457</v>
      </c>
      <c r="AA45" s="204">
        <f>IF(OR(I45="Fail",ISBLANK(I45)),INDEX('Issue Code Table'!C:C,MATCH(L:L,'Issue Code Table'!A:A,0)),IF(K45="Critical",6,IF(K45="Significant",5,IF(K45="Moderate",3,2))))</f>
        <v>6</v>
      </c>
      <c r="AB45" s="84"/>
    </row>
    <row r="46" spans="1:29" s="157" customFormat="1" x14ac:dyDescent="0.25">
      <c r="A46" s="171"/>
      <c r="B46" s="172"/>
      <c r="C46" s="173"/>
      <c r="D46" s="174"/>
      <c r="E46" s="174"/>
      <c r="F46" s="174"/>
      <c r="G46" s="173"/>
      <c r="H46" s="173"/>
      <c r="I46" s="175"/>
      <c r="J46" s="173"/>
      <c r="K46" s="176"/>
      <c r="L46" s="176"/>
      <c r="M46" s="176"/>
      <c r="N46" s="176"/>
      <c r="AA46" s="179"/>
      <c r="AC46" s="158"/>
    </row>
    <row r="47" spans="1:29" hidden="1" x14ac:dyDescent="0.25">
      <c r="H47" s="160" t="s">
        <v>58</v>
      </c>
    </row>
    <row r="48" spans="1:29" hidden="1" x14ac:dyDescent="0.25">
      <c r="H48" s="160" t="s">
        <v>59</v>
      </c>
    </row>
    <row r="49" spans="8:8" hidden="1" x14ac:dyDescent="0.25">
      <c r="H49" s="160" t="s">
        <v>47</v>
      </c>
    </row>
    <row r="50" spans="8:8" hidden="1" x14ac:dyDescent="0.25">
      <c r="H50" s="160" t="s">
        <v>450</v>
      </c>
    </row>
    <row r="51" spans="8:8" hidden="1" x14ac:dyDescent="0.25"/>
    <row r="52" spans="8:8" hidden="1" x14ac:dyDescent="0.25">
      <c r="H52" s="160" t="s">
        <v>451</v>
      </c>
    </row>
    <row r="53" spans="8:8" hidden="1" x14ac:dyDescent="0.25">
      <c r="H53" s="160" t="s">
        <v>138</v>
      </c>
    </row>
    <row r="54" spans="8:8" hidden="1" x14ac:dyDescent="0.25">
      <c r="H54" s="160" t="s">
        <v>149</v>
      </c>
    </row>
    <row r="55" spans="8:8" hidden="1" x14ac:dyDescent="0.25">
      <c r="H55" s="160" t="s">
        <v>156</v>
      </c>
    </row>
    <row r="56" spans="8:8" hidden="1" x14ac:dyDescent="0.25">
      <c r="H56" s="160" t="s">
        <v>171</v>
      </c>
    </row>
    <row r="57" spans="8:8" hidden="1" x14ac:dyDescent="0.25"/>
    <row r="58" spans="8:8" hidden="1" x14ac:dyDescent="0.25"/>
    <row r="59" spans="8:8" hidden="1" x14ac:dyDescent="0.25"/>
    <row r="60" spans="8:8" hidden="1" x14ac:dyDescent="0.25"/>
    <row r="61" spans="8:8" hidden="1" x14ac:dyDescent="0.25"/>
    <row r="62" spans="8:8" hidden="1" x14ac:dyDescent="0.25"/>
  </sheetData>
  <protectedRanges>
    <protectedRange password="E1A2" sqref="L2:N2 N18" name="Range1"/>
    <protectedRange password="E1A2" sqref="AA2" name="Range1_1"/>
    <protectedRange password="E1A2" sqref="N19:N45 L5 L7 L9:L10 L12 N3:N17" name="Range1_2"/>
    <protectedRange password="E1A2" sqref="N46" name="Range1_3"/>
    <protectedRange password="E1A2" sqref="L3" name="Range1_4"/>
    <protectedRange password="E1A2" sqref="L4" name="Range1_5"/>
    <protectedRange password="E1A2" sqref="L6" name="Range1_2_1"/>
    <protectedRange password="E1A2" sqref="L8" name="Range1_8"/>
    <protectedRange password="E1A2" sqref="L11:M11" name="Range1_7"/>
    <protectedRange password="E1A2" sqref="M12" name="Range1_10"/>
    <protectedRange password="E1A2" sqref="L14:M14" name="Range1_11"/>
    <protectedRange password="E1A2" sqref="L15" name="Range1_4_1"/>
    <protectedRange password="E1A2" sqref="L16" name="Range1_4_2"/>
    <protectedRange password="E1A2" sqref="L17" name="Range1_7_1"/>
  </protectedRanges>
  <autoFilter ref="A2:L45" xr:uid="{00000000-0009-0000-0000-000004000000}"/>
  <conditionalFormatting sqref="M19">
    <cfRule type="expression" dxfId="14" priority="37" stopIfTrue="1">
      <formula>ISERROR(AC19)</formula>
    </cfRule>
  </conditionalFormatting>
  <conditionalFormatting sqref="I3:I45">
    <cfRule type="cellIs" dxfId="13" priority="41" stopIfTrue="1" operator="equal">
      <formula>"Pass"</formula>
    </cfRule>
    <cfRule type="cellIs" dxfId="12" priority="42" stopIfTrue="1" operator="equal">
      <formula>"Fail"</formula>
    </cfRule>
    <cfRule type="cellIs" dxfId="11" priority="43" stopIfTrue="1" operator="equal">
      <formula>"Info"</formula>
    </cfRule>
  </conditionalFormatting>
  <conditionalFormatting sqref="M11 M13:M14 M18 M22 M25:M26 M31 M36:M38 M41:M42">
    <cfRule type="expression" dxfId="10" priority="36">
      <formula>ISERROR(AC11)</formula>
    </cfRule>
  </conditionalFormatting>
  <conditionalFormatting sqref="M12">
    <cfRule type="expression" dxfId="9" priority="30">
      <formula>ISERROR(AC12)</formula>
    </cfRule>
  </conditionalFormatting>
  <conditionalFormatting sqref="M40">
    <cfRule type="expression" dxfId="8" priority="130" stopIfTrue="1">
      <formula>ISERROR(AA40)</formula>
    </cfRule>
  </conditionalFormatting>
  <conditionalFormatting sqref="L3:L45">
    <cfRule type="expression" dxfId="7" priority="1" stopIfTrue="1">
      <formula>ISERROR(AA3)</formula>
    </cfRule>
  </conditionalFormatting>
  <dataValidations count="3">
    <dataValidation type="list" allowBlank="1" showInputMessage="1" showErrorMessage="1" sqref="K46 I46" xr:uid="{00000000-0002-0000-0400-000000000000}">
      <formula1>#REF!</formula1>
    </dataValidation>
    <dataValidation type="list" allowBlank="1" showInputMessage="1" showErrorMessage="1" sqref="I3:I45" xr:uid="{00000000-0002-0000-0400-000002000000}">
      <formula1>$H$47:$H$50</formula1>
    </dataValidation>
    <dataValidation type="list" allowBlank="1" showInputMessage="1" showErrorMessage="1" sqref="K3:K45" xr:uid="{00000000-0002-0000-0400-000003000000}">
      <formula1>$H$53:$H$56</formula1>
    </dataValidation>
  </dataValidations>
  <printOptions horizontalCentered="1"/>
  <pageMargins left="0.25" right="0.25" top="0.5" bottom="0.5" header="0.25" footer="0.25"/>
  <pageSetup scale="50"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C58"/>
  <sheetViews>
    <sheetView showGridLines="0" zoomScaleNormal="100" zoomScaleSheetLayoutView="50" workbookViewId="0">
      <pane ySplit="2" topLeftCell="A3" activePane="bottomLeft" state="frozen"/>
      <selection pane="bottomLeft" activeCell="I47" sqref="I3:I47"/>
    </sheetView>
  </sheetViews>
  <sheetFormatPr defaultColWidth="9.1796875" defaultRowHeight="12.5" x14ac:dyDescent="0.25"/>
  <cols>
    <col min="1" max="1" width="10.453125" style="84" customWidth="1"/>
    <col min="2" max="2" width="8.7265625" style="95" customWidth="1"/>
    <col min="3" max="3" width="14.453125" style="221" customWidth="1"/>
    <col min="4" max="4" width="9.453125" style="221" customWidth="1"/>
    <col min="5" max="5" width="29.1796875" style="221" customWidth="1"/>
    <col min="6" max="6" width="58" style="221" customWidth="1"/>
    <col min="7" max="7" width="59.81640625" style="221" customWidth="1"/>
    <col min="8" max="8" width="24.7265625" style="84" customWidth="1"/>
    <col min="9" max="9" width="10.7265625" style="84" customWidth="1"/>
    <col min="10" max="10" width="16.81640625" style="84" customWidth="1"/>
    <col min="11" max="11" width="12.81640625" style="104" customWidth="1"/>
    <col min="12" max="12" width="13.81640625" style="104" customWidth="1"/>
    <col min="13" max="13" width="57.1796875" style="104" customWidth="1"/>
    <col min="14" max="14" width="13.81640625" style="104" customWidth="1"/>
    <col min="15" max="26" width="9.1796875" style="84"/>
    <col min="27" max="27" width="19.453125" hidden="1" customWidth="1"/>
    <col min="28" max="28" width="9.1796875" customWidth="1"/>
    <col min="29" max="29" width="8.7265625" customWidth="1"/>
    <col min="30" max="16384" width="9.1796875" style="84"/>
  </cols>
  <sheetData>
    <row r="1" spans="1:29" customFormat="1" ht="13" x14ac:dyDescent="0.3">
      <c r="A1" s="8" t="s">
        <v>57</v>
      </c>
      <c r="B1" s="9"/>
      <c r="C1" s="220"/>
      <c r="D1" s="220"/>
      <c r="E1" s="220"/>
      <c r="F1" s="220"/>
      <c r="G1" s="220"/>
      <c r="H1" s="9"/>
      <c r="I1" s="9"/>
      <c r="J1" s="9"/>
      <c r="K1" s="186"/>
      <c r="L1" s="187"/>
      <c r="M1" s="187"/>
      <c r="N1" s="188"/>
      <c r="AA1" s="188"/>
    </row>
    <row r="2" spans="1:29" s="222" customFormat="1" ht="39" customHeight="1" x14ac:dyDescent="0.25">
      <c r="A2" s="153" t="s">
        <v>116</v>
      </c>
      <c r="B2" s="153" t="s">
        <v>117</v>
      </c>
      <c r="C2" s="153" t="s">
        <v>118</v>
      </c>
      <c r="D2" s="153" t="s">
        <v>119</v>
      </c>
      <c r="E2" s="153" t="s">
        <v>120</v>
      </c>
      <c r="F2" s="153" t="s">
        <v>121</v>
      </c>
      <c r="G2" s="153" t="s">
        <v>122</v>
      </c>
      <c r="H2" s="153" t="s">
        <v>123</v>
      </c>
      <c r="I2" s="153" t="s">
        <v>124</v>
      </c>
      <c r="J2" s="153" t="s">
        <v>125</v>
      </c>
      <c r="K2" s="216" t="s">
        <v>126</v>
      </c>
      <c r="L2" s="217" t="s">
        <v>452</v>
      </c>
      <c r="M2" s="217" t="s">
        <v>128</v>
      </c>
      <c r="N2" s="217" t="s">
        <v>129</v>
      </c>
      <c r="AA2" s="217" t="s">
        <v>130</v>
      </c>
      <c r="AC2" s="223"/>
    </row>
    <row r="3" spans="1:29" ht="112.5" x14ac:dyDescent="0.25">
      <c r="A3" s="194" t="s">
        <v>566</v>
      </c>
      <c r="B3" s="194" t="s">
        <v>132</v>
      </c>
      <c r="C3" s="194" t="s">
        <v>133</v>
      </c>
      <c r="D3" s="194" t="s">
        <v>134</v>
      </c>
      <c r="E3" s="194" t="s">
        <v>135</v>
      </c>
      <c r="F3" s="194" t="s">
        <v>136</v>
      </c>
      <c r="G3" s="194" t="s">
        <v>137</v>
      </c>
      <c r="H3" s="193"/>
      <c r="I3" s="195"/>
      <c r="J3" s="196"/>
      <c r="K3" s="197" t="s">
        <v>138</v>
      </c>
      <c r="L3" s="197" t="s">
        <v>139</v>
      </c>
      <c r="M3" s="193" t="s">
        <v>140</v>
      </c>
      <c r="N3" s="197" t="s">
        <v>141</v>
      </c>
      <c r="AA3" s="198" t="e">
        <f>IF(OR(I3="Fail",ISBLANK(I3)),INDEX('Issue Code Table'!C:C,MATCH(L:L,'Issue Code Table'!A:A,0)),IF(K3="Critical",6,IF(K3="Significant",5,IF(K3="Moderate",3,2))))</f>
        <v>#N/A</v>
      </c>
      <c r="AB3" s="84"/>
    </row>
    <row r="4" spans="1:29" ht="219.75" customHeight="1" x14ac:dyDescent="0.25">
      <c r="A4" s="194" t="s">
        <v>567</v>
      </c>
      <c r="B4" s="194" t="s">
        <v>143</v>
      </c>
      <c r="C4" s="194" t="s">
        <v>144</v>
      </c>
      <c r="D4" s="194" t="s">
        <v>134</v>
      </c>
      <c r="E4" s="194" t="s">
        <v>145</v>
      </c>
      <c r="F4" s="194" t="s">
        <v>568</v>
      </c>
      <c r="G4" s="194" t="s">
        <v>147</v>
      </c>
      <c r="H4" s="199"/>
      <c r="I4" s="195"/>
      <c r="J4" s="196" t="s">
        <v>148</v>
      </c>
      <c r="K4" s="197" t="s">
        <v>156</v>
      </c>
      <c r="L4" s="197" t="s">
        <v>150</v>
      </c>
      <c r="M4" s="193" t="s">
        <v>151</v>
      </c>
      <c r="N4" s="197" t="s">
        <v>141</v>
      </c>
      <c r="AA4" s="198" t="e">
        <f>IF(OR(I4="Fail",ISBLANK(I4)),INDEX('Issue Code Table'!C:C,MATCH(L:L,'Issue Code Table'!A:A,0)),IF(K4="Critical",6,IF(K4="Significant",5,IF(K4="Moderate",3,2))))</f>
        <v>#N/A</v>
      </c>
      <c r="AB4" s="84"/>
    </row>
    <row r="5" spans="1:29" ht="75" x14ac:dyDescent="0.25">
      <c r="A5" s="194" t="s">
        <v>569</v>
      </c>
      <c r="B5" s="194" t="s">
        <v>143</v>
      </c>
      <c r="C5" s="194" t="s">
        <v>144</v>
      </c>
      <c r="D5" s="194" t="s">
        <v>134</v>
      </c>
      <c r="E5" s="194" t="s">
        <v>153</v>
      </c>
      <c r="F5" s="194" t="s">
        <v>154</v>
      </c>
      <c r="G5" s="194" t="s">
        <v>155</v>
      </c>
      <c r="H5" s="193"/>
      <c r="I5" s="195"/>
      <c r="J5" s="196"/>
      <c r="K5" s="197" t="s">
        <v>156</v>
      </c>
      <c r="L5" s="197" t="s">
        <v>157</v>
      </c>
      <c r="M5" s="200" t="s">
        <v>158</v>
      </c>
      <c r="N5" s="197" t="s">
        <v>141</v>
      </c>
      <c r="AA5" s="198">
        <f>IF(OR(I5="Fail",ISBLANK(I5)),INDEX('Issue Code Table'!C:C,MATCH(L:L,'Issue Code Table'!A:A,0)),IF(K5="Critical",6,IF(K5="Significant",5,IF(K5="Moderate",3,2))))</f>
        <v>4</v>
      </c>
      <c r="AB5" s="84"/>
    </row>
    <row r="6" spans="1:29" ht="112.5" x14ac:dyDescent="0.25">
      <c r="A6" s="194" t="s">
        <v>570</v>
      </c>
      <c r="B6" s="194" t="s">
        <v>160</v>
      </c>
      <c r="C6" s="194" t="s">
        <v>161</v>
      </c>
      <c r="D6" s="194" t="s">
        <v>134</v>
      </c>
      <c r="E6" s="194" t="s">
        <v>162</v>
      </c>
      <c r="F6" s="194" t="s">
        <v>163</v>
      </c>
      <c r="G6" s="194" t="s">
        <v>164</v>
      </c>
      <c r="H6" s="193"/>
      <c r="I6" s="195"/>
      <c r="J6" s="196"/>
      <c r="K6" s="197" t="s">
        <v>149</v>
      </c>
      <c r="L6" s="201" t="s">
        <v>165</v>
      </c>
      <c r="M6" s="200" t="s">
        <v>166</v>
      </c>
      <c r="N6" s="197" t="s">
        <v>141</v>
      </c>
      <c r="AA6" s="198">
        <f>IF(OR(I6="Fail",ISBLANK(I6)),INDEX('Issue Code Table'!C:C,MATCH(L:L,'Issue Code Table'!A:A,0)),IF(K6="Critical",6,IF(K6="Significant",5,IF(K6="Moderate",3,2))))</f>
        <v>5</v>
      </c>
      <c r="AB6" s="84"/>
    </row>
    <row r="7" spans="1:29" ht="75" x14ac:dyDescent="0.25">
      <c r="A7" s="194" t="s">
        <v>571</v>
      </c>
      <c r="B7" s="193" t="s">
        <v>181</v>
      </c>
      <c r="C7" s="193" t="s">
        <v>182</v>
      </c>
      <c r="D7" s="194" t="s">
        <v>134</v>
      </c>
      <c r="E7" s="194" t="s">
        <v>168</v>
      </c>
      <c r="F7" s="194" t="s">
        <v>169</v>
      </c>
      <c r="G7" s="194" t="s">
        <v>170</v>
      </c>
      <c r="H7" s="193"/>
      <c r="I7" s="195"/>
      <c r="J7" s="196"/>
      <c r="K7" s="197" t="s">
        <v>171</v>
      </c>
      <c r="L7" s="197" t="s">
        <v>172</v>
      </c>
      <c r="M7" s="200" t="s">
        <v>173</v>
      </c>
      <c r="N7" s="197" t="s">
        <v>141</v>
      </c>
      <c r="AA7" s="198">
        <f>IF(OR(I7="Fail",ISBLANK(I7)),INDEX('Issue Code Table'!C:C,MATCH(L:L,'Issue Code Table'!A:A,0)),IF(K7="Critical",6,IF(K7="Significant",5,IF(K7="Moderate",3,2))))</f>
        <v>2</v>
      </c>
      <c r="AB7" s="84"/>
    </row>
    <row r="8" spans="1:29" ht="180.65" customHeight="1" x14ac:dyDescent="0.25">
      <c r="A8" s="194" t="s">
        <v>572</v>
      </c>
      <c r="B8" s="193" t="s">
        <v>181</v>
      </c>
      <c r="C8" s="193" t="s">
        <v>182</v>
      </c>
      <c r="D8" s="194" t="s">
        <v>134</v>
      </c>
      <c r="E8" s="194" t="s">
        <v>175</v>
      </c>
      <c r="F8" s="194" t="s">
        <v>1692</v>
      </c>
      <c r="G8" s="194" t="s">
        <v>177</v>
      </c>
      <c r="H8" s="199"/>
      <c r="I8" s="195"/>
      <c r="J8" s="196"/>
      <c r="K8" s="197" t="s">
        <v>156</v>
      </c>
      <c r="L8" s="197" t="s">
        <v>178</v>
      </c>
      <c r="M8" s="193" t="s">
        <v>179</v>
      </c>
      <c r="N8" s="197" t="s">
        <v>141</v>
      </c>
      <c r="AA8" s="198" t="e">
        <f>IF(OR(I8="Fail",ISBLANK(I8)),INDEX('Issue Code Table'!C:C,MATCH(L:L,'Issue Code Table'!A:A,0)),IF(K8="Critical",6,IF(K8="Significant",5,IF(K8="Moderate",3,2))))</f>
        <v>#N/A</v>
      </c>
      <c r="AB8" s="84"/>
    </row>
    <row r="9" spans="1:29" ht="87.5" x14ac:dyDescent="0.25">
      <c r="A9" s="194" t="s">
        <v>573</v>
      </c>
      <c r="B9" s="194" t="s">
        <v>181</v>
      </c>
      <c r="C9" s="194" t="s">
        <v>182</v>
      </c>
      <c r="D9" s="194" t="s">
        <v>134</v>
      </c>
      <c r="E9" s="194" t="s">
        <v>183</v>
      </c>
      <c r="F9" s="194" t="s">
        <v>184</v>
      </c>
      <c r="G9" s="194" t="s">
        <v>185</v>
      </c>
      <c r="H9" s="193"/>
      <c r="I9" s="195"/>
      <c r="J9" s="196"/>
      <c r="K9" s="197" t="s">
        <v>149</v>
      </c>
      <c r="L9" s="201" t="s">
        <v>172</v>
      </c>
      <c r="M9" s="200" t="s">
        <v>173</v>
      </c>
      <c r="N9" s="197" t="s">
        <v>141</v>
      </c>
      <c r="AA9" s="198">
        <f>IF(OR(I9="Fail",ISBLANK(I9)),INDEX('Issue Code Table'!C:C,MATCH(L:L,'Issue Code Table'!A:A,0)),IF(K9="Critical",6,IF(K9="Significant",5,IF(K9="Moderate",3,2))))</f>
        <v>2</v>
      </c>
      <c r="AB9" s="84"/>
    </row>
    <row r="10" spans="1:29" ht="250" x14ac:dyDescent="0.25">
      <c r="A10" s="194" t="s">
        <v>574</v>
      </c>
      <c r="B10" s="194" t="s">
        <v>187</v>
      </c>
      <c r="C10" s="194" t="s">
        <v>188</v>
      </c>
      <c r="D10" s="194" t="s">
        <v>134</v>
      </c>
      <c r="E10" s="194" t="s">
        <v>189</v>
      </c>
      <c r="F10" s="194" t="s">
        <v>184</v>
      </c>
      <c r="G10" s="194" t="s">
        <v>190</v>
      </c>
      <c r="H10" s="193"/>
      <c r="I10" s="195"/>
      <c r="J10" s="196"/>
      <c r="K10" s="197" t="s">
        <v>156</v>
      </c>
      <c r="L10" s="201" t="s">
        <v>165</v>
      </c>
      <c r="M10" s="200" t="s">
        <v>575</v>
      </c>
      <c r="N10" s="197" t="s">
        <v>141</v>
      </c>
      <c r="AA10" s="198">
        <f>IF(OR(I10="Fail",ISBLANK(I10)),INDEX('Issue Code Table'!C:C,MATCH(L:L,'Issue Code Table'!A:A,0)),IF(K10="Critical",6,IF(K10="Significant",5,IF(K10="Moderate",3,2))))</f>
        <v>5</v>
      </c>
      <c r="AB10" s="84"/>
    </row>
    <row r="11" spans="1:29" ht="212.5" x14ac:dyDescent="0.25">
      <c r="A11" s="194" t="s">
        <v>576</v>
      </c>
      <c r="B11" s="194" t="s">
        <v>192</v>
      </c>
      <c r="C11" s="194" t="s">
        <v>193</v>
      </c>
      <c r="D11" s="194" t="s">
        <v>134</v>
      </c>
      <c r="E11" s="194" t="s">
        <v>194</v>
      </c>
      <c r="F11" s="194" t="s">
        <v>195</v>
      </c>
      <c r="G11" s="194" t="s">
        <v>196</v>
      </c>
      <c r="H11" s="193"/>
      <c r="I11" s="195"/>
      <c r="J11" s="196"/>
      <c r="K11" s="197" t="s">
        <v>149</v>
      </c>
      <c r="L11" s="197" t="s">
        <v>197</v>
      </c>
      <c r="M11" s="193" t="s">
        <v>198</v>
      </c>
      <c r="N11" s="197" t="s">
        <v>141</v>
      </c>
      <c r="AA11" s="198">
        <f>IF(OR(I11="Fail",ISBLANK(I11)),INDEX('Issue Code Table'!C:C,MATCH(L:L,'Issue Code Table'!A:A,0)),IF(K11="Critical",6,IF(K11="Significant",5,IF(K11="Moderate",3,2))))</f>
        <v>5</v>
      </c>
      <c r="AB11" s="84"/>
    </row>
    <row r="12" spans="1:29" ht="175" x14ac:dyDescent="0.25">
      <c r="A12" s="194" t="s">
        <v>577</v>
      </c>
      <c r="B12" s="194" t="s">
        <v>200</v>
      </c>
      <c r="C12" s="194" t="s">
        <v>201</v>
      </c>
      <c r="D12" s="194" t="s">
        <v>134</v>
      </c>
      <c r="E12" s="194" t="s">
        <v>202</v>
      </c>
      <c r="F12" s="194" t="s">
        <v>203</v>
      </c>
      <c r="G12" s="194" t="s">
        <v>204</v>
      </c>
      <c r="H12" s="193"/>
      <c r="I12" s="195"/>
      <c r="J12" s="196"/>
      <c r="K12" s="197" t="s">
        <v>171</v>
      </c>
      <c r="L12" s="197" t="s">
        <v>205</v>
      </c>
      <c r="M12" s="197" t="s">
        <v>206</v>
      </c>
      <c r="N12" s="197" t="s">
        <v>141</v>
      </c>
      <c r="AA12" s="198" t="e">
        <f>IF(OR(I12="Fail",ISBLANK(I12)),INDEX('Issue Code Table'!C:C,MATCH(L:L,'Issue Code Table'!A:A,0)),IF(K12="Critical",6,IF(K12="Significant",5,IF(K12="Moderate",3,2))))</f>
        <v>#N/A</v>
      </c>
      <c r="AB12" s="84"/>
    </row>
    <row r="13" spans="1:29" ht="100" x14ac:dyDescent="0.25">
      <c r="A13" s="194" t="s">
        <v>578</v>
      </c>
      <c r="B13" s="203" t="s">
        <v>208</v>
      </c>
      <c r="C13" s="194" t="s">
        <v>209</v>
      </c>
      <c r="D13" s="194" t="s">
        <v>134</v>
      </c>
      <c r="E13" s="194" t="s">
        <v>210</v>
      </c>
      <c r="F13" s="194" t="s">
        <v>211</v>
      </c>
      <c r="G13" s="194" t="s">
        <v>212</v>
      </c>
      <c r="H13" s="193"/>
      <c r="I13" s="195"/>
      <c r="J13" s="193"/>
      <c r="K13" s="197" t="s">
        <v>156</v>
      </c>
      <c r="L13" s="197" t="s">
        <v>213</v>
      </c>
      <c r="M13" s="197" t="s">
        <v>214</v>
      </c>
      <c r="N13" s="197" t="s">
        <v>141</v>
      </c>
      <c r="AA13" s="198">
        <f>IF(OR(I13="Fail",ISBLANK(I13)),INDEX('Issue Code Table'!C:C,MATCH(L:L,'Issue Code Table'!A:A,0)),IF(K13="Critical",6,IF(K13="Significant",5,IF(K13="Moderate",3,2))))</f>
        <v>4</v>
      </c>
      <c r="AB13" s="84"/>
    </row>
    <row r="14" spans="1:29" ht="125" x14ac:dyDescent="0.25">
      <c r="A14" s="194" t="s">
        <v>579</v>
      </c>
      <c r="B14" s="194" t="s">
        <v>216</v>
      </c>
      <c r="C14" s="194" t="s">
        <v>217</v>
      </c>
      <c r="D14" s="194" t="s">
        <v>134</v>
      </c>
      <c r="E14" s="194" t="s">
        <v>218</v>
      </c>
      <c r="F14" s="194" t="s">
        <v>219</v>
      </c>
      <c r="G14" s="194" t="s">
        <v>220</v>
      </c>
      <c r="H14" s="193"/>
      <c r="I14" s="195"/>
      <c r="J14" s="196"/>
      <c r="K14" s="197" t="s">
        <v>156</v>
      </c>
      <c r="L14" s="197" t="s">
        <v>221</v>
      </c>
      <c r="M14" s="197" t="s">
        <v>222</v>
      </c>
      <c r="N14" s="197" t="s">
        <v>141</v>
      </c>
      <c r="AA14" s="198" t="e">
        <f>IF(OR(I14="Fail",ISBLANK(I14)),INDEX('Issue Code Table'!C:C,MATCH(L:L,'Issue Code Table'!A:A,0)),IF(K14="Critical",6,IF(K14="Significant",5,IF(K14="Moderate",3,2))))</f>
        <v>#N/A</v>
      </c>
      <c r="AB14" s="84"/>
    </row>
    <row r="15" spans="1:29" ht="143" x14ac:dyDescent="0.25">
      <c r="A15" s="194" t="s">
        <v>580</v>
      </c>
      <c r="B15" s="194" t="s">
        <v>224</v>
      </c>
      <c r="C15" s="194" t="s">
        <v>225</v>
      </c>
      <c r="D15" s="194" t="s">
        <v>134</v>
      </c>
      <c r="E15" s="194" t="s">
        <v>226</v>
      </c>
      <c r="F15" s="194" t="s">
        <v>227</v>
      </c>
      <c r="G15" s="194" t="s">
        <v>228</v>
      </c>
      <c r="H15" s="193"/>
      <c r="I15" s="195"/>
      <c r="J15" s="202" t="s">
        <v>229</v>
      </c>
      <c r="K15" s="197" t="s">
        <v>149</v>
      </c>
      <c r="L15" s="197" t="s">
        <v>230</v>
      </c>
      <c r="M15" s="197" t="s">
        <v>231</v>
      </c>
      <c r="N15" s="197" t="s">
        <v>141</v>
      </c>
      <c r="AA15" s="198">
        <f>IF(OR(I15="Fail",ISBLANK(I15)),INDEX('Issue Code Table'!C:C,MATCH(L:L,'Issue Code Table'!A:A,0)),IF(K15="Critical",6,IF(K15="Significant",5,IF(K15="Moderate",3,2))))</f>
        <v>6</v>
      </c>
      <c r="AB15" s="84"/>
    </row>
    <row r="16" spans="1:29" ht="137.5" x14ac:dyDescent="0.25">
      <c r="A16" s="194" t="s">
        <v>581</v>
      </c>
      <c r="B16" s="194" t="s">
        <v>233</v>
      </c>
      <c r="C16" s="194" t="s">
        <v>234</v>
      </c>
      <c r="D16" s="194" t="s">
        <v>134</v>
      </c>
      <c r="E16" s="194" t="s">
        <v>235</v>
      </c>
      <c r="F16" s="194" t="s">
        <v>236</v>
      </c>
      <c r="G16" s="194" t="s">
        <v>237</v>
      </c>
      <c r="H16" s="199"/>
      <c r="I16" s="195"/>
      <c r="J16" s="196"/>
      <c r="K16" s="197" t="s">
        <v>149</v>
      </c>
      <c r="L16" s="201" t="s">
        <v>238</v>
      </c>
      <c r="M16" s="193" t="s">
        <v>239</v>
      </c>
      <c r="N16" s="197" t="s">
        <v>141</v>
      </c>
      <c r="AA16" s="198" t="e">
        <f>IF(OR(I16="Fail",ISBLANK(I16)),INDEX('Issue Code Table'!C:C,MATCH(L:L,'Issue Code Table'!A:A,0)),IF(K16="Critical",6,IF(K16="Significant",5,IF(K16="Moderate",3,2))))</f>
        <v>#N/A</v>
      </c>
      <c r="AB16" s="84"/>
    </row>
    <row r="17" spans="1:28" ht="100" x14ac:dyDescent="0.25">
      <c r="A17" s="194" t="s">
        <v>582</v>
      </c>
      <c r="B17" s="194" t="s">
        <v>241</v>
      </c>
      <c r="C17" s="194" t="s">
        <v>242</v>
      </c>
      <c r="D17" s="194" t="s">
        <v>134</v>
      </c>
      <c r="E17" s="194" t="s">
        <v>243</v>
      </c>
      <c r="F17" s="194" t="s">
        <v>244</v>
      </c>
      <c r="G17" s="194" t="s">
        <v>245</v>
      </c>
      <c r="H17" s="193"/>
      <c r="I17" s="195"/>
      <c r="J17" s="196"/>
      <c r="K17" s="197" t="s">
        <v>149</v>
      </c>
      <c r="L17" s="201" t="s">
        <v>238</v>
      </c>
      <c r="M17" s="193" t="s">
        <v>239</v>
      </c>
      <c r="N17" s="197" t="s">
        <v>141</v>
      </c>
      <c r="AA17" s="198" t="e">
        <f>IF(OR(I17="Fail",ISBLANK(I17)),INDEX('Issue Code Table'!C:C,MATCH(L:L,'Issue Code Table'!A:A,0)),IF(K17="Critical",6,IF(K17="Significant",5,IF(K17="Moderate",3,2))))</f>
        <v>#N/A</v>
      </c>
      <c r="AB17" s="84"/>
    </row>
    <row r="18" spans="1:28" ht="100" x14ac:dyDescent="0.25">
      <c r="A18" s="194" t="s">
        <v>583</v>
      </c>
      <c r="B18" s="194" t="s">
        <v>241</v>
      </c>
      <c r="C18" s="194" t="s">
        <v>242</v>
      </c>
      <c r="D18" s="194" t="s">
        <v>134</v>
      </c>
      <c r="E18" s="194" t="s">
        <v>247</v>
      </c>
      <c r="F18" s="194" t="s">
        <v>248</v>
      </c>
      <c r="G18" s="194" t="s">
        <v>249</v>
      </c>
      <c r="H18" s="199"/>
      <c r="I18" s="195"/>
      <c r="J18" s="196"/>
      <c r="K18" s="197" t="s">
        <v>156</v>
      </c>
      <c r="L18" s="201" t="s">
        <v>250</v>
      </c>
      <c r="M18" s="200" t="s">
        <v>251</v>
      </c>
      <c r="N18" s="197" t="s">
        <v>141</v>
      </c>
      <c r="AA18" s="198">
        <f>IF(OR(I18="Fail",ISBLANK(I18)),INDEX('Issue Code Table'!C:C,MATCH(L:L,'Issue Code Table'!A:A,0)),IF(K18="Critical",6,IF(K18="Significant",5,IF(K18="Moderate",3,2))))</f>
        <v>5</v>
      </c>
      <c r="AB18" s="84"/>
    </row>
    <row r="19" spans="1:28" ht="39" x14ac:dyDescent="0.25">
      <c r="A19" s="194" t="s">
        <v>584</v>
      </c>
      <c r="B19" s="194" t="s">
        <v>241</v>
      </c>
      <c r="C19" s="194" t="s">
        <v>242</v>
      </c>
      <c r="D19" s="194" t="s">
        <v>134</v>
      </c>
      <c r="E19" s="194" t="s">
        <v>253</v>
      </c>
      <c r="F19" s="194" t="s">
        <v>254</v>
      </c>
      <c r="G19" s="194" t="s">
        <v>255</v>
      </c>
      <c r="H19" s="193"/>
      <c r="I19" s="195"/>
      <c r="J19" s="196"/>
      <c r="K19" s="197" t="s">
        <v>156</v>
      </c>
      <c r="L19" s="197" t="s">
        <v>256</v>
      </c>
      <c r="M19" s="197" t="s">
        <v>257</v>
      </c>
      <c r="N19" s="197" t="s">
        <v>141</v>
      </c>
      <c r="AA19" s="198" t="e">
        <f>IF(OR(I19="Fail",ISBLANK(I19)),INDEX('Issue Code Table'!C:C,MATCH(L:L,'Issue Code Table'!A:A,0)),IF(K19="Critical",6,IF(K19="Significant",5,IF(K19="Moderate",3,2))))</f>
        <v>#N/A</v>
      </c>
      <c r="AB19" s="84"/>
    </row>
    <row r="20" spans="1:28" ht="87.5" x14ac:dyDescent="0.25">
      <c r="A20" s="194" t="s">
        <v>585</v>
      </c>
      <c r="B20" s="194" t="s">
        <v>241</v>
      </c>
      <c r="C20" s="194" t="s">
        <v>242</v>
      </c>
      <c r="D20" s="194" t="s">
        <v>134</v>
      </c>
      <c r="E20" s="194" t="s">
        <v>259</v>
      </c>
      <c r="F20" s="194" t="s">
        <v>260</v>
      </c>
      <c r="G20" s="194" t="s">
        <v>261</v>
      </c>
      <c r="H20" s="199"/>
      <c r="I20" s="195"/>
      <c r="J20" s="196"/>
      <c r="K20" s="197" t="s">
        <v>156</v>
      </c>
      <c r="L20" s="197" t="s">
        <v>262</v>
      </c>
      <c r="M20" s="197" t="s">
        <v>263</v>
      </c>
      <c r="N20" s="197" t="s">
        <v>141</v>
      </c>
      <c r="AA20" s="198" t="e">
        <f>IF(OR(I20="Fail",ISBLANK(I20)),INDEX('Issue Code Table'!C:C,MATCH(L:L,'Issue Code Table'!A:A,0)),IF(K20="Critical",6,IF(K20="Significant",5,IF(K20="Moderate",3,2))))</f>
        <v>#N/A</v>
      </c>
      <c r="AB20" s="84"/>
    </row>
    <row r="21" spans="1:28" ht="150" x14ac:dyDescent="0.25">
      <c r="A21" s="194" t="s">
        <v>586</v>
      </c>
      <c r="B21" s="194" t="s">
        <v>265</v>
      </c>
      <c r="C21" s="194" t="s">
        <v>266</v>
      </c>
      <c r="D21" s="194" t="s">
        <v>134</v>
      </c>
      <c r="E21" s="194" t="s">
        <v>267</v>
      </c>
      <c r="F21" s="194" t="s">
        <v>268</v>
      </c>
      <c r="G21" s="194" t="s">
        <v>269</v>
      </c>
      <c r="H21" s="199"/>
      <c r="I21" s="195"/>
      <c r="J21" s="196"/>
      <c r="K21" s="197" t="s">
        <v>156</v>
      </c>
      <c r="L21" s="201" t="s">
        <v>270</v>
      </c>
      <c r="M21" s="200" t="s">
        <v>271</v>
      </c>
      <c r="N21" s="197" t="s">
        <v>141</v>
      </c>
      <c r="AA21" s="198">
        <f>IF(OR(I21="Fail",ISBLANK(I21)),INDEX('Issue Code Table'!C:C,MATCH(L:L,'Issue Code Table'!A:A,0)),IF(K21="Critical",6,IF(K21="Significant",5,IF(K21="Moderate",3,2))))</f>
        <v>5</v>
      </c>
      <c r="AB21" s="84"/>
    </row>
    <row r="22" spans="1:28" ht="175" x14ac:dyDescent="0.25">
      <c r="A22" s="194" t="s">
        <v>587</v>
      </c>
      <c r="B22" s="194" t="s">
        <v>273</v>
      </c>
      <c r="C22" s="194" t="s">
        <v>274</v>
      </c>
      <c r="D22" s="194" t="s">
        <v>134</v>
      </c>
      <c r="E22" s="194" t="s">
        <v>275</v>
      </c>
      <c r="F22" s="194" t="s">
        <v>276</v>
      </c>
      <c r="G22" s="194" t="s">
        <v>277</v>
      </c>
      <c r="H22" s="199"/>
      <c r="I22" s="195"/>
      <c r="J22" s="196"/>
      <c r="K22" s="197" t="s">
        <v>156</v>
      </c>
      <c r="L22" s="201" t="s">
        <v>278</v>
      </c>
      <c r="M22" s="193" t="s">
        <v>279</v>
      </c>
      <c r="N22" s="197" t="s">
        <v>141</v>
      </c>
      <c r="AA22" s="198" t="e">
        <f>IF(OR(I22="Fail",ISBLANK(I22)),INDEX('Issue Code Table'!C:C,MATCH(L:L,'Issue Code Table'!A:A,0)),IF(K22="Critical",6,IF(K22="Significant",5,IF(K22="Moderate",3,2))))</f>
        <v>#N/A</v>
      </c>
      <c r="AB22" s="84"/>
    </row>
    <row r="23" spans="1:28" ht="75" x14ac:dyDescent="0.25">
      <c r="A23" s="194" t="s">
        <v>588</v>
      </c>
      <c r="B23" s="203" t="s">
        <v>281</v>
      </c>
      <c r="C23" s="194" t="s">
        <v>282</v>
      </c>
      <c r="D23" s="194" t="s">
        <v>134</v>
      </c>
      <c r="E23" s="194" t="s">
        <v>283</v>
      </c>
      <c r="F23" s="194" t="s">
        <v>284</v>
      </c>
      <c r="G23" s="194" t="s">
        <v>285</v>
      </c>
      <c r="H23" s="193"/>
      <c r="I23" s="195"/>
      <c r="J23" s="193"/>
      <c r="K23" s="197" t="s">
        <v>156</v>
      </c>
      <c r="L23" s="201" t="s">
        <v>286</v>
      </c>
      <c r="M23" s="193" t="s">
        <v>287</v>
      </c>
      <c r="N23" s="197" t="s">
        <v>141</v>
      </c>
      <c r="AA23" s="198" t="e">
        <f>IF(OR(I23="Fail",ISBLANK(I23)),INDEX('Issue Code Table'!C:C,MATCH(L:L,'Issue Code Table'!A:A,0)),IF(K23="Critical",6,IF(K23="Significant",5,IF(K23="Moderate",3,2))))</f>
        <v>#N/A</v>
      </c>
      <c r="AB23" s="84"/>
    </row>
    <row r="24" spans="1:28" ht="112.5" x14ac:dyDescent="0.25">
      <c r="A24" s="194" t="s">
        <v>589</v>
      </c>
      <c r="B24" s="203" t="s">
        <v>216</v>
      </c>
      <c r="C24" s="194" t="s">
        <v>217</v>
      </c>
      <c r="D24" s="194" t="s">
        <v>134</v>
      </c>
      <c r="E24" s="194" t="s">
        <v>289</v>
      </c>
      <c r="F24" s="194" t="s">
        <v>290</v>
      </c>
      <c r="G24" s="194" t="s">
        <v>291</v>
      </c>
      <c r="H24" s="193"/>
      <c r="I24" s="195"/>
      <c r="J24" s="193"/>
      <c r="K24" s="197" t="s">
        <v>156</v>
      </c>
      <c r="L24" s="197" t="s">
        <v>221</v>
      </c>
      <c r="M24" s="197" t="s">
        <v>222</v>
      </c>
      <c r="N24" s="197" t="s">
        <v>141</v>
      </c>
      <c r="AA24" s="198" t="e">
        <f>IF(OR(I24="Fail",ISBLANK(I24)),INDEX('Issue Code Table'!C:C,MATCH(L:L,'Issue Code Table'!A:A,0)),IF(K24="Critical",6,IF(K24="Significant",5,IF(K24="Moderate",3,2))))</f>
        <v>#N/A</v>
      </c>
      <c r="AB24" s="84"/>
    </row>
    <row r="25" spans="1:28" ht="62.5" x14ac:dyDescent="0.25">
      <c r="A25" s="194" t="s">
        <v>590</v>
      </c>
      <c r="B25" s="203" t="s">
        <v>293</v>
      </c>
      <c r="C25" s="194" t="s">
        <v>294</v>
      </c>
      <c r="D25" s="194" t="s">
        <v>134</v>
      </c>
      <c r="E25" s="194" t="s">
        <v>295</v>
      </c>
      <c r="F25" s="194" t="s">
        <v>296</v>
      </c>
      <c r="G25" s="194" t="s">
        <v>297</v>
      </c>
      <c r="H25" s="193"/>
      <c r="I25" s="195"/>
      <c r="J25" s="193"/>
      <c r="K25" s="197" t="s">
        <v>156</v>
      </c>
      <c r="L25" s="201" t="s">
        <v>298</v>
      </c>
      <c r="M25" s="193" t="s">
        <v>299</v>
      </c>
      <c r="N25" s="197" t="s">
        <v>141</v>
      </c>
      <c r="AA25" s="198" t="e">
        <f>IF(OR(I25="Fail",ISBLANK(I25)),INDEX('Issue Code Table'!C:C,MATCH(L:L,'Issue Code Table'!A:A,0)),IF(K25="Critical",6,IF(K25="Significant",5,IF(K25="Moderate",3,2))))</f>
        <v>#N/A</v>
      </c>
      <c r="AB25" s="84"/>
    </row>
    <row r="26" spans="1:28" ht="87.5" x14ac:dyDescent="0.25">
      <c r="A26" s="194" t="s">
        <v>591</v>
      </c>
      <c r="B26" s="194" t="s">
        <v>301</v>
      </c>
      <c r="C26" s="194" t="s">
        <v>302</v>
      </c>
      <c r="D26" s="194" t="s">
        <v>134</v>
      </c>
      <c r="E26" s="194" t="s">
        <v>303</v>
      </c>
      <c r="F26" s="194" t="s">
        <v>304</v>
      </c>
      <c r="G26" s="194" t="s">
        <v>305</v>
      </c>
      <c r="H26" s="193"/>
      <c r="I26" s="195"/>
      <c r="J26" s="196"/>
      <c r="K26" s="197" t="s">
        <v>156</v>
      </c>
      <c r="L26" s="197" t="s">
        <v>306</v>
      </c>
      <c r="M26" s="200" t="s">
        <v>307</v>
      </c>
      <c r="N26" s="197" t="s">
        <v>141</v>
      </c>
      <c r="AA26" s="198">
        <f>IF(OR(I26="Fail",ISBLANK(I26)),INDEX('Issue Code Table'!C:C,MATCH(L:L,'Issue Code Table'!A:A,0)),IF(K26="Critical",6,IF(K26="Significant",5,IF(K26="Moderate",3,2))))</f>
        <v>4</v>
      </c>
      <c r="AB26" s="84"/>
    </row>
    <row r="27" spans="1:28" ht="62.5" x14ac:dyDescent="0.25">
      <c r="A27" s="194" t="s">
        <v>592</v>
      </c>
      <c r="B27" s="194" t="s">
        <v>309</v>
      </c>
      <c r="C27" s="194" t="s">
        <v>310</v>
      </c>
      <c r="D27" s="194" t="s">
        <v>134</v>
      </c>
      <c r="E27" s="194" t="s">
        <v>513</v>
      </c>
      <c r="F27" s="194" t="s">
        <v>312</v>
      </c>
      <c r="G27" s="194" t="s">
        <v>313</v>
      </c>
      <c r="H27" s="193"/>
      <c r="I27" s="195"/>
      <c r="J27" s="196" t="s">
        <v>314</v>
      </c>
      <c r="K27" s="197" t="s">
        <v>149</v>
      </c>
      <c r="L27" s="197" t="s">
        <v>315</v>
      </c>
      <c r="M27" s="197" t="s">
        <v>316</v>
      </c>
      <c r="N27" s="197" t="s">
        <v>141</v>
      </c>
      <c r="AA27" s="198">
        <f>IF(OR(I27="Fail",ISBLANK(I27)),INDEX('Issue Code Table'!C:C,MATCH(L:L,'Issue Code Table'!A:A,0)),IF(K27="Critical",6,IF(K27="Significant",5,IF(K27="Moderate",3,2))))</f>
        <v>7</v>
      </c>
      <c r="AB27" s="84"/>
    </row>
    <row r="28" spans="1:28" ht="137.5" x14ac:dyDescent="0.25">
      <c r="A28" s="194" t="s">
        <v>593</v>
      </c>
      <c r="B28" s="194" t="s">
        <v>309</v>
      </c>
      <c r="C28" s="194" t="s">
        <v>310</v>
      </c>
      <c r="D28" s="194" t="s">
        <v>134</v>
      </c>
      <c r="E28" s="194" t="s">
        <v>318</v>
      </c>
      <c r="F28" s="194" t="s">
        <v>319</v>
      </c>
      <c r="G28" s="194" t="s">
        <v>320</v>
      </c>
      <c r="H28" s="193"/>
      <c r="I28" s="195"/>
      <c r="J28" s="196"/>
      <c r="K28" s="197" t="s">
        <v>156</v>
      </c>
      <c r="L28" s="197" t="s">
        <v>321</v>
      </c>
      <c r="M28" s="197" t="s">
        <v>322</v>
      </c>
      <c r="N28" s="197" t="s">
        <v>141</v>
      </c>
      <c r="AA28" s="198">
        <f>IF(OR(I28="Fail",ISBLANK(I28)),INDEX('Issue Code Table'!C:C,MATCH(L:L,'Issue Code Table'!A:A,0)),IF(K28="Critical",6,IF(K28="Significant",5,IF(K28="Moderate",3,2))))</f>
        <v>7</v>
      </c>
      <c r="AB28" s="84"/>
    </row>
    <row r="29" spans="1:28" ht="137.5" x14ac:dyDescent="0.25">
      <c r="A29" s="194" t="s">
        <v>594</v>
      </c>
      <c r="B29" s="194" t="s">
        <v>324</v>
      </c>
      <c r="C29" s="194" t="s">
        <v>325</v>
      </c>
      <c r="D29" s="194" t="s">
        <v>134</v>
      </c>
      <c r="E29" s="194" t="s">
        <v>326</v>
      </c>
      <c r="F29" s="194" t="s">
        <v>327</v>
      </c>
      <c r="G29" s="194" t="s">
        <v>328</v>
      </c>
      <c r="H29" s="193"/>
      <c r="I29" s="195"/>
      <c r="J29" s="196"/>
      <c r="K29" s="197" t="s">
        <v>149</v>
      </c>
      <c r="L29" s="201" t="s">
        <v>329</v>
      </c>
      <c r="M29" s="193" t="s">
        <v>330</v>
      </c>
      <c r="N29" s="197" t="s">
        <v>141</v>
      </c>
      <c r="AA29" s="198" t="e">
        <f>IF(OR(I29="Fail",ISBLANK(I29)),INDEX('Issue Code Table'!C:C,MATCH(L:L,'Issue Code Table'!A:A,0)),IF(K29="Critical",6,IF(K29="Significant",5,IF(K29="Moderate",3,2))))</f>
        <v>#N/A</v>
      </c>
      <c r="AB29" s="84"/>
    </row>
    <row r="30" spans="1:28" ht="137.5" x14ac:dyDescent="0.25">
      <c r="A30" s="194" t="s">
        <v>595</v>
      </c>
      <c r="B30" s="194" t="s">
        <v>324</v>
      </c>
      <c r="C30" s="194" t="s">
        <v>325</v>
      </c>
      <c r="D30" s="194" t="s">
        <v>134</v>
      </c>
      <c r="E30" s="194" t="s">
        <v>332</v>
      </c>
      <c r="F30" s="194" t="s">
        <v>333</v>
      </c>
      <c r="G30" s="194" t="s">
        <v>334</v>
      </c>
      <c r="H30" s="193"/>
      <c r="I30" s="195"/>
      <c r="J30" s="196"/>
      <c r="K30" s="197" t="s">
        <v>171</v>
      </c>
      <c r="L30" s="201" t="s">
        <v>335</v>
      </c>
      <c r="M30" s="200" t="s">
        <v>336</v>
      </c>
      <c r="N30" s="197" t="s">
        <v>141</v>
      </c>
      <c r="AA30" s="198">
        <f>IF(OR(I30="Fail",ISBLANK(I30)),INDEX('Issue Code Table'!C:C,MATCH(L:L,'Issue Code Table'!A:A,0)),IF(K30="Critical",6,IF(K30="Significant",5,IF(K30="Moderate",3,2))))</f>
        <v>1</v>
      </c>
      <c r="AB30" s="84"/>
    </row>
    <row r="31" spans="1:28" ht="100" x14ac:dyDescent="0.25">
      <c r="A31" s="194" t="s">
        <v>596</v>
      </c>
      <c r="B31" s="194" t="s">
        <v>324</v>
      </c>
      <c r="C31" s="194" t="s">
        <v>325</v>
      </c>
      <c r="D31" s="194" t="s">
        <v>134</v>
      </c>
      <c r="E31" s="194" t="s">
        <v>338</v>
      </c>
      <c r="F31" s="194" t="s">
        <v>339</v>
      </c>
      <c r="G31" s="194" t="s">
        <v>340</v>
      </c>
      <c r="H31" s="193"/>
      <c r="I31" s="195"/>
      <c r="J31" s="196" t="s">
        <v>341</v>
      </c>
      <c r="K31" s="197" t="s">
        <v>156</v>
      </c>
      <c r="L31" s="197" t="s">
        <v>342</v>
      </c>
      <c r="M31" s="200" t="s">
        <v>343</v>
      </c>
      <c r="N31" s="197" t="s">
        <v>141</v>
      </c>
      <c r="AA31" s="198">
        <f>IF(OR(I31="Fail",ISBLANK(I31)),INDEX('Issue Code Table'!C:C,MATCH(L:L,'Issue Code Table'!A:A,0)),IF(K31="Critical",6,IF(K31="Significant",5,IF(K31="Moderate",3,2))))</f>
        <v>3</v>
      </c>
      <c r="AB31" s="84"/>
    </row>
    <row r="32" spans="1:28" ht="137.5" x14ac:dyDescent="0.25">
      <c r="A32" s="194" t="s">
        <v>597</v>
      </c>
      <c r="B32" s="194" t="s">
        <v>324</v>
      </c>
      <c r="C32" s="194" t="s">
        <v>325</v>
      </c>
      <c r="D32" s="194" t="s">
        <v>134</v>
      </c>
      <c r="E32" s="194" t="s">
        <v>526</v>
      </c>
      <c r="F32" s="194" t="s">
        <v>346</v>
      </c>
      <c r="G32" s="194" t="s">
        <v>538</v>
      </c>
      <c r="H32" s="199"/>
      <c r="I32" s="195"/>
      <c r="J32" s="196"/>
      <c r="K32" s="197" t="s">
        <v>149</v>
      </c>
      <c r="L32" s="197" t="s">
        <v>348</v>
      </c>
      <c r="M32" s="200" t="s">
        <v>349</v>
      </c>
      <c r="N32" s="197" t="s">
        <v>141</v>
      </c>
      <c r="AA32" s="198">
        <f>IF(OR(I32="Fail",ISBLANK(I32)),INDEX('Issue Code Table'!C:C,MATCH(L:L,'Issue Code Table'!A:A,0)),IF(K32="Critical",6,IF(K32="Significant",5,IF(K32="Moderate",3,2))))</f>
        <v>5</v>
      </c>
      <c r="AB32" s="84"/>
    </row>
    <row r="33" spans="1:29" ht="262.5" x14ac:dyDescent="0.25">
      <c r="A33" s="194" t="s">
        <v>598</v>
      </c>
      <c r="B33" s="203" t="s">
        <v>324</v>
      </c>
      <c r="C33" s="194" t="s">
        <v>325</v>
      </c>
      <c r="D33" s="194" t="s">
        <v>134</v>
      </c>
      <c r="E33" s="194" t="s">
        <v>351</v>
      </c>
      <c r="F33" s="194" t="s">
        <v>352</v>
      </c>
      <c r="G33" s="194" t="s">
        <v>353</v>
      </c>
      <c r="H33" s="193"/>
      <c r="I33" s="195"/>
      <c r="J33" s="193"/>
      <c r="K33" s="197" t="s">
        <v>171</v>
      </c>
      <c r="L33" s="197" t="s">
        <v>354</v>
      </c>
      <c r="M33" s="197" t="s">
        <v>355</v>
      </c>
      <c r="N33" s="197" t="s">
        <v>141</v>
      </c>
      <c r="AA33" s="198">
        <f>IF(OR(I33="Fail",ISBLANK(I33)),INDEX('Issue Code Table'!C:C,MATCH(L:L,'Issue Code Table'!A:A,0)),IF(K33="Critical",6,IF(K33="Significant",5,IF(K33="Moderate",3,2))))</f>
        <v>2</v>
      </c>
      <c r="AB33" s="84"/>
    </row>
    <row r="34" spans="1:29" ht="75" x14ac:dyDescent="0.25">
      <c r="A34" s="194" t="s">
        <v>599</v>
      </c>
      <c r="B34" s="194" t="s">
        <v>324</v>
      </c>
      <c r="C34" s="194" t="s">
        <v>325</v>
      </c>
      <c r="D34" s="194" t="s">
        <v>134</v>
      </c>
      <c r="E34" s="194" t="s">
        <v>534</v>
      </c>
      <c r="F34" s="194" t="s">
        <v>358</v>
      </c>
      <c r="G34" s="194" t="s">
        <v>359</v>
      </c>
      <c r="H34" s="193"/>
      <c r="I34" s="195"/>
      <c r="J34" s="196" t="s">
        <v>360</v>
      </c>
      <c r="K34" s="197" t="s">
        <v>149</v>
      </c>
      <c r="L34" s="197" t="s">
        <v>361</v>
      </c>
      <c r="M34" s="200" t="s">
        <v>362</v>
      </c>
      <c r="N34" s="197" t="s">
        <v>141</v>
      </c>
      <c r="AA34" s="198">
        <f>IF(OR(I34="Fail",ISBLANK(I34)),INDEX('Issue Code Table'!C:C,MATCH(L:L,'Issue Code Table'!A:A,0)),IF(K34="Critical",6,IF(K34="Significant",5,IF(K34="Moderate",3,2))))</f>
        <v>5</v>
      </c>
      <c r="AB34" s="84"/>
    </row>
    <row r="35" spans="1:29" ht="137.5" x14ac:dyDescent="0.25">
      <c r="A35" s="194" t="s">
        <v>600</v>
      </c>
      <c r="B35" s="194" t="s">
        <v>324</v>
      </c>
      <c r="C35" s="194" t="s">
        <v>325</v>
      </c>
      <c r="D35" s="194" t="s">
        <v>134</v>
      </c>
      <c r="E35" s="194" t="s">
        <v>536</v>
      </c>
      <c r="F35" s="194" t="s">
        <v>601</v>
      </c>
      <c r="G35" s="194" t="s">
        <v>602</v>
      </c>
      <c r="H35" s="193"/>
      <c r="I35" s="195"/>
      <c r="J35" s="196"/>
      <c r="K35" s="197" t="s">
        <v>149</v>
      </c>
      <c r="L35" s="197" t="s">
        <v>348</v>
      </c>
      <c r="M35" s="200" t="s">
        <v>349</v>
      </c>
      <c r="N35" s="197" t="s">
        <v>141</v>
      </c>
      <c r="AA35" s="198">
        <f>IF(OR(I35="Fail",ISBLANK(I35)),INDEX('Issue Code Table'!C:C,MATCH(L:L,'Issue Code Table'!A:A,0)),IF(K35="Critical",6,IF(K35="Significant",5,IF(K35="Moderate",3,2))))</f>
        <v>5</v>
      </c>
      <c r="AB35" s="84"/>
    </row>
    <row r="36" spans="1:29" ht="87.5" x14ac:dyDescent="0.25">
      <c r="A36" s="194" t="s">
        <v>603</v>
      </c>
      <c r="B36" s="194" t="s">
        <v>324</v>
      </c>
      <c r="C36" s="194" t="s">
        <v>325</v>
      </c>
      <c r="D36" s="194" t="s">
        <v>134</v>
      </c>
      <c r="E36" s="194" t="s">
        <v>368</v>
      </c>
      <c r="F36" s="194" t="s">
        <v>369</v>
      </c>
      <c r="G36" s="194" t="s">
        <v>370</v>
      </c>
      <c r="H36" s="193"/>
      <c r="I36" s="195"/>
      <c r="J36" s="196"/>
      <c r="K36" s="197" t="s">
        <v>156</v>
      </c>
      <c r="L36" s="201" t="s">
        <v>371</v>
      </c>
      <c r="M36" s="200" t="s">
        <v>372</v>
      </c>
      <c r="N36" s="197" t="s">
        <v>141</v>
      </c>
      <c r="AA36" s="198">
        <f>IF(OR(I36="Fail",ISBLANK(I36)),INDEX('Issue Code Table'!C:C,MATCH(L:L,'Issue Code Table'!A:A,0)),IF(K36="Critical",6,IF(K36="Significant",5,IF(K36="Moderate",3,2))))</f>
        <v>5</v>
      </c>
      <c r="AB36" s="84"/>
    </row>
    <row r="37" spans="1:29" ht="112.5" x14ac:dyDescent="0.25">
      <c r="A37" s="194" t="s">
        <v>604</v>
      </c>
      <c r="B37" s="194" t="s">
        <v>374</v>
      </c>
      <c r="C37" s="194" t="s">
        <v>375</v>
      </c>
      <c r="D37" s="194" t="s">
        <v>134</v>
      </c>
      <c r="E37" s="194" t="s">
        <v>376</v>
      </c>
      <c r="F37" s="194" t="s">
        <v>377</v>
      </c>
      <c r="G37" s="194" t="s">
        <v>378</v>
      </c>
      <c r="H37" s="193"/>
      <c r="I37" s="195"/>
      <c r="J37" s="196"/>
      <c r="K37" s="197" t="s">
        <v>149</v>
      </c>
      <c r="L37" s="197" t="s">
        <v>379</v>
      </c>
      <c r="M37" s="200" t="s">
        <v>380</v>
      </c>
      <c r="N37" s="197" t="s">
        <v>141</v>
      </c>
      <c r="AA37" s="198">
        <f>IF(OR(I37="Fail",ISBLANK(I37)),INDEX('Issue Code Table'!C:C,MATCH(L:L,'Issue Code Table'!A:A,0)),IF(K37="Critical",6,IF(K37="Significant",5,IF(K37="Moderate",3,2))))</f>
        <v>7</v>
      </c>
      <c r="AB37" s="84"/>
    </row>
    <row r="38" spans="1:29" ht="237.5" x14ac:dyDescent="0.25">
      <c r="A38" s="194" t="s">
        <v>605</v>
      </c>
      <c r="B38" s="194" t="s">
        <v>382</v>
      </c>
      <c r="C38" s="194" t="s">
        <v>383</v>
      </c>
      <c r="D38" s="194" t="s">
        <v>134</v>
      </c>
      <c r="E38" s="194" t="s">
        <v>384</v>
      </c>
      <c r="F38" s="194" t="s">
        <v>385</v>
      </c>
      <c r="G38" s="194" t="s">
        <v>606</v>
      </c>
      <c r="H38" s="199"/>
      <c r="I38" s="195"/>
      <c r="J38" s="196" t="s">
        <v>403</v>
      </c>
      <c r="K38" s="197" t="s">
        <v>149</v>
      </c>
      <c r="L38" s="197" t="s">
        <v>387</v>
      </c>
      <c r="M38" s="197" t="s">
        <v>388</v>
      </c>
      <c r="N38" s="197" t="s">
        <v>141</v>
      </c>
      <c r="AA38" s="198">
        <f>IF(OR(I38="Fail",ISBLANK(I38)),INDEX('Issue Code Table'!C:C,MATCH(L:L,'Issue Code Table'!A:A,0)),IF(K38="Critical",6,IF(K38="Significant",5,IF(K38="Moderate",3,2))))</f>
        <v>6</v>
      </c>
      <c r="AB38" s="84"/>
    </row>
    <row r="39" spans="1:29" ht="50" x14ac:dyDescent="0.25">
      <c r="A39" s="194" t="s">
        <v>607</v>
      </c>
      <c r="B39" s="194" t="s">
        <v>390</v>
      </c>
      <c r="C39" s="194" t="s">
        <v>391</v>
      </c>
      <c r="D39" s="194" t="s">
        <v>134</v>
      </c>
      <c r="E39" s="194" t="s">
        <v>392</v>
      </c>
      <c r="F39" s="194" t="s">
        <v>393</v>
      </c>
      <c r="G39" s="194" t="s">
        <v>394</v>
      </c>
      <c r="H39" s="193"/>
      <c r="I39" s="195"/>
      <c r="J39" s="196" t="s">
        <v>395</v>
      </c>
      <c r="K39" s="197" t="s">
        <v>156</v>
      </c>
      <c r="L39" s="197" t="s">
        <v>396</v>
      </c>
      <c r="M39" s="197" t="s">
        <v>397</v>
      </c>
      <c r="N39" s="197" t="s">
        <v>141</v>
      </c>
      <c r="AA39" s="198">
        <f>IF(OR(I39="Fail",ISBLANK(I39)),INDEX('Issue Code Table'!C:C,MATCH(L:L,'Issue Code Table'!A:A,0)),IF(K39="Critical",6,IF(K39="Significant",5,IF(K39="Moderate",3,2))))</f>
        <v>4</v>
      </c>
      <c r="AB39" s="84"/>
    </row>
    <row r="40" spans="1:29" ht="237.5" x14ac:dyDescent="0.25">
      <c r="A40" s="194" t="s">
        <v>608</v>
      </c>
      <c r="B40" s="194" t="s">
        <v>399</v>
      </c>
      <c r="C40" s="194" t="s">
        <v>400</v>
      </c>
      <c r="D40" s="194" t="s">
        <v>134</v>
      </c>
      <c r="E40" s="194" t="s">
        <v>548</v>
      </c>
      <c r="F40" s="194" t="s">
        <v>385</v>
      </c>
      <c r="G40" s="194" t="s">
        <v>609</v>
      </c>
      <c r="H40" s="199"/>
      <c r="I40" s="195"/>
      <c r="J40" s="196"/>
      <c r="K40" s="197" t="s">
        <v>149</v>
      </c>
      <c r="L40" s="197" t="s">
        <v>404</v>
      </c>
      <c r="M40" s="197" t="s">
        <v>405</v>
      </c>
      <c r="N40" s="197" t="s">
        <v>141</v>
      </c>
      <c r="AA40" s="198">
        <f>IF(OR(I40="Fail",ISBLANK(I40)),INDEX('Issue Code Table'!C:C,MATCH(L:L,'Issue Code Table'!A:A,0)),IF(K40="Critical",6,IF(K40="Significant",5,IF(K40="Moderate",3,2))))</f>
        <v>6</v>
      </c>
      <c r="AB40" s="84"/>
    </row>
    <row r="41" spans="1:29" ht="62.5" x14ac:dyDescent="0.25">
      <c r="A41" s="194" t="s">
        <v>610</v>
      </c>
      <c r="B41" s="194" t="s">
        <v>407</v>
      </c>
      <c r="C41" s="194" t="s">
        <v>408</v>
      </c>
      <c r="D41" s="194" t="s">
        <v>134</v>
      </c>
      <c r="E41" s="194" t="s">
        <v>409</v>
      </c>
      <c r="F41" s="194" t="s">
        <v>410</v>
      </c>
      <c r="G41" s="194" t="s">
        <v>411</v>
      </c>
      <c r="H41" s="193"/>
      <c r="I41" s="195"/>
      <c r="J41" s="196"/>
      <c r="K41" s="197" t="s">
        <v>156</v>
      </c>
      <c r="L41" s="201" t="s">
        <v>412</v>
      </c>
      <c r="M41" s="200" t="s">
        <v>413</v>
      </c>
      <c r="N41" s="197" t="s">
        <v>141</v>
      </c>
      <c r="AA41" s="198">
        <f>IF(OR(I41="Fail",ISBLANK(I41)),INDEX('Issue Code Table'!C:C,MATCH(L:L,'Issue Code Table'!A:A,0)),IF(K41="Critical",6,IF(K41="Significant",5,IF(K41="Moderate",3,2))))</f>
        <v>5</v>
      </c>
      <c r="AB41" s="84"/>
    </row>
    <row r="42" spans="1:29" ht="62.5" x14ac:dyDescent="0.25">
      <c r="A42" s="194" t="s">
        <v>611</v>
      </c>
      <c r="B42" s="194" t="s">
        <v>407</v>
      </c>
      <c r="C42" s="194" t="s">
        <v>408</v>
      </c>
      <c r="D42" s="194" t="s">
        <v>134</v>
      </c>
      <c r="E42" s="194" t="s">
        <v>409</v>
      </c>
      <c r="F42" s="194" t="s">
        <v>415</v>
      </c>
      <c r="G42" s="194" t="s">
        <v>612</v>
      </c>
      <c r="H42" s="193"/>
      <c r="I42" s="195"/>
      <c r="J42" s="196"/>
      <c r="K42" s="197" t="s">
        <v>156</v>
      </c>
      <c r="L42" s="201" t="s">
        <v>412</v>
      </c>
      <c r="M42" s="201" t="s">
        <v>413</v>
      </c>
      <c r="N42" s="197" t="s">
        <v>141</v>
      </c>
      <c r="AA42" s="198">
        <f>IF(OR(I42="Fail",ISBLANK(I42)),INDEX('Issue Code Table'!C:C,MATCH(L:L,'Issue Code Table'!A:A,0)),IF(K42="Critical",6,IF(K42="Significant",5,IF(K42="Moderate",3,2))))</f>
        <v>5</v>
      </c>
      <c r="AB42" s="84"/>
    </row>
    <row r="43" spans="1:29" ht="87.5" x14ac:dyDescent="0.25">
      <c r="A43" s="194" t="s">
        <v>613</v>
      </c>
      <c r="B43" s="194" t="s">
        <v>418</v>
      </c>
      <c r="C43" s="194" t="s">
        <v>419</v>
      </c>
      <c r="D43" s="194" t="s">
        <v>134</v>
      </c>
      <c r="E43" s="194" t="s">
        <v>420</v>
      </c>
      <c r="F43" s="194" t="s">
        <v>421</v>
      </c>
      <c r="G43" s="194" t="s">
        <v>422</v>
      </c>
      <c r="H43" s="193"/>
      <c r="I43" s="195"/>
      <c r="J43" s="196"/>
      <c r="K43" s="197" t="s">
        <v>156</v>
      </c>
      <c r="L43" s="197" t="s">
        <v>423</v>
      </c>
      <c r="M43" s="197" t="s">
        <v>424</v>
      </c>
      <c r="N43" s="197" t="s">
        <v>141</v>
      </c>
      <c r="AA43" s="198">
        <f>IF(OR(I43="Fail",ISBLANK(I43)),INDEX('Issue Code Table'!C:C,MATCH(L:L,'Issue Code Table'!A:A,0)),IF(K43="Critical",6,IF(K43="Significant",5,IF(K43="Moderate",3,2))))</f>
        <v>4</v>
      </c>
      <c r="AB43" s="84"/>
    </row>
    <row r="44" spans="1:29" s="157" customFormat="1" ht="87.5" x14ac:dyDescent="0.25">
      <c r="A44" s="207" t="s">
        <v>614</v>
      </c>
      <c r="B44" s="225" t="s">
        <v>426</v>
      </c>
      <c r="C44" s="226" t="s">
        <v>427</v>
      </c>
      <c r="D44" s="194" t="s">
        <v>134</v>
      </c>
      <c r="E44" s="207" t="s">
        <v>428</v>
      </c>
      <c r="F44" s="207" t="s">
        <v>429</v>
      </c>
      <c r="G44" s="207" t="s">
        <v>430</v>
      </c>
      <c r="H44" s="154"/>
      <c r="I44" s="195"/>
      <c r="J44" s="155" t="s">
        <v>431</v>
      </c>
      <c r="K44" s="156" t="s">
        <v>149</v>
      </c>
      <c r="L44" s="197" t="s">
        <v>432</v>
      </c>
      <c r="M44" s="197" t="s">
        <v>433</v>
      </c>
      <c r="N44" s="156" t="s">
        <v>141</v>
      </c>
      <c r="AA44" s="159" t="e">
        <f>IF(OR(I44="Fail",ISBLANK(I44)),INDEX('Issue Code Table'!C:C,MATCH(L:L,'Issue Code Table'!A:A,0)),IF(K44="Critical",6,IF(K44="Significant",5,IF(K44="Moderate",3,2))))</f>
        <v>#N/A</v>
      </c>
      <c r="AC44" s="158"/>
    </row>
    <row r="45" spans="1:29" s="157" customFormat="1" ht="62.5" x14ac:dyDescent="0.25">
      <c r="A45" s="207" t="s">
        <v>615</v>
      </c>
      <c r="B45" s="225" t="s">
        <v>426</v>
      </c>
      <c r="C45" s="226" t="s">
        <v>427</v>
      </c>
      <c r="D45" s="194" t="s">
        <v>134</v>
      </c>
      <c r="E45" s="207" t="s">
        <v>435</v>
      </c>
      <c r="F45" s="207" t="s">
        <v>561</v>
      </c>
      <c r="G45" s="207" t="s">
        <v>437</v>
      </c>
      <c r="H45" s="154"/>
      <c r="I45" s="195"/>
      <c r="J45" s="155"/>
      <c r="K45" s="156" t="s">
        <v>149</v>
      </c>
      <c r="L45" s="201" t="s">
        <v>438</v>
      </c>
      <c r="M45" s="200" t="s">
        <v>439</v>
      </c>
      <c r="N45" s="156" t="s">
        <v>141</v>
      </c>
      <c r="AA45" s="159">
        <f>IF(OR(I45="Fail",ISBLANK(I45)),INDEX('Issue Code Table'!C:C,MATCH(L:L,'Issue Code Table'!A:A,0)),IF(K45="Critical",6,IF(K45="Significant",5,IF(K45="Moderate",3,2))))</f>
        <v>4</v>
      </c>
      <c r="AC45" s="158"/>
    </row>
    <row r="46" spans="1:29" s="157" customFormat="1" ht="50" x14ac:dyDescent="0.25">
      <c r="A46" s="207" t="s">
        <v>616</v>
      </c>
      <c r="B46" s="225" t="s">
        <v>426</v>
      </c>
      <c r="C46" s="226" t="s">
        <v>427</v>
      </c>
      <c r="D46" s="194" t="s">
        <v>134</v>
      </c>
      <c r="E46" s="207" t="s">
        <v>435</v>
      </c>
      <c r="F46" s="207" t="s">
        <v>441</v>
      </c>
      <c r="G46" s="207" t="s">
        <v>442</v>
      </c>
      <c r="H46" s="154"/>
      <c r="I46" s="195"/>
      <c r="J46" s="155"/>
      <c r="K46" s="156" t="s">
        <v>156</v>
      </c>
      <c r="L46" s="201" t="s">
        <v>438</v>
      </c>
      <c r="M46" s="200" t="s">
        <v>439</v>
      </c>
      <c r="N46" s="156" t="s">
        <v>141</v>
      </c>
      <c r="AA46" s="159">
        <f>IF(OR(I46="Fail",ISBLANK(I46)),INDEX('Issue Code Table'!C:C,MATCH(L:L,'Issue Code Table'!A:A,0)),IF(K46="Critical",6,IF(K46="Significant",5,IF(K46="Moderate",3,2))))</f>
        <v>4</v>
      </c>
      <c r="AC46" s="158"/>
    </row>
    <row r="47" spans="1:29" s="157" customFormat="1" ht="75" x14ac:dyDescent="0.25">
      <c r="A47" s="168" t="s">
        <v>617</v>
      </c>
      <c r="B47" s="167" t="s">
        <v>444</v>
      </c>
      <c r="C47" s="168" t="s">
        <v>445</v>
      </c>
      <c r="D47" s="194" t="s">
        <v>134</v>
      </c>
      <c r="E47" s="168" t="s">
        <v>446</v>
      </c>
      <c r="F47" s="168" t="s">
        <v>447</v>
      </c>
      <c r="G47" s="168" t="s">
        <v>618</v>
      </c>
      <c r="H47" s="169"/>
      <c r="I47" s="195"/>
      <c r="J47" s="169"/>
      <c r="K47" s="170" t="s">
        <v>149</v>
      </c>
      <c r="L47" s="197" t="s">
        <v>404</v>
      </c>
      <c r="M47" s="197" t="s">
        <v>405</v>
      </c>
      <c r="N47" s="170" t="s">
        <v>141</v>
      </c>
      <c r="AA47" s="177">
        <f>IF(OR(I47="Fail",ISBLANK(I47)),INDEX('Issue Code Table'!C:C,MATCH(L:L,'Issue Code Table'!A:A,0)),IF(K47="Critical",6,IF(K47="Significant",5,IF(K47="Moderate",3,2))))</f>
        <v>6</v>
      </c>
      <c r="AC47" s="158"/>
    </row>
    <row r="48" spans="1:29" s="157" customFormat="1" x14ac:dyDescent="0.25">
      <c r="A48" s="180"/>
      <c r="B48" s="181"/>
      <c r="C48" s="182"/>
      <c r="D48" s="183"/>
      <c r="E48" s="183"/>
      <c r="F48" s="183"/>
      <c r="G48" s="182"/>
      <c r="H48" s="182"/>
      <c r="I48" s="184"/>
      <c r="J48" s="182"/>
      <c r="K48" s="185"/>
      <c r="L48" s="185"/>
      <c r="M48" s="185"/>
      <c r="N48" s="185"/>
      <c r="AA48" s="179"/>
      <c r="AC48" s="158"/>
    </row>
    <row r="49" spans="8:8" hidden="1" x14ac:dyDescent="0.25">
      <c r="H49" s="160" t="s">
        <v>58</v>
      </c>
    </row>
    <row r="50" spans="8:8" hidden="1" x14ac:dyDescent="0.25">
      <c r="H50" s="160" t="s">
        <v>59</v>
      </c>
    </row>
    <row r="51" spans="8:8" hidden="1" x14ac:dyDescent="0.25">
      <c r="H51" s="160" t="s">
        <v>47</v>
      </c>
    </row>
    <row r="52" spans="8:8" hidden="1" x14ac:dyDescent="0.25">
      <c r="H52" s="160" t="s">
        <v>450</v>
      </c>
    </row>
    <row r="53" spans="8:8" hidden="1" x14ac:dyDescent="0.25"/>
    <row r="54" spans="8:8" hidden="1" x14ac:dyDescent="0.25">
      <c r="H54" s="160" t="s">
        <v>451</v>
      </c>
    </row>
    <row r="55" spans="8:8" hidden="1" x14ac:dyDescent="0.25">
      <c r="H55" s="160" t="s">
        <v>138</v>
      </c>
    </row>
    <row r="56" spans="8:8" hidden="1" x14ac:dyDescent="0.25">
      <c r="H56" s="160" t="s">
        <v>149</v>
      </c>
    </row>
    <row r="57" spans="8:8" hidden="1" x14ac:dyDescent="0.25">
      <c r="H57" s="160" t="s">
        <v>156</v>
      </c>
    </row>
    <row r="58" spans="8:8" hidden="1" x14ac:dyDescent="0.25">
      <c r="H58" s="160" t="s">
        <v>171</v>
      </c>
    </row>
  </sheetData>
  <protectedRanges>
    <protectedRange password="E1A2" sqref="L2:N2 L11 N3:N47" name="Range1"/>
    <protectedRange password="E1A2" sqref="AA2" name="Range1_1"/>
    <protectedRange password="E1A2" sqref="N48" name="Range1_3"/>
    <protectedRange password="E1A2" sqref="L3:L4" name="Range1_2"/>
    <protectedRange password="E1A2" sqref="L5 L7:L8" name="Range1_4"/>
    <protectedRange password="E1A2" sqref="L6" name="Range1_2_1"/>
    <protectedRange password="E1A2" sqref="L10" name="Range1_5"/>
    <protectedRange password="E1A2" sqref="L9" name="Range1_8"/>
    <protectedRange password="E1A2" sqref="L12:M13" name="Range1_6"/>
    <protectedRange password="E1A2" sqref="L15:M15" name="Range1_7"/>
    <protectedRange password="E1A2" sqref="L16:L17" name="Range1_4_1"/>
    <protectedRange password="E1A2" sqref="L18" name="Range1_7_1"/>
    <protectedRange password="E1A2" sqref="L19:M19" name="Range1_9"/>
  </protectedRanges>
  <autoFilter ref="A2:AC47" xr:uid="{154CF5AA-A2C2-4308-8ED1-6FFE5E59C7DB}"/>
  <conditionalFormatting sqref="I3:I47">
    <cfRule type="cellIs" dxfId="6" priority="47" stopIfTrue="1" operator="equal">
      <formula>"Pass"</formula>
    </cfRule>
    <cfRule type="cellIs" dxfId="5" priority="48" stopIfTrue="1" operator="equal">
      <formula>"Fail"</formula>
    </cfRule>
    <cfRule type="cellIs" dxfId="4" priority="49" stopIfTrue="1" operator="equal">
      <formula>"Info"</formula>
    </cfRule>
  </conditionalFormatting>
  <conditionalFormatting sqref="M12:M15 M19:M20 M24 M27:M28 M33 M38:M40 M43:M44">
    <cfRule type="expression" dxfId="3" priority="36">
      <formula>ISERROR(AC12)</formula>
    </cfRule>
  </conditionalFormatting>
  <conditionalFormatting sqref="M42">
    <cfRule type="expression" dxfId="2" priority="175" stopIfTrue="1">
      <formula>ISERROR(AA42)</formula>
    </cfRule>
  </conditionalFormatting>
  <conditionalFormatting sqref="L3:L47">
    <cfRule type="expression" dxfId="1" priority="3" stopIfTrue="1">
      <formula>ISERROR(AA3)</formula>
    </cfRule>
  </conditionalFormatting>
  <conditionalFormatting sqref="M47">
    <cfRule type="expression" dxfId="0" priority="2">
      <formula>ISERROR(AC47)</formula>
    </cfRule>
  </conditionalFormatting>
  <dataValidations count="3">
    <dataValidation type="list" allowBlank="1" showInputMessage="1" showErrorMessage="1" sqref="I3:I47" xr:uid="{00000000-0002-0000-0500-000000000000}">
      <formula1>$H$49:$H$52</formula1>
    </dataValidation>
    <dataValidation type="list" allowBlank="1" showInputMessage="1" showErrorMessage="1" sqref="K3:K47" xr:uid="{00000000-0002-0000-0500-000001000000}">
      <formula1>$H$55:$H$58</formula1>
    </dataValidation>
    <dataValidation type="list" allowBlank="1" showInputMessage="1" showErrorMessage="1" sqref="I48 K48" xr:uid="{00000000-0002-0000-0500-000002000000}">
      <formula1>#REF!</formula1>
    </dataValidation>
  </dataValidations>
  <printOptions horizontalCentered="1"/>
  <pageMargins left="0.25" right="0.25" top="0.5" bottom="0.5" header="0.25" footer="0.25"/>
  <pageSetup scale="50"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27"/>
  <sheetViews>
    <sheetView showGridLines="0" zoomScale="80" zoomScaleNormal="80" workbookViewId="0">
      <pane ySplit="1" topLeftCell="A2" activePane="bottomLeft" state="frozen"/>
      <selection pane="bottomLeft" activeCell="V25" sqref="V25"/>
    </sheetView>
  </sheetViews>
  <sheetFormatPr defaultRowHeight="12.5" x14ac:dyDescent="0.25"/>
  <cols>
    <col min="14" max="14" width="10.1796875" customWidth="1"/>
  </cols>
  <sheetData>
    <row r="1" spans="1:14" ht="13" x14ac:dyDescent="0.3">
      <c r="A1" s="8" t="s">
        <v>619</v>
      </c>
      <c r="B1" s="9"/>
      <c r="C1" s="9"/>
      <c r="D1" s="9"/>
      <c r="E1" s="9"/>
      <c r="F1" s="9"/>
      <c r="G1" s="9"/>
      <c r="H1" s="9"/>
      <c r="I1" s="9"/>
      <c r="J1" s="9"/>
      <c r="K1" s="9"/>
      <c r="L1" s="9"/>
      <c r="M1" s="9"/>
      <c r="N1" s="10"/>
    </row>
    <row r="2" spans="1:14" ht="12.75" customHeight="1" x14ac:dyDescent="0.25">
      <c r="A2" s="24" t="s">
        <v>620</v>
      </c>
      <c r="B2" s="25"/>
      <c r="C2" s="25"/>
      <c r="D2" s="25"/>
      <c r="E2" s="25"/>
      <c r="F2" s="25"/>
      <c r="G2" s="25"/>
      <c r="H2" s="25"/>
      <c r="I2" s="25"/>
      <c r="J2" s="25"/>
      <c r="K2" s="25"/>
      <c r="L2" s="25"/>
      <c r="M2" s="25"/>
      <c r="N2" s="26"/>
    </row>
    <row r="3" spans="1:14" ht="12.75" customHeight="1" x14ac:dyDescent="0.25">
      <c r="A3" s="19" t="s">
        <v>621</v>
      </c>
      <c r="B3" s="20"/>
      <c r="C3" s="20"/>
      <c r="D3" s="20"/>
      <c r="E3" s="20"/>
      <c r="F3" s="20"/>
      <c r="G3" s="20"/>
      <c r="H3" s="20"/>
      <c r="I3" s="20"/>
      <c r="J3" s="20"/>
      <c r="K3" s="20"/>
      <c r="L3" s="20"/>
      <c r="M3" s="20"/>
      <c r="N3" s="21"/>
    </row>
    <row r="4" spans="1:14" x14ac:dyDescent="0.25">
      <c r="A4" s="13" t="s">
        <v>1667</v>
      </c>
      <c r="B4" s="14"/>
      <c r="C4" s="14"/>
      <c r="D4" s="14"/>
      <c r="E4" s="14"/>
      <c r="F4" s="14"/>
      <c r="G4" s="14"/>
      <c r="H4" s="14"/>
      <c r="I4" s="14"/>
      <c r="J4" s="14"/>
      <c r="K4" s="14"/>
      <c r="L4" s="14"/>
      <c r="M4" s="14"/>
      <c r="N4" s="15"/>
    </row>
    <row r="5" spans="1:14" x14ac:dyDescent="0.25">
      <c r="A5" s="13" t="s">
        <v>1666</v>
      </c>
      <c r="B5" s="14"/>
      <c r="C5" s="14"/>
      <c r="D5" s="14"/>
      <c r="E5" s="14"/>
      <c r="F5" s="14"/>
      <c r="G5" s="14"/>
      <c r="H5" s="14"/>
      <c r="I5" s="14"/>
      <c r="J5" s="14"/>
      <c r="K5" s="14"/>
      <c r="L5" s="14"/>
      <c r="M5" s="14"/>
      <c r="N5" s="15"/>
    </row>
    <row r="6" spans="1:14" x14ac:dyDescent="0.25">
      <c r="A6" s="13" t="s">
        <v>622</v>
      </c>
      <c r="B6" s="14"/>
      <c r="C6" s="14"/>
      <c r="D6" s="14"/>
      <c r="E6" s="14"/>
      <c r="F6" s="14"/>
      <c r="G6" s="14"/>
      <c r="H6" s="14"/>
      <c r="I6" s="14"/>
      <c r="J6" s="14"/>
      <c r="K6" s="14"/>
      <c r="L6" s="14"/>
      <c r="M6" s="14"/>
      <c r="N6" s="15"/>
    </row>
    <row r="7" spans="1:14" x14ac:dyDescent="0.25">
      <c r="A7" s="22"/>
      <c r="B7" s="16"/>
      <c r="C7" s="16"/>
      <c r="D7" s="16"/>
      <c r="E7" s="16"/>
      <c r="F7" s="16"/>
      <c r="G7" s="16"/>
      <c r="H7" s="16"/>
      <c r="I7" s="16"/>
      <c r="J7" s="16"/>
      <c r="K7" s="16"/>
      <c r="L7" s="16"/>
      <c r="M7" s="16"/>
      <c r="N7" s="17"/>
    </row>
    <row r="9" spans="1:14" ht="12.75" customHeight="1" x14ac:dyDescent="0.25">
      <c r="A9" s="27" t="s">
        <v>623</v>
      </c>
      <c r="B9" s="28"/>
      <c r="C9" s="28"/>
      <c r="D9" s="28"/>
      <c r="E9" s="28"/>
      <c r="F9" s="28"/>
      <c r="G9" s="28"/>
      <c r="H9" s="28"/>
      <c r="I9" s="28"/>
      <c r="J9" s="28"/>
      <c r="K9" s="28"/>
      <c r="L9" s="28"/>
      <c r="M9" s="28"/>
      <c r="N9" s="29"/>
    </row>
    <row r="10" spans="1:14" ht="12.75" customHeight="1" x14ac:dyDescent="0.25">
      <c r="A10" s="30" t="s">
        <v>624</v>
      </c>
      <c r="B10" s="31"/>
      <c r="C10" s="31"/>
      <c r="D10" s="31"/>
      <c r="E10" s="31"/>
      <c r="F10" s="31"/>
      <c r="G10" s="31"/>
      <c r="H10" s="31"/>
      <c r="I10" s="31"/>
      <c r="J10" s="31"/>
      <c r="K10" s="31"/>
      <c r="L10" s="31"/>
      <c r="M10" s="31"/>
      <c r="N10" s="32"/>
    </row>
    <row r="11" spans="1:14" ht="12.75" customHeight="1" x14ac:dyDescent="0.25">
      <c r="A11" s="19" t="s">
        <v>625</v>
      </c>
      <c r="B11" s="20"/>
      <c r="C11" s="20"/>
      <c r="D11" s="20"/>
      <c r="E11" s="20"/>
      <c r="F11" s="20"/>
      <c r="G11" s="20"/>
      <c r="H11" s="20"/>
      <c r="I11" s="20"/>
      <c r="J11" s="20"/>
      <c r="K11" s="20"/>
      <c r="L11" s="20"/>
      <c r="M11" s="20"/>
      <c r="N11" s="21"/>
    </row>
    <row r="12" spans="1:14" x14ac:dyDescent="0.25">
      <c r="A12" s="13" t="s">
        <v>626</v>
      </c>
      <c r="B12" s="14"/>
      <c r="C12" s="14"/>
      <c r="D12" s="14"/>
      <c r="E12" s="14"/>
      <c r="F12" s="14"/>
      <c r="G12" s="14"/>
      <c r="H12" s="14"/>
      <c r="I12" s="14"/>
      <c r="J12" s="14"/>
      <c r="K12" s="14"/>
      <c r="L12" s="14"/>
      <c r="M12" s="14"/>
      <c r="N12" s="15"/>
    </row>
    <row r="13" spans="1:14" x14ac:dyDescent="0.25">
      <c r="A13" s="22" t="s">
        <v>627</v>
      </c>
      <c r="B13" s="16"/>
      <c r="C13" s="16"/>
      <c r="D13" s="16"/>
      <c r="E13" s="16"/>
      <c r="F13" s="16"/>
      <c r="G13" s="16"/>
      <c r="H13" s="16"/>
      <c r="I13" s="16"/>
      <c r="J13" s="16"/>
      <c r="K13" s="16"/>
      <c r="L13" s="16"/>
      <c r="M13" s="16"/>
      <c r="N13" s="17"/>
    </row>
    <row r="15" spans="1:14" ht="12.75" customHeight="1" x14ac:dyDescent="0.25">
      <c r="A15" s="27" t="s">
        <v>628</v>
      </c>
      <c r="B15" s="28"/>
      <c r="C15" s="28"/>
      <c r="D15" s="28"/>
      <c r="E15" s="28"/>
      <c r="F15" s="28"/>
      <c r="G15" s="28"/>
      <c r="H15" s="28"/>
      <c r="I15" s="28"/>
      <c r="J15" s="28"/>
      <c r="K15" s="28"/>
      <c r="L15" s="28"/>
      <c r="M15" s="28"/>
      <c r="N15" s="29"/>
    </row>
    <row r="16" spans="1:14" ht="12.75" customHeight="1" x14ac:dyDescent="0.25">
      <c r="A16" s="30" t="s">
        <v>629</v>
      </c>
      <c r="B16" s="31"/>
      <c r="C16" s="31"/>
      <c r="D16" s="31"/>
      <c r="E16" s="31"/>
      <c r="F16" s="31"/>
      <c r="G16" s="31"/>
      <c r="H16" s="31"/>
      <c r="I16" s="31"/>
      <c r="J16" s="31"/>
      <c r="K16" s="31"/>
      <c r="L16" s="31"/>
      <c r="M16" s="31"/>
      <c r="N16" s="32"/>
    </row>
    <row r="17" spans="1:14" ht="12.75" customHeight="1" x14ac:dyDescent="0.25">
      <c r="A17" s="19" t="s">
        <v>630</v>
      </c>
      <c r="B17" s="20"/>
      <c r="C17" s="20"/>
      <c r="D17" s="20"/>
      <c r="E17" s="20"/>
      <c r="F17" s="20"/>
      <c r="G17" s="20"/>
      <c r="H17" s="20"/>
      <c r="I17" s="20"/>
      <c r="J17" s="20"/>
      <c r="K17" s="20"/>
      <c r="L17" s="20"/>
      <c r="M17" s="20"/>
      <c r="N17" s="21"/>
    </row>
    <row r="18" spans="1:14" x14ac:dyDescent="0.25">
      <c r="A18" s="13" t="s">
        <v>631</v>
      </c>
      <c r="B18" s="14"/>
      <c r="C18" s="14"/>
      <c r="D18" s="14"/>
      <c r="E18" s="14"/>
      <c r="F18" s="14"/>
      <c r="G18" s="14"/>
      <c r="H18" s="14"/>
      <c r="I18" s="14"/>
      <c r="J18" s="14"/>
      <c r="K18" s="14"/>
      <c r="L18" s="14"/>
      <c r="M18" s="14"/>
      <c r="N18" s="15"/>
    </row>
    <row r="19" spans="1:14" x14ac:dyDescent="0.25">
      <c r="A19" s="13" t="s">
        <v>632</v>
      </c>
      <c r="B19" s="14"/>
      <c r="C19" s="14"/>
      <c r="D19" s="14"/>
      <c r="E19" s="14"/>
      <c r="F19" s="14"/>
      <c r="G19" s="14"/>
      <c r="H19" s="14"/>
      <c r="I19" s="14"/>
      <c r="J19" s="14"/>
      <c r="K19" s="14"/>
      <c r="L19" s="14"/>
      <c r="M19" s="14"/>
      <c r="N19" s="15"/>
    </row>
    <row r="20" spans="1:14" x14ac:dyDescent="0.25">
      <c r="A20" s="13" t="s">
        <v>633</v>
      </c>
      <c r="B20" s="14"/>
      <c r="C20" s="14"/>
      <c r="D20" s="14"/>
      <c r="E20" s="14"/>
      <c r="F20" s="14"/>
      <c r="G20" s="14"/>
      <c r="H20" s="14"/>
      <c r="I20" s="14"/>
      <c r="J20" s="14"/>
      <c r="K20" s="14"/>
      <c r="L20" s="14"/>
      <c r="M20" s="14"/>
      <c r="N20" s="15"/>
    </row>
    <row r="21" spans="1:14" x14ac:dyDescent="0.25">
      <c r="A21" s="22"/>
      <c r="B21" s="16"/>
      <c r="C21" s="16"/>
      <c r="D21" s="16"/>
      <c r="E21" s="16"/>
      <c r="F21" s="16"/>
      <c r="G21" s="16"/>
      <c r="H21" s="16"/>
      <c r="I21" s="16"/>
      <c r="J21" s="16"/>
      <c r="K21" s="16"/>
      <c r="L21" s="16"/>
      <c r="M21" s="16"/>
      <c r="N21" s="17"/>
    </row>
    <row r="23" spans="1:14" ht="12.75" customHeight="1" x14ac:dyDescent="0.25">
      <c r="A23" s="27" t="s">
        <v>634</v>
      </c>
      <c r="B23" s="28"/>
      <c r="C23" s="28"/>
      <c r="D23" s="28"/>
      <c r="E23" s="28"/>
      <c r="F23" s="28"/>
      <c r="G23" s="28"/>
      <c r="H23" s="28"/>
      <c r="I23" s="28"/>
      <c r="J23" s="28"/>
      <c r="K23" s="28"/>
      <c r="L23" s="28"/>
      <c r="M23" s="28"/>
      <c r="N23" s="29"/>
    </row>
    <row r="24" spans="1:14" ht="12.75" customHeight="1" x14ac:dyDescent="0.25">
      <c r="A24" s="30" t="s">
        <v>635</v>
      </c>
      <c r="B24" s="31"/>
      <c r="C24" s="31"/>
      <c r="D24" s="31"/>
      <c r="E24" s="31"/>
      <c r="F24" s="31"/>
      <c r="G24" s="31"/>
      <c r="H24" s="31"/>
      <c r="I24" s="31"/>
      <c r="J24" s="31"/>
      <c r="K24" s="31"/>
      <c r="L24" s="31"/>
      <c r="M24" s="31"/>
      <c r="N24" s="32"/>
    </row>
    <row r="25" spans="1:14" ht="12.75" customHeight="1" x14ac:dyDescent="0.25">
      <c r="A25" s="19" t="s">
        <v>636</v>
      </c>
      <c r="B25" s="20"/>
      <c r="C25" s="20"/>
      <c r="D25" s="20"/>
      <c r="E25" s="20"/>
      <c r="F25" s="20"/>
      <c r="G25" s="20"/>
      <c r="H25" s="20"/>
      <c r="I25" s="20"/>
      <c r="J25" s="20"/>
      <c r="K25" s="20"/>
      <c r="L25" s="20"/>
      <c r="M25" s="20"/>
      <c r="N25" s="21"/>
    </row>
    <row r="26" spans="1:14" x14ac:dyDescent="0.25">
      <c r="A26" s="13" t="s">
        <v>637</v>
      </c>
      <c r="B26" s="14"/>
      <c r="C26" s="14"/>
      <c r="D26" s="14"/>
      <c r="E26" s="14"/>
      <c r="F26" s="14"/>
      <c r="G26" s="14"/>
      <c r="H26" s="14"/>
      <c r="I26" s="14"/>
      <c r="J26" s="14"/>
      <c r="K26" s="14"/>
      <c r="L26" s="14"/>
      <c r="M26" s="14"/>
      <c r="N26" s="15"/>
    </row>
    <row r="27" spans="1:14" x14ac:dyDescent="0.25">
      <c r="A27" s="22"/>
      <c r="B27" s="16"/>
      <c r="C27" s="16"/>
      <c r="D27" s="16"/>
      <c r="E27" s="16"/>
      <c r="F27" s="16"/>
      <c r="G27" s="16"/>
      <c r="H27" s="16"/>
      <c r="I27" s="16"/>
      <c r="J27" s="16"/>
      <c r="K27" s="16"/>
      <c r="L27" s="16"/>
      <c r="M27" s="16"/>
      <c r="N27" s="17"/>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7"/>
  <sheetViews>
    <sheetView showGridLines="0" zoomScale="80" zoomScaleNormal="80" workbookViewId="0">
      <pane ySplit="1" topLeftCell="A2" activePane="bottomLeft" state="frozen"/>
      <selection pane="bottomLeft" activeCell="A17" sqref="A17"/>
    </sheetView>
  </sheetViews>
  <sheetFormatPr defaultRowHeight="12.5" x14ac:dyDescent="0.25"/>
  <cols>
    <col min="2" max="2" width="13.1796875" customWidth="1"/>
    <col min="3" max="3" width="84.453125" customWidth="1"/>
    <col min="4" max="4" width="49.453125" customWidth="1"/>
  </cols>
  <sheetData>
    <row r="1" spans="1:4" ht="13" x14ac:dyDescent="0.3">
      <c r="A1" s="8" t="s">
        <v>638</v>
      </c>
      <c r="B1" s="9"/>
      <c r="C1" s="9"/>
      <c r="D1" s="9"/>
    </row>
    <row r="2" spans="1:4" ht="12.75" customHeight="1" x14ac:dyDescent="0.25">
      <c r="A2" s="23" t="s">
        <v>639</v>
      </c>
      <c r="B2" s="23" t="s">
        <v>640</v>
      </c>
      <c r="C2" s="23" t="s">
        <v>641</v>
      </c>
      <c r="D2" s="23" t="s">
        <v>642</v>
      </c>
    </row>
    <row r="3" spans="1:4" x14ac:dyDescent="0.25">
      <c r="A3" s="2">
        <v>1</v>
      </c>
      <c r="B3" s="3">
        <v>41540</v>
      </c>
      <c r="C3" s="83" t="s">
        <v>643</v>
      </c>
      <c r="D3" s="193" t="s">
        <v>1700</v>
      </c>
    </row>
    <row r="4" spans="1:4" x14ac:dyDescent="0.25">
      <c r="A4" s="2">
        <v>1.1000000000000001</v>
      </c>
      <c r="B4" s="3">
        <v>41740</v>
      </c>
      <c r="C4" s="4" t="s">
        <v>644</v>
      </c>
      <c r="D4" s="193" t="s">
        <v>1700</v>
      </c>
    </row>
    <row r="5" spans="1:4" ht="25" x14ac:dyDescent="0.25">
      <c r="A5" s="2">
        <v>2</v>
      </c>
      <c r="B5" s="3">
        <v>42094</v>
      </c>
      <c r="C5" s="105" t="s">
        <v>645</v>
      </c>
      <c r="D5" s="193" t="s">
        <v>1700</v>
      </c>
    </row>
    <row r="6" spans="1:4" x14ac:dyDescent="0.25">
      <c r="A6" s="2">
        <v>2.1</v>
      </c>
      <c r="B6" s="6">
        <v>42283</v>
      </c>
      <c r="C6" s="4" t="s">
        <v>646</v>
      </c>
      <c r="D6" s="193" t="s">
        <v>1700</v>
      </c>
    </row>
    <row r="7" spans="1:4" x14ac:dyDescent="0.25">
      <c r="A7" s="2">
        <v>3</v>
      </c>
      <c r="B7" s="3">
        <v>43008</v>
      </c>
      <c r="C7" s="83" t="s">
        <v>647</v>
      </c>
      <c r="D7" s="193" t="s">
        <v>1700</v>
      </c>
    </row>
    <row r="8" spans="1:4" x14ac:dyDescent="0.25">
      <c r="A8" s="2">
        <v>3</v>
      </c>
      <c r="B8" s="3">
        <v>43131</v>
      </c>
      <c r="C8" s="4" t="s">
        <v>648</v>
      </c>
      <c r="D8" s="193" t="s">
        <v>1700</v>
      </c>
    </row>
    <row r="9" spans="1:4" x14ac:dyDescent="0.25">
      <c r="A9" s="2">
        <v>3</v>
      </c>
      <c r="B9" s="3">
        <v>43373</v>
      </c>
      <c r="C9" s="5" t="s">
        <v>649</v>
      </c>
      <c r="D9" s="193" t="s">
        <v>1700</v>
      </c>
    </row>
    <row r="10" spans="1:4" x14ac:dyDescent="0.25">
      <c r="A10" s="214">
        <v>3</v>
      </c>
      <c r="B10" s="215" t="s">
        <v>650</v>
      </c>
      <c r="C10" s="193" t="s">
        <v>651</v>
      </c>
      <c r="D10" s="193" t="s">
        <v>1700</v>
      </c>
    </row>
    <row r="11" spans="1:4" x14ac:dyDescent="0.25">
      <c r="A11" s="2">
        <v>3.1</v>
      </c>
      <c r="B11" s="3">
        <v>43921</v>
      </c>
      <c r="C11" s="4" t="s">
        <v>651</v>
      </c>
      <c r="D11" s="193" t="s">
        <v>1700</v>
      </c>
    </row>
    <row r="12" spans="1:4" x14ac:dyDescent="0.25">
      <c r="A12" s="2">
        <v>3.2</v>
      </c>
      <c r="B12" s="6">
        <v>44104</v>
      </c>
      <c r="C12" s="83" t="s">
        <v>652</v>
      </c>
      <c r="D12" s="193" t="s">
        <v>1700</v>
      </c>
    </row>
    <row r="13" spans="1:4" x14ac:dyDescent="0.25">
      <c r="A13" s="2">
        <v>3.3</v>
      </c>
      <c r="B13" s="6">
        <v>44469</v>
      </c>
      <c r="C13" s="83" t="s">
        <v>653</v>
      </c>
      <c r="D13" s="193" t="s">
        <v>1700</v>
      </c>
    </row>
    <row r="14" spans="1:4" x14ac:dyDescent="0.25">
      <c r="A14" s="2">
        <v>3.4</v>
      </c>
      <c r="B14" s="3">
        <v>44469</v>
      </c>
      <c r="C14" s="5" t="s">
        <v>649</v>
      </c>
      <c r="D14" s="193" t="s">
        <v>1700</v>
      </c>
    </row>
    <row r="15" spans="1:4" x14ac:dyDescent="0.25">
      <c r="A15" s="2">
        <v>3.5</v>
      </c>
      <c r="B15" s="3">
        <v>44834</v>
      </c>
      <c r="C15" s="193" t="s">
        <v>651</v>
      </c>
      <c r="D15" s="193" t="s">
        <v>1700</v>
      </c>
    </row>
    <row r="16" spans="1:4" x14ac:dyDescent="0.25">
      <c r="A16" s="2">
        <v>3.6</v>
      </c>
      <c r="B16" s="230">
        <v>45174</v>
      </c>
      <c r="C16" s="4" t="s">
        <v>1699</v>
      </c>
      <c r="D16" s="193" t="s">
        <v>1700</v>
      </c>
    </row>
    <row r="17" spans="1:4" x14ac:dyDescent="0.25">
      <c r="A17" s="2">
        <v>3.7</v>
      </c>
      <c r="B17" s="230">
        <v>45199</v>
      </c>
      <c r="C17" s="234" t="s">
        <v>1720</v>
      </c>
      <c r="D17" s="235" t="s">
        <v>1700</v>
      </c>
    </row>
    <row r="18" spans="1:4" x14ac:dyDescent="0.25">
      <c r="A18" s="2"/>
      <c r="B18" s="6"/>
      <c r="C18" s="4"/>
      <c r="D18" s="4"/>
    </row>
    <row r="19" spans="1:4" x14ac:dyDescent="0.25">
      <c r="A19" s="2"/>
      <c r="B19" s="6"/>
      <c r="C19" s="4"/>
      <c r="D19" s="4"/>
    </row>
    <row r="20" spans="1:4" x14ac:dyDescent="0.25">
      <c r="A20" s="2"/>
      <c r="B20" s="6"/>
      <c r="C20" s="4"/>
      <c r="D20" s="4"/>
    </row>
    <row r="21" spans="1:4" x14ac:dyDescent="0.25">
      <c r="A21" s="2"/>
      <c r="B21" s="6"/>
      <c r="C21" s="4"/>
      <c r="D21" s="4"/>
    </row>
    <row r="22" spans="1:4" x14ac:dyDescent="0.25">
      <c r="A22" s="2"/>
      <c r="B22" s="6"/>
      <c r="C22" s="4"/>
      <c r="D22" s="4"/>
    </row>
    <row r="23" spans="1:4" x14ac:dyDescent="0.25">
      <c r="A23" s="2"/>
      <c r="B23" s="6"/>
      <c r="C23" s="4"/>
      <c r="D23" s="4"/>
    </row>
    <row r="24" spans="1:4" x14ac:dyDescent="0.25">
      <c r="A24" s="2"/>
      <c r="B24" s="6"/>
      <c r="C24" s="4"/>
      <c r="D24" s="4"/>
    </row>
    <row r="25" spans="1:4" x14ac:dyDescent="0.25">
      <c r="A25" s="2"/>
      <c r="B25" s="6"/>
      <c r="C25" s="4"/>
      <c r="D25" s="4"/>
    </row>
    <row r="26" spans="1:4" x14ac:dyDescent="0.25">
      <c r="A26" s="2"/>
      <c r="B26" s="6"/>
      <c r="C26" s="4"/>
      <c r="D26" s="4"/>
    </row>
    <row r="27" spans="1:4" x14ac:dyDescent="0.25">
      <c r="A27" s="2"/>
      <c r="B27" s="6"/>
      <c r="C27" s="4"/>
      <c r="D27" s="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273B-D3FB-467D-BCCD-E4751DF34608}">
  <sheetPr>
    <pageSetUpPr fitToPage="1"/>
  </sheetPr>
  <dimension ref="A1:D4"/>
  <sheetViews>
    <sheetView showGridLines="0" zoomScale="80" zoomScaleNormal="80" workbookViewId="0">
      <pane ySplit="1" topLeftCell="A2" activePane="bottomLeft" state="frozen"/>
      <selection pane="bottomLeft" activeCell="C30" sqref="C30"/>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8" t="s">
        <v>638</v>
      </c>
      <c r="B1" s="9"/>
      <c r="C1" s="9"/>
      <c r="D1" s="9"/>
    </row>
    <row r="2" spans="1:4" ht="12.65" customHeight="1" x14ac:dyDescent="0.25">
      <c r="A2" s="23" t="s">
        <v>639</v>
      </c>
      <c r="B2" s="23" t="s">
        <v>1694</v>
      </c>
      <c r="C2" s="23" t="s">
        <v>641</v>
      </c>
      <c r="D2" s="23" t="s">
        <v>1693</v>
      </c>
    </row>
    <row r="3" spans="1:4" ht="54.65" customHeight="1" x14ac:dyDescent="0.25">
      <c r="A3" s="2">
        <v>3.5</v>
      </c>
      <c r="B3" s="229" t="s">
        <v>1698</v>
      </c>
      <c r="C3" s="227" t="s">
        <v>1695</v>
      </c>
      <c r="D3" s="6">
        <v>44834</v>
      </c>
    </row>
    <row r="4" spans="1:4" x14ac:dyDescent="0.25">
      <c r="A4" s="2">
        <v>3.5</v>
      </c>
      <c r="B4" s="228" t="s">
        <v>1697</v>
      </c>
      <c r="C4" s="227" t="s">
        <v>1696</v>
      </c>
      <c r="D4" s="6">
        <v>44834</v>
      </c>
    </row>
  </sheetData>
  <sheetProtection sort="0" autoFilter="0"/>
  <autoFilter ref="A2:D4" xr:uid="{445F273B-D3FB-467D-BCCD-E4751DF34608}"/>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733035-07E1-4600-A689-E7001A25BD25}">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2c75e67c-ed2d-4c91-baba-8aa4949e551e"/>
    <ds:schemaRef ds:uri="http://purl.org/dc/elements/1.1/"/>
    <ds:schemaRef ds:uri="http://schemas.openxmlformats.org/package/2006/metadata/core-properties"/>
    <ds:schemaRef ds:uri="33874043-1092-46f2-b7ed-3863b0441e79"/>
    <ds:schemaRef ds:uri="http://purl.org/dc/dcmitype/"/>
  </ds:schemaRefs>
</ds:datastoreItem>
</file>

<file path=customXml/itemProps2.xml><?xml version="1.0" encoding="utf-8"?>
<ds:datastoreItem xmlns:ds="http://schemas.openxmlformats.org/officeDocument/2006/customXml" ds:itemID="{CBE5C97E-F845-4D97-AA7C-0F26E9FCF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8AFE02-C71F-475F-B34C-7E26F14CEC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Dashboard</vt:lpstr>
      <vt:lpstr>Results</vt:lpstr>
      <vt:lpstr>Instructions</vt:lpstr>
      <vt:lpstr>RSI</vt:lpstr>
      <vt:lpstr>RPTP</vt:lpstr>
      <vt:lpstr>ITP</vt:lpstr>
      <vt:lpstr>Appendix</vt:lpstr>
      <vt:lpstr>Change Log</vt:lpstr>
      <vt:lpstr>New Release Changes</vt:lpstr>
      <vt:lpstr>Issue Code Table</vt:lpstr>
      <vt:lpstr>Appendix!Print_Area</vt:lpstr>
      <vt:lpstr>'Change Log'!Print_Area</vt:lpstr>
      <vt:lpstr>Dashboard!Print_Area</vt:lpstr>
      <vt:lpstr>Instructions!Print_Area</vt:lpstr>
      <vt:lpstr>ITP!Print_Area</vt:lpstr>
      <vt:lpstr>'New Release Changes'!Print_Area</vt:lpstr>
      <vt:lpstr>Results!Print_Area</vt:lpstr>
      <vt:lpstr>RPTP!Print_Area</vt:lpstr>
      <vt:lpstr>RSI!Print_Area</vt:lpstr>
      <vt:lpstr>ITP!Print_Titles</vt:lpstr>
      <vt:lpstr>RPTP!Print_Titles</vt:lpstr>
      <vt:lpstr>RSI!Print_Titles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2023-11-27T20:26:35Z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