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irsgov-my.sharepoint.com/personal/p8rmb_ds_irsnet_gov/Documents/Documents/SBU Data/Disclosure/DETAIL Data Services/1 PPS NEW JOB 2024-2025/IRS.gov/2026/Mike 02-11-2026 SCSCM/"/>
    </mc:Choice>
  </mc:AlternateContent>
  <xr:revisionPtr revIDLastSave="0" documentId="8_{D809DE02-3417-4E32-A483-294E52C9A761}" xr6:coauthVersionLast="47" xr6:coauthVersionMax="47" xr10:uidLastSave="{00000000-0000-0000-0000-000000000000}"/>
  <bookViews>
    <workbookView xWindow="-110" yWindow="-110" windowWidth="19420" windowHeight="10300" tabRatio="646" xr2:uid="{00000000-000D-0000-FFFF-FFFF00000000}"/>
  </bookViews>
  <sheets>
    <sheet name="Dashboard" sheetId="5" r:id="rId1"/>
    <sheet name="Results" sheetId="13" r:id="rId2"/>
    <sheet name="Instructions" sheetId="6" r:id="rId3"/>
    <sheet name="Gen Test Cases" sheetId="9" r:id="rId4"/>
    <sheet name="IOS 15.0M Test Cases" sheetId="12" r:id="rId5"/>
    <sheet name="IOS 16.0M Test Cases " sheetId="11" r:id="rId6"/>
    <sheet name="IOS 17.0M Test Cases  " sheetId="15" r:id="rId7"/>
    <sheet name="NX-OS Test Cases" sheetId="14" r:id="rId8"/>
    <sheet name="Change Log" sheetId="7" r:id="rId9"/>
    <sheet name="New Release Changes" sheetId="16" r:id="rId10"/>
    <sheet name="Issue Code Table" sheetId="17" r:id="rId11"/>
  </sheets>
  <externalReferences>
    <externalReference r:id="rId12"/>
  </externalReferences>
  <definedNames>
    <definedName name="_xlnm._FilterDatabase" localSheetId="3" hidden="1">'Gen Test Cases'!$A$2:$M$40</definedName>
    <definedName name="_xlnm._FilterDatabase" localSheetId="4" hidden="1">'IOS 15.0M Test Cases'!$A$2:$AJ$52</definedName>
    <definedName name="_xlnm._FilterDatabase" localSheetId="5" hidden="1">'IOS 16.0M Test Cases '!$A$2:$AJ$59</definedName>
    <definedName name="_xlnm._FilterDatabase" localSheetId="6" hidden="1">'IOS 17.0M Test Cases  '!$A$2:$AJ$61</definedName>
    <definedName name="_xlnm._FilterDatabase" localSheetId="9" hidden="1">'New Release Changes'!$A$2:$D$2</definedName>
    <definedName name="_xlnm._FilterDatabase" localSheetId="7" hidden="1">'NX-OS Test Cases'!$A$2:$AJ$43</definedName>
    <definedName name="_xlnm.Print_Area" localSheetId="9">'New Release Changes'!$A$1:$D$2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14" l="1"/>
  <c r="AA5" i="14"/>
  <c r="AA6" i="14"/>
  <c r="AA7" i="14"/>
  <c r="AA8" i="14"/>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3" i="14"/>
  <c r="AA4" i="15"/>
  <c r="AA5" i="15"/>
  <c r="AA6" i="15"/>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8" i="15"/>
  <c r="AA39" i="15"/>
  <c r="AA40" i="15"/>
  <c r="AA41" i="15"/>
  <c r="AA42" i="15"/>
  <c r="AA43" i="15"/>
  <c r="AA44" i="15"/>
  <c r="AA45" i="15"/>
  <c r="AA46" i="15"/>
  <c r="AA47" i="15"/>
  <c r="AA48" i="15"/>
  <c r="AA49" i="15"/>
  <c r="AA50" i="15"/>
  <c r="AA51" i="15"/>
  <c r="AA52" i="15"/>
  <c r="AA53" i="15"/>
  <c r="AA54" i="15"/>
  <c r="AA55" i="15"/>
  <c r="AA56" i="15"/>
  <c r="AA57" i="15"/>
  <c r="AA58" i="15"/>
  <c r="AA59" i="15"/>
  <c r="AA60" i="15"/>
  <c r="AA3" i="15"/>
  <c r="AA4" i="11"/>
  <c r="AA5" i="11"/>
  <c r="AA6" i="11"/>
  <c r="AA7" i="11"/>
  <c r="AA8" i="11"/>
  <c r="AA9" i="11"/>
  <c r="AA10" i="11"/>
  <c r="AA11" i="11"/>
  <c r="AA12" i="11"/>
  <c r="AA13" i="11"/>
  <c r="AA14" i="11"/>
  <c r="AA15" i="11"/>
  <c r="AA16" i="11"/>
  <c r="AA17" i="11"/>
  <c r="AA18" i="11"/>
  <c r="AA19" i="11"/>
  <c r="AA20" i="11"/>
  <c r="AA21" i="11"/>
  <c r="AA22" i="11"/>
  <c r="AA23" i="11"/>
  <c r="AA24" i="11"/>
  <c r="AA25" i="11"/>
  <c r="AA26" i="11"/>
  <c r="AA27" i="11"/>
  <c r="AA28" i="11"/>
  <c r="AA29" i="11"/>
  <c r="AA30" i="11"/>
  <c r="AA31" i="11"/>
  <c r="AA32" i="11"/>
  <c r="AA33" i="11"/>
  <c r="AA34" i="11"/>
  <c r="AA35" i="11"/>
  <c r="AA36" i="11"/>
  <c r="AA37" i="11"/>
  <c r="AA38" i="11"/>
  <c r="AA39" i="11"/>
  <c r="AA40" i="11"/>
  <c r="AA41" i="11"/>
  <c r="AA42" i="11"/>
  <c r="AA43" i="11"/>
  <c r="AA44" i="11"/>
  <c r="AA45" i="11"/>
  <c r="AA46" i="11"/>
  <c r="AA47" i="11"/>
  <c r="AA48" i="11"/>
  <c r="AA49" i="11"/>
  <c r="AA50" i="11"/>
  <c r="AA51" i="11"/>
  <c r="AA52" i="11"/>
  <c r="AA53" i="11"/>
  <c r="AA54" i="11"/>
  <c r="AA55" i="11"/>
  <c r="AA56" i="11"/>
  <c r="AA57" i="11"/>
  <c r="AA58" i="11"/>
  <c r="AA3" i="11"/>
  <c r="AA4" i="12"/>
  <c r="AA5" i="12"/>
  <c r="AA6" i="12"/>
  <c r="AA7" i="12"/>
  <c r="AA8" i="12"/>
  <c r="AA9" i="12"/>
  <c r="AA10" i="12"/>
  <c r="AA11" i="12"/>
  <c r="AA12" i="12"/>
  <c r="AA13" i="12"/>
  <c r="AA14" i="12"/>
  <c r="AA15" i="12"/>
  <c r="AA16" i="12"/>
  <c r="AA17" i="12"/>
  <c r="AA18" i="12"/>
  <c r="AA19" i="12"/>
  <c r="AA20" i="12"/>
  <c r="AA21" i="12"/>
  <c r="AA22" i="12"/>
  <c r="AA23" i="12"/>
  <c r="AA24" i="12"/>
  <c r="AA25" i="12"/>
  <c r="AA26" i="12"/>
  <c r="AA27" i="12"/>
  <c r="AA28" i="12"/>
  <c r="AA29" i="12"/>
  <c r="AA30" i="12"/>
  <c r="AA31" i="12"/>
  <c r="AA32" i="12"/>
  <c r="AA33" i="12"/>
  <c r="AA34" i="12"/>
  <c r="AA35" i="12"/>
  <c r="AA36" i="12"/>
  <c r="AA37" i="12"/>
  <c r="AA38" i="12"/>
  <c r="AA39" i="12"/>
  <c r="AA40" i="12"/>
  <c r="AA41" i="12"/>
  <c r="AA42" i="12"/>
  <c r="AA43" i="12"/>
  <c r="AA44" i="12"/>
  <c r="AA45" i="12"/>
  <c r="AA46" i="12"/>
  <c r="AA47" i="12"/>
  <c r="AA48" i="12"/>
  <c r="AA49" i="12"/>
  <c r="AA50" i="12"/>
  <c r="AA51" i="12"/>
  <c r="AA3" i="12"/>
  <c r="O66" i="13" l="1"/>
  <c r="M66" i="13"/>
  <c r="O48" i="13"/>
  <c r="M48" i="13"/>
  <c r="E48" i="13"/>
  <c r="D48" i="13"/>
  <c r="C48" i="13"/>
  <c r="B48" i="13"/>
  <c r="K73" i="13"/>
  <c r="K71" i="13"/>
  <c r="E66" i="13"/>
  <c r="D66" i="13"/>
  <c r="C66" i="13"/>
  <c r="B66" i="13"/>
  <c r="N66" i="13" l="1"/>
  <c r="F66" i="13"/>
  <c r="AA4" i="9" l="1"/>
  <c r="AA5" i="9"/>
  <c r="AA6" i="9"/>
  <c r="AA7" i="9"/>
  <c r="AA8" i="9"/>
  <c r="AA9" i="9"/>
  <c r="AA10" i="9"/>
  <c r="AA11" i="9"/>
  <c r="AA12" i="9"/>
  <c r="AA13" i="9"/>
  <c r="AA14" i="9"/>
  <c r="AA15" i="9"/>
  <c r="AA16" i="9"/>
  <c r="AA17" i="9"/>
  <c r="AA18" i="9"/>
  <c r="AA19" i="9"/>
  <c r="AA20" i="9"/>
  <c r="AA21" i="9"/>
  <c r="AA22" i="9"/>
  <c r="AA23" i="9"/>
  <c r="AA24" i="9"/>
  <c r="AA25" i="9"/>
  <c r="AA26" i="9"/>
  <c r="AA27" i="9"/>
  <c r="AA28" i="9"/>
  <c r="AA29" i="9"/>
  <c r="AA30" i="9"/>
  <c r="AA31" i="9"/>
  <c r="AA32" i="9"/>
  <c r="AA33" i="9"/>
  <c r="AA34" i="9"/>
  <c r="AA35" i="9"/>
  <c r="AA36" i="9"/>
  <c r="AA37" i="9"/>
  <c r="AA38" i="9"/>
  <c r="AA39" i="9"/>
  <c r="AA3" i="9"/>
  <c r="O30" i="13"/>
  <c r="M30" i="13"/>
  <c r="E53" i="13" l="1"/>
  <c r="E58" i="13"/>
  <c r="E54" i="13"/>
  <c r="E59" i="13"/>
  <c r="E55" i="13"/>
  <c r="E56" i="13"/>
  <c r="E57" i="13"/>
  <c r="D53" i="13"/>
  <c r="D58" i="13"/>
  <c r="D54" i="13"/>
  <c r="D55" i="13"/>
  <c r="D56" i="13"/>
  <c r="D57" i="13"/>
  <c r="D59" i="13"/>
  <c r="C53" i="13"/>
  <c r="C54" i="13"/>
  <c r="C55" i="13"/>
  <c r="C56" i="13"/>
  <c r="C57" i="13"/>
  <c r="C58" i="13"/>
  <c r="C59" i="13"/>
  <c r="F53" i="13"/>
  <c r="F54" i="13"/>
  <c r="F55" i="13"/>
  <c r="F56" i="13"/>
  <c r="F58" i="13"/>
  <c r="F57" i="13"/>
  <c r="F59" i="13"/>
  <c r="F52" i="13"/>
  <c r="E52" i="13"/>
  <c r="D52" i="13"/>
  <c r="C52" i="13"/>
  <c r="O12" i="13"/>
  <c r="M12" i="13"/>
  <c r="K55" i="13" l="1"/>
  <c r="K53" i="13"/>
  <c r="F71" i="13" l="1"/>
  <c r="F76" i="13"/>
  <c r="F72" i="13"/>
  <c r="F73" i="13"/>
  <c r="F74" i="13"/>
  <c r="F75" i="13"/>
  <c r="F77" i="13"/>
  <c r="E71" i="13"/>
  <c r="E72" i="13"/>
  <c r="E73" i="13"/>
  <c r="E74" i="13"/>
  <c r="E75" i="13"/>
  <c r="E76" i="13"/>
  <c r="E77" i="13"/>
  <c r="F70" i="13"/>
  <c r="D71" i="13"/>
  <c r="I71" i="13" s="1"/>
  <c r="D76" i="13"/>
  <c r="I76" i="13" s="1"/>
  <c r="D72" i="13"/>
  <c r="I72" i="13" s="1"/>
  <c r="D73" i="13"/>
  <c r="I73" i="13" s="1"/>
  <c r="D74" i="13"/>
  <c r="I74" i="13" s="1"/>
  <c r="D75" i="13"/>
  <c r="I75" i="13" s="1"/>
  <c r="D77" i="13"/>
  <c r="I77" i="13" s="1"/>
  <c r="D70" i="13"/>
  <c r="I70" i="13" s="1"/>
  <c r="E70" i="13"/>
  <c r="C74" i="13"/>
  <c r="C75" i="13"/>
  <c r="C76" i="13"/>
  <c r="C73" i="13"/>
  <c r="C77" i="13"/>
  <c r="C70" i="13"/>
  <c r="C71" i="13"/>
  <c r="C72" i="13"/>
  <c r="N48" i="13"/>
  <c r="F48" i="13"/>
  <c r="H72" i="13" l="1"/>
  <c r="H70" i="13"/>
  <c r="H74" i="13"/>
  <c r="H77" i="13"/>
  <c r="H71" i="13"/>
  <c r="H73" i="13"/>
  <c r="H76" i="13"/>
  <c r="H75" i="13"/>
  <c r="E12" i="13"/>
  <c r="D78" i="13" l="1"/>
  <c r="G66" i="13" s="1"/>
  <c r="D12" i="13"/>
  <c r="C12" i="13"/>
  <c r="B12" i="13"/>
  <c r="E30" i="13"/>
  <c r="D30" i="13"/>
  <c r="C30" i="13"/>
  <c r="B30" i="13"/>
  <c r="F12" i="13" l="1"/>
  <c r="K17" i="13"/>
  <c r="K19" i="13"/>
  <c r="K35" i="13"/>
  <c r="K37" i="13"/>
  <c r="N12" i="13" l="1"/>
  <c r="N30" i="13"/>
  <c r="F30" i="13"/>
  <c r="I53" i="13" l="1"/>
  <c r="I57" i="13"/>
  <c r="I56" i="13"/>
  <c r="I54" i="13"/>
  <c r="I58" i="13"/>
  <c r="I55" i="13"/>
  <c r="I59" i="13"/>
  <c r="I52" i="13"/>
  <c r="E16" i="13"/>
  <c r="C38" i="13"/>
  <c r="C39" i="13"/>
  <c r="C35" i="13"/>
  <c r="C36" i="13"/>
  <c r="C40" i="13"/>
  <c r="C41" i="13"/>
  <c r="C37" i="13"/>
  <c r="D35" i="13"/>
  <c r="I35" i="13" s="1"/>
  <c r="D39" i="13"/>
  <c r="I39" i="13" s="1"/>
  <c r="E36" i="13"/>
  <c r="E40" i="13"/>
  <c r="F37" i="13"/>
  <c r="F41" i="13"/>
  <c r="C34" i="13"/>
  <c r="E20" i="13"/>
  <c r="F17" i="13"/>
  <c r="F21" i="13"/>
  <c r="D20" i="13"/>
  <c r="I20" i="13" s="1"/>
  <c r="D16" i="13"/>
  <c r="I16" i="13" s="1"/>
  <c r="C20" i="13"/>
  <c r="C16" i="13"/>
  <c r="E39" i="13"/>
  <c r="D34" i="13"/>
  <c r="I34" i="13" s="1"/>
  <c r="F20" i="13"/>
  <c r="D23" i="13"/>
  <c r="I23" i="13" s="1"/>
  <c r="D36" i="13"/>
  <c r="I36" i="13" s="1"/>
  <c r="D40" i="13"/>
  <c r="I40" i="13" s="1"/>
  <c r="E37" i="13"/>
  <c r="E41" i="13"/>
  <c r="F38" i="13"/>
  <c r="F34" i="13"/>
  <c r="E17" i="13"/>
  <c r="E21" i="13"/>
  <c r="F18" i="13"/>
  <c r="F22" i="13"/>
  <c r="D17" i="13"/>
  <c r="I17" i="13" s="1"/>
  <c r="D21" i="13"/>
  <c r="I21" i="13" s="1"/>
  <c r="C17" i="13"/>
  <c r="C21" i="13"/>
  <c r="D38" i="13"/>
  <c r="I38" i="13" s="1"/>
  <c r="F36" i="13"/>
  <c r="E19" i="13"/>
  <c r="F16" i="13"/>
  <c r="C19" i="13"/>
  <c r="D37" i="13"/>
  <c r="I37" i="13" s="1"/>
  <c r="D41" i="13"/>
  <c r="I41" i="13" s="1"/>
  <c r="E38" i="13"/>
  <c r="F35" i="13"/>
  <c r="H35" i="13" s="1"/>
  <c r="F39" i="13"/>
  <c r="E34" i="13"/>
  <c r="E18" i="13"/>
  <c r="E22" i="13"/>
  <c r="F19" i="13"/>
  <c r="F23" i="13"/>
  <c r="D18" i="13"/>
  <c r="I18" i="13" s="1"/>
  <c r="D22" i="13"/>
  <c r="I22" i="13" s="1"/>
  <c r="C18" i="13"/>
  <c r="C22" i="13"/>
  <c r="E35" i="13"/>
  <c r="F40" i="13"/>
  <c r="E23" i="13"/>
  <c r="D19" i="13"/>
  <c r="I19" i="13" s="1"/>
  <c r="C23" i="13"/>
  <c r="H36" i="13" l="1"/>
  <c r="H39" i="13"/>
  <c r="H59" i="13"/>
  <c r="H40" i="13"/>
  <c r="H38" i="13"/>
  <c r="H57" i="13"/>
  <c r="H52" i="13"/>
  <c r="H41" i="13"/>
  <c r="H56" i="13"/>
  <c r="H53" i="13"/>
  <c r="H54" i="13"/>
  <c r="H58" i="13"/>
  <c r="H55" i="13"/>
  <c r="H22" i="13"/>
  <c r="H21" i="13"/>
  <c r="H18" i="13"/>
  <c r="H37" i="13"/>
  <c r="H17" i="13"/>
  <c r="H23" i="13"/>
  <c r="H16" i="13"/>
  <c r="H34" i="13"/>
  <c r="H19" i="13"/>
  <c r="H20" i="13"/>
  <c r="D60" i="13" l="1"/>
  <c r="G48" i="13" s="1"/>
  <c r="D42" i="13"/>
  <c r="G30" i="13" s="1"/>
  <c r="D24" i="13"/>
  <c r="G12" i="13" s="1"/>
</calcChain>
</file>

<file path=xl/sharedStrings.xml><?xml version="1.0" encoding="utf-8"?>
<sst xmlns="http://schemas.openxmlformats.org/spreadsheetml/2006/main" count="5557" uniqueCount="3005">
  <si>
    <t>Internal Revenue Service</t>
  </si>
  <si>
    <t>Office of Safeguards</t>
  </si>
  <si>
    <t xml:space="preserve"> </t>
  </si>
  <si>
    <t xml:space="preserve"> ▪ SCSEM Subject: Switch Router (SR)</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</si>
  <si>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</si>
  <si>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</si>
  <si>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</si>
  <si>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</si>
  <si>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</si>
  <si>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</si>
  <si>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</si>
  <si>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</si>
  <si>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</si>
  <si>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</si>
  <si>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</si>
  <si>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</si>
  <si>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</si>
  <si>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</si>
  <si>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</si>
  <si>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</si>
  <si>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</si>
  <si>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</si>
  <si>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</si>
  <si>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</si>
  <si>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</si>
  <si>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</si>
  <si>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</si>
  <si>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</si>
  <si>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</si>
  <si>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</si>
  <si>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</si>
  <si>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</si>
  <si>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</si>
  <si>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</si>
  <si>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</si>
  <si>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</si>
  <si>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</si>
  <si>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</si>
  <si>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</si>
  <si>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Cisco IOS 15 Test Results</t>
  </si>
  <si>
    <t>Overall SCSEM Statistics</t>
  </si>
  <si>
    <t xml:space="preserve">This table calculates all tests in the Gen Test Cases + IOS15.0 M Tests Cases tabs.
</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</si>
  <si>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</si>
  <si>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</si>
  <si>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</si>
  <si>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</si>
  <si>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</si>
  <si>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</si>
  <si>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</si>
  <si>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</si>
  <si>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</si>
  <si>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</si>
  <si>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</si>
  <si>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</si>
  <si>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</si>
  <si>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</si>
  <si>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</si>
  <si>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</si>
  <si>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</si>
  <si>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</si>
  <si>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</si>
  <si>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</si>
  <si>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Cisco IOS 16 Test Results</t>
  </si>
  <si>
    <t>Final Test Results</t>
  </si>
  <si>
    <t xml:space="preserve">This table calculates all tests in the Gen Test Cases + IOS16.0 M Tests Cases tabs.
</t>
  </si>
  <si>
    <t>3.  Cisco IOS 17 Test Results</t>
  </si>
  <si>
    <t xml:space="preserve">This table calculates all tests in the Gen Test Cases + IOS17.0 M Tests Cases tabs.
</t>
  </si>
  <si>
    <t>3.  Cisco NX-OS Test Results</t>
  </si>
  <si>
    <t xml:space="preserve">This table calculates all tests in the Gen Test Cases + NX-OS Tests Cases tabs.
</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</si>
  <si>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</si>
  <si>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</si>
  <si>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</si>
  <si>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</si>
  <si>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</si>
  <si>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</si>
  <si>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</si>
  <si>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</si>
  <si>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</si>
  <si>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</si>
  <si>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</si>
  <si>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</si>
  <si>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</si>
  <si>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</si>
  <si>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</si>
  <si>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</si>
  <si>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</si>
  <si>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</si>
  <si>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</si>
  <si>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</si>
  <si>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</si>
  <si>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</si>
  <si>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</si>
  <si>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</si>
  <si>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</si>
  <si>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</si>
  <si>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</si>
  <si>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</si>
  <si>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</si>
  <si>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</si>
  <si>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</si>
  <si>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</si>
  <si>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</si>
  <si>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</si>
  <si>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</si>
  <si>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</si>
  <si>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</si>
  <si>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</si>
  <si>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</si>
  <si>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</si>
  <si>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</si>
  <si>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</si>
  <si>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</si>
  <si>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</si>
  <si>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</si>
  <si>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</si>
  <si>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t>
  </si>
  <si>
    <t>NIST ID</t>
  </si>
  <si>
    <t>NIST Control Name</t>
  </si>
  <si>
    <t>Test Method</t>
  </si>
  <si>
    <t>Test Objective</t>
  </si>
  <si>
    <t>Test Procedures</t>
  </si>
  <si>
    <t>Expected Results</t>
  </si>
  <si>
    <t>Actual Results</t>
  </si>
  <si>
    <t>Status</t>
  </si>
  <si>
    <t>Notes/Evidence</t>
  </si>
  <si>
    <t>Criticality</t>
  </si>
  <si>
    <t>Issue Code</t>
  </si>
  <si>
    <t>Risk Rating (Do Not Edit)</t>
  </si>
  <si>
    <t>SRGEN-01</t>
  </si>
  <si>
    <t>SA-22</t>
  </si>
  <si>
    <t>Unsupported System Components</t>
  </si>
  <si>
    <t>Examine</t>
  </si>
  <si>
    <t>Verify that system maintenance is in place and the router is supported by the vendor. 
Each organization shall ensure that unsupported software is removed or upgraded to a supported version prior to a vendor dropping support.</t>
  </si>
  <si>
    <t>1. Interview the SA (System Administrator) to determine if maintenance is readily available for the routers inter-network operating system (IOS). Vendor support must include security updates or hot fixes that address any new security vulnerabilities.  
2. Verify that the device is currently under support. 
Non-Cisco
Examine the device OS version/build with the SA.  
Cisco
The following command will show the current software version.
From an enable console window, type 'show version'.
Compare results with the vendors support website to verify that support has not expired.</t>
  </si>
  <si>
    <t>1-2. The router is currently under support (either through vendor support for COTS product, or in-house agency maintenance team), and maintenance is available to address any security flaws discovered.</t>
  </si>
  <si>
    <r>
      <rPr>
        <b/>
        <sz val="10"/>
        <rFont val="Arial"/>
        <family val="2"/>
      </rPr>
      <t>End of General Support:</t>
    </r>
    <r>
      <rPr>
        <sz val="10"/>
        <rFont val="Arial"/>
        <family val="2"/>
      </rPr>
      <t xml:space="preserve">
IOS15 02/28/2022
IOS16 please check Cisco website for the current version supported</t>
    </r>
  </si>
  <si>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</si>
  <si>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</si>
  <si>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</si>
  <si>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SRGEN-02</t>
  </si>
  <si>
    <t>SI-2</t>
  </si>
  <si>
    <t>Flaw Remediation</t>
  </si>
  <si>
    <t>Verify that system patch levels are up-to-date to address new vulnerabilities.</t>
  </si>
  <si>
    <r>
      <t xml:space="preserve">1. Review the system configuration to identify the current patch level.
2. Refer to the vendors support website and cross reference the latest security patch update with the systems current patch level.   Check to ensure that known vulnerabilities (i.e., Heartbleed) vulnerabilities have been remediated.  
</t>
    </r>
    <r>
      <rPr>
        <b/>
        <sz val="10"/>
        <rFont val="Arial"/>
        <family val="2"/>
      </rPr>
      <t>Note</t>
    </r>
    <r>
      <rPr>
        <sz val="10"/>
        <rFont val="Arial"/>
        <family val="2"/>
      </rPr>
      <t xml:space="preserve"> -  This test requires the tester to research the current vendor supplied patch level.</t>
    </r>
  </si>
  <si>
    <t>1-2. The latest security patches are installed.</t>
  </si>
  <si>
    <t>Significant</t>
  </si>
  <si>
    <t>HSI2
HSI27</t>
  </si>
  <si>
    <t>HSI2: System patch level is insufficient
HSI27: Critical security patches have not been applied</t>
  </si>
  <si>
    <t>SRGEN-03</t>
  </si>
  <si>
    <t>AC-2</t>
  </si>
  <si>
    <t>Account Management</t>
  </si>
  <si>
    <t>Examine &amp; Interview</t>
  </si>
  <si>
    <t>Verify the agency has implemented an account management process for admin user access to the device.</t>
  </si>
  <si>
    <t>1. Interview the device administrator and verify that account management procedures have been implemented for end user (regular/administrator) and system account creation, termination and expiration.
2. Examine account management system workflow and/or completed user access request and approvals for end users and administrators.</t>
  </si>
  <si>
    <t>1-2. The device administrator can demonstrate that an account management process has been implemented for user access.</t>
  </si>
  <si>
    <t>HAC37</t>
  </si>
  <si>
    <t>HAC37: Account management procedures are not implemented</t>
  </si>
  <si>
    <t>SRGEN-04</t>
  </si>
  <si>
    <t>Interview</t>
  </si>
  <si>
    <t>Verify privileged accounts are reviewed at least semi-annually for compliance with agency account management requirements.</t>
  </si>
  <si>
    <t>1. Interview device administrator or security administrator and determine how often device accounts for privileged users are reviewed.</t>
  </si>
  <si>
    <t>1. Privileged device accounts are reviewed at least semi-annually for compliance with account management requirements.</t>
  </si>
  <si>
    <t>Moderate</t>
  </si>
  <si>
    <t>HAC8</t>
  </si>
  <si>
    <t>HAC8: Accounts are not reviewed periodically for proper privileges</t>
  </si>
  <si>
    <t>SRGEN-05</t>
  </si>
  <si>
    <t>Verify that the device system does not contain duplicate accounts.
Device administrative users are appropriately identified and authenticated Identification and authentication is unique to each user or system.</t>
  </si>
  <si>
    <t>1. Examine the list of device privileged accounts and ensure all administrative accounts are unique.
2. Interview the device administrator to see if any privileged accounts are shared inappropriately.</t>
  </si>
  <si>
    <t>1. All privileged device accounts are unique, there are no duplicate accounts with the exception of the local admin (used only for emergencies).
2. No shared accounts are used other than when operationally required (e.g., root accounts).</t>
  </si>
  <si>
    <t>HAC21</t>
  </si>
  <si>
    <t>HAC21: Agency shares administrative account inappropriately</t>
  </si>
  <si>
    <t>SRGEN-06</t>
  </si>
  <si>
    <t>Ensure accounts that are no longer required are immediately removed from the authentication server or device (authentication server or local accounts).</t>
  </si>
  <si>
    <t xml:space="preserve">1. Discuss the process (e.g. management notification, ticket creation, email, etc.) for removing user accounts with the system admin for local and network (e.g. authentication server such as RADIUS, TACACS, etc.) accounts.
2. For each authentication method in use, confirm that there is a process in place to identify unused accounts and they are disabled or deleted immediately when they are no longer needed.
</t>
  </si>
  <si>
    <t>1-2. A process should be in place to enforce proper account management.  Accounts that are no longer needed should be disabled or removed immediately from the system.</t>
  </si>
  <si>
    <t>HAC41</t>
  </si>
  <si>
    <t>HAC41: Accounts are not removed or suspended when no longer necessary</t>
  </si>
  <si>
    <t>SRGEN-07</t>
  </si>
  <si>
    <t>AC-3</t>
  </si>
  <si>
    <t>Access Enforcement</t>
  </si>
  <si>
    <t>Ensure modems are not connected to the auxiliary port.
Ensure that the router's auxiliary port is disabled.</t>
  </si>
  <si>
    <r>
      <t>1. Interview the SA to determine if any modems are connected to the router. (</t>
    </r>
    <r>
      <rPr>
        <b/>
        <sz val="10"/>
        <rFont val="Arial"/>
        <family val="2"/>
      </rPr>
      <t>Note</t>
    </r>
    <r>
      <rPr>
        <sz val="10"/>
        <rFont val="Arial"/>
        <family val="2"/>
      </rPr>
      <t xml:space="preserve"> -  Elevate to CRITICAL if modems are attached and used)
2. Examine the router configuration to ensure that the auxiliary port is disabled.</t>
    </r>
  </si>
  <si>
    <t>1. Modems should not be connected to the console or auxiliary ports.
2. Auxiliary ports should be disabled on all routers.</t>
  </si>
  <si>
    <t>Elevate to Critical if a modem is attached and used for Administration.</t>
  </si>
  <si>
    <t>HCM10
HAC18</t>
  </si>
  <si>
    <t>HCM10: System has unneeded functionality installed
HAC18: Network device has modems installed</t>
  </si>
  <si>
    <t>SRGEN-08</t>
  </si>
  <si>
    <t>Ensure only authorized administrators are given access to the stored configuration files.</t>
  </si>
  <si>
    <t>1. Have the SA display the security features that are used to control access to the configuration files.
2. Ensure access to stored configuration files is restricted to authorized network/router administrators only.</t>
  </si>
  <si>
    <t>1-2. Router configurations are securely stored and access is restricted to individuals to those who require it (e.g., system administrators)</t>
  </si>
  <si>
    <t>HAC42</t>
  </si>
  <si>
    <t>HAC42: System configuration files are not stored securely</t>
  </si>
  <si>
    <t>SRGEN-09</t>
  </si>
  <si>
    <t>Ensure that all Trivial File Transfer Protocol (TFTP) implementations are authorized and have maintained justification.</t>
  </si>
  <si>
    <r>
      <t xml:space="preserve">1.  Verify written authorization is with the SA or ISSO.
2.  Interview the router administrator to see how they transfer the router configuration files to and from the router.  
</t>
    </r>
    <r>
      <rPr>
        <b/>
        <sz val="10"/>
        <rFont val="Arial"/>
        <family val="2"/>
      </rPr>
      <t>Note</t>
    </r>
    <r>
      <rPr>
        <sz val="10"/>
        <rFont val="Arial"/>
        <family val="2"/>
      </rPr>
      <t xml:space="preserve"> -  If the system being tested is Cisco IOS 15.0M 16.0M, NX-OS, then this control is N/A, since it is being tested under the respective version tab.</t>
    </r>
  </si>
  <si>
    <t>1-2. TFTP implementations are authorized and have maintained justification.</t>
  </si>
  <si>
    <t>HCM10</t>
  </si>
  <si>
    <t>HCM10: System has unneeded functionality installed</t>
  </si>
  <si>
    <t>SRGEN-10</t>
  </si>
  <si>
    <t>If Trivial File Transfer Protocol (TFTP) implementation is used, ensure the TFTP server resides on a controlled managed Local Area Network (LAN) subnet, and access is restricted to authorized devices within the local enclave.</t>
  </si>
  <si>
    <t>1.  Identify TFTP server addresses and determine if LAN has traffic restrictions and devices with access to server have Access Control List (ACL) permissions and restrictions.</t>
  </si>
  <si>
    <t>1. Ensure Trivial File Transfer Protocol (TFTP) implementations reside on a controlled managed LAN subnet and access is restricted to authorized devices within the local enclave.</t>
  </si>
  <si>
    <t>HAC43</t>
  </si>
  <si>
    <t>HAC43: Management sessions are not properly restricted by ACL</t>
  </si>
  <si>
    <t>SRGEN-11</t>
  </si>
  <si>
    <t>AC-6</t>
  </si>
  <si>
    <t>Least Privilege</t>
  </si>
  <si>
    <t>Ensure all user accounts are assigned the lowest privilege level that allows them to perform their duties (authentication server or local accounts).</t>
  </si>
  <si>
    <t>1. Interview the SA and examine user accounts and user account groups with privileged access to the network/router.</t>
  </si>
  <si>
    <t>1. Each user should have access to only the privileges they require to perform their respective duties. Access to the highest privilege levels should be restricted to a few users.</t>
  </si>
  <si>
    <t>HAC11</t>
  </si>
  <si>
    <t>HAC11: User access was not established with concept of least privilege</t>
  </si>
  <si>
    <t>SRGEN-12</t>
  </si>
  <si>
    <t>AC-7</t>
  </si>
  <si>
    <t>Unsuccessful Logon Attempts</t>
  </si>
  <si>
    <t>Ensure the maximum number of unsuccessful Secure Shell (SSH) login attempts is set to three (3), locking access to the router within a 120 minute period.</t>
  </si>
  <si>
    <r>
      <t xml:space="preserve">Check to determine if the agency limits consecutive invalid attempts to three (3) by a user within a 120 minute period.
1.  Review the system configuration to ensure that authentication retry is set for 3. 
</t>
    </r>
    <r>
      <rPr>
        <b/>
        <sz val="10"/>
        <rFont val="Arial"/>
        <family val="2"/>
      </rPr>
      <t xml:space="preserve">Note </t>
    </r>
    <r>
      <rPr>
        <sz val="10"/>
        <rFont val="Arial"/>
        <family val="2"/>
      </rPr>
      <t>-  If the system being tested is Cisco IOS 15.0M 16.0M, NX-OS, then this control is N/A, since it is being tested under the respective version tab.</t>
    </r>
  </si>
  <si>
    <t xml:space="preserve">1. Maximum number of unsuccessful SSH login attempts is set to three (3) within a 120 minute period. 
</t>
  </si>
  <si>
    <t>HAC15</t>
  </si>
  <si>
    <t>HAC15: User accounts not locked out after 3 unsuccessful login attempts</t>
  </si>
  <si>
    <t>SRGEN-13</t>
  </si>
  <si>
    <t>AC-8</t>
  </si>
  <si>
    <t>System Use Notification</t>
  </si>
  <si>
    <t>Verify that an IRS approved login banner is being displayed before login.</t>
  </si>
  <si>
    <t>1. Login banners will be configured for all services that allow login access to the system.  
Verify that the warning banner displayed is in compliance with IRS requirements.  The user must accept the warning banner message before moving forward.</t>
  </si>
  <si>
    <t>1. The warning banner is compliant with IRS guidelines and contains the following 4 elements:
1) the system contains US government information
2) users actions are monitored and audited
3) unauthorized use of the system is prohibited 
4) unauthorized use of the system is subject to criminal and civil penalties</t>
  </si>
  <si>
    <t>Limited</t>
  </si>
  <si>
    <t>HAC14
HAC38</t>
  </si>
  <si>
    <t>HAC14: Warning banner is insufficient
HAC38: Warning banner does not exist</t>
  </si>
  <si>
    <t>SRGEN-14</t>
  </si>
  <si>
    <t>AC-12</t>
  </si>
  <si>
    <t>Session Termination</t>
  </si>
  <si>
    <t>Ensure the console is configured to timeout after 30 minutes or less of inactivity.</t>
  </si>
  <si>
    <r>
      <t xml:space="preserve">1.  Review each router configuration to ensure that the console is disabled after 30 minutes of inactivity.  
</t>
    </r>
    <r>
      <rPr>
        <b/>
        <sz val="10"/>
        <rFont val="Arial"/>
        <family val="2"/>
      </rPr>
      <t>Note</t>
    </r>
    <r>
      <rPr>
        <sz val="10"/>
        <rFont val="Arial"/>
        <family val="2"/>
      </rPr>
      <t xml:space="preserve"> -  If the system being tested is Cisco IOS 15.0M 16.0M, NX-OS, then this control is N/A, since it is being tested under the respective version tab.</t>
    </r>
  </si>
  <si>
    <t>1. Timeout for unattended console port is set for no longer than 30 minutes.</t>
  </si>
  <si>
    <t>HRM5</t>
  </si>
  <si>
    <t>HRM5: User sessions do not terminate after the Publication 1075 period of inactivity</t>
  </si>
  <si>
    <t>SRGEN-15</t>
  </si>
  <si>
    <t>Ensure that idle timeout has been configured for SSH sessions.</t>
  </si>
  <si>
    <r>
      <t xml:space="preserve">1.  Review each router's configuration to ensure that all SSH sessions are disabled after 30 minutes of inactivity.  
</t>
    </r>
    <r>
      <rPr>
        <b/>
        <sz val="10"/>
        <rFont val="Arial"/>
        <family val="2"/>
      </rPr>
      <t xml:space="preserve">Note </t>
    </r>
    <r>
      <rPr>
        <sz val="10"/>
        <rFont val="Arial"/>
        <family val="2"/>
      </rPr>
      <t>-  If the system being tested is Cisco IOS 15.0M 16.0M, NX-OS, then this control is N/A, since it is being tested under the respective version tab..</t>
    </r>
  </si>
  <si>
    <t>1. SSH idle timeout has been set for 30 minutes or less.</t>
  </si>
  <si>
    <t>SRGEN-16</t>
  </si>
  <si>
    <t>IA-2</t>
  </si>
  <si>
    <t>Identification and Authentication (Organizational Users)</t>
  </si>
  <si>
    <t>Verify an authentication server (e.g., Active Directory, Radius, etc.) is used to identify and authenticate administrators to the device.</t>
  </si>
  <si>
    <r>
      <t xml:space="preserve">1.  Interview the device administrator and verify an authentication server is used to identify and authenticate administrators for management of the device.
</t>
    </r>
    <r>
      <rPr>
        <b/>
        <sz val="10"/>
        <rFont val="Arial"/>
        <family val="2"/>
      </rPr>
      <t xml:space="preserve">
Note</t>
    </r>
    <r>
      <rPr>
        <sz val="10"/>
        <rFont val="Arial"/>
        <family val="2"/>
      </rPr>
      <t xml:space="preserve"> -  If the system being tested is Cisco IOS 15.0M 16.0M, NX-OS, then this control is N/A, since it is being tested under the respective version tab..</t>
    </r>
  </si>
  <si>
    <t>1.  An authenticator server is used to identify and authenticate device administrators.</t>
  </si>
  <si>
    <t>HIA4</t>
  </si>
  <si>
    <t>HIA4: Authentication server is not used for device administration</t>
  </si>
  <si>
    <t>SRGEN-17</t>
  </si>
  <si>
    <t>Verify that the device does not allow blank passwords.
Security policies and procedures appropriately address ID and password management.</t>
  </si>
  <si>
    <t xml:space="preserve">1. Examine password requirements (local and network / authentication server accounts) for the network device system and ensure a password is required for all system access.
</t>
  </si>
  <si>
    <t>1. The system does not allow the use of null passwords.</t>
  </si>
  <si>
    <t>HPW1</t>
  </si>
  <si>
    <t>HPW1: No password is required to access an FTI system</t>
  </si>
  <si>
    <t>SRGEN-18</t>
  </si>
  <si>
    <t>Ensure that when an authentication server is used for administrative access to the router, only one account is defined locally on the router for use in an emergency (i.e., authentication server or connection to the server is down).</t>
  </si>
  <si>
    <t>1.  Review the running configuration and verify that only one local account has been defined.  An example of a local account is shown in the example below:
Username xxxxxxx password 7 xxxxxxxxxxxx</t>
  </si>
  <si>
    <t>1. Only one local account should be defined on the router when an authentication server is used.</t>
  </si>
  <si>
    <t>SRGEN-19</t>
  </si>
  <si>
    <t>IA-3</t>
  </si>
  <si>
    <t>Device Identification and Authentication</t>
  </si>
  <si>
    <t>Verify that the system identifies and authenticates specific devices before establishing a management connection.</t>
  </si>
  <si>
    <r>
      <t xml:space="preserve">1. Interview the device administrator to ascertain if there is a mechanism in place to restrict access (e.g. client based certificates, MAC filtering, whitelists, etc.) before allowing a management connection.
</t>
    </r>
    <r>
      <rPr>
        <b/>
        <sz val="10"/>
        <rFont val="Arial"/>
        <family val="2"/>
      </rPr>
      <t>Note</t>
    </r>
    <r>
      <rPr>
        <sz val="10"/>
        <rFont val="Arial"/>
        <family val="2"/>
      </rPr>
      <t xml:space="preserve"> -  If the system being tested is Cisco IOS 15.0M 16.0M, NX-OS, then this control is N/A, since it is being tested under the respective version tab..</t>
    </r>
  </si>
  <si>
    <t>1. The device restricts access to authorized systems before authentication occurs.</t>
  </si>
  <si>
    <t>HIA1</t>
  </si>
  <si>
    <t>HIA1: Adequate device identification and authentication is not employed</t>
  </si>
  <si>
    <t>SRGEN-20</t>
  </si>
  <si>
    <t>IA-4</t>
  </si>
  <si>
    <t>Identifier Management</t>
  </si>
  <si>
    <t>User IDs must follow username standards whenever possible (authentication server or local accounts).</t>
  </si>
  <si>
    <t>1. Discuss with the network administrator to ensure that a standard is used to generate all user id's.</t>
  </si>
  <si>
    <t>1. All user id's, including TACACS user id's follow approved username standards</t>
  </si>
  <si>
    <t>HIA2</t>
  </si>
  <si>
    <t>HIA2: Standardized naming convention is not enforced</t>
  </si>
  <si>
    <t>SRGEN-21</t>
  </si>
  <si>
    <t>IA-5</t>
  </si>
  <si>
    <t>Authenticator Management</t>
  </si>
  <si>
    <t>Ensure all password parameters (authentication server or local accounts) meet IRS Publication 1075 requirements (e.g., password complexity, aging, history, etc.).</t>
  </si>
  <si>
    <t>1. Verify that the systems password parameters (authentication server or local accounts) meet the following requirements :
a) Minimum password length of 14 characters
b) Passwords must contain at least one number or special character, and a combination of at least one lower and uppercase letter.
c) Maximum password age of 90 days for privileged user and standard user accounts.
d) Minimum password age of 1 days
e) Password history for the previous 24 passwords 
f) Users are forced to change their initial password during their first logon</t>
  </si>
  <si>
    <t>1. Password requirements meet all IRS Publication 1075 requirements listed in the test procedure.</t>
  </si>
  <si>
    <t>HPW2
HPW3
HPW4
HPW6
HPW12
HPW19
HPW20</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</si>
  <si>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
HPW20: User is not required to change password upon first use</t>
  </si>
  <si>
    <t>SRGEN-22</t>
  </si>
  <si>
    <t>Ensure that unencrypted router passwords are not stored in an offline configuration file.</t>
  </si>
  <si>
    <t>1.  Review the stored router configuration files to ensure passwords are not stored in plain-text format.</t>
  </si>
  <si>
    <t>1. Unencrypted passwords are not stored in an offline configuration file.</t>
  </si>
  <si>
    <t>HPW21</t>
  </si>
  <si>
    <t>HPW21: Passwords are allowed to be stored unencrypted in config files</t>
  </si>
  <si>
    <t>SRGEN-23</t>
  </si>
  <si>
    <t>Verify that default passwords have been changed.</t>
  </si>
  <si>
    <r>
      <t xml:space="preserve">1. If default accounts exist on the system, examine the administrator attempt to authenticate with the published default password for any existing built-in account.  Examples may include:
</t>
    </r>
    <r>
      <rPr>
        <b/>
        <sz val="10"/>
        <rFont val="Arial"/>
        <family val="2"/>
      </rPr>
      <t xml:space="preserve">Note </t>
    </r>
    <r>
      <rPr>
        <sz val="10"/>
        <rFont val="Arial"/>
        <family val="2"/>
      </rPr>
      <t>-  This test will require the reviewer to research ahead of time built-in accounts and default passwords for the system used by the agency, which will be identified during the PSE.</t>
    </r>
  </si>
  <si>
    <t>1. All device default passwords have been changed from their default values.</t>
  </si>
  <si>
    <t>*Consider upgrading baseline criticality if default passwords exist on an external facing system.</t>
  </si>
  <si>
    <t>HPW17</t>
  </si>
  <si>
    <t>HPW17: Default passwords have not been changed</t>
  </si>
  <si>
    <t>SRGEN-24</t>
  </si>
  <si>
    <t>IA-6</t>
  </si>
  <si>
    <t>Authenticator Feedback</t>
  </si>
  <si>
    <t>Verify that clear text passwords are not displayed during login.</t>
  </si>
  <si>
    <t>1. Examine the screen while an administrator attempts to login and view authenticator feedback to ensure passwords are not displayed during entry.</t>
  </si>
  <si>
    <t>1. The password is not displayed in clear text, it is blotted by characters, i.e., asterisks.</t>
  </si>
  <si>
    <t>HPW8</t>
  </si>
  <si>
    <t>HPW8: Passwords are displayed on screen when entered</t>
  </si>
  <si>
    <t>SRGEN-25</t>
  </si>
  <si>
    <t>AU-2</t>
  </si>
  <si>
    <t>Audit Events</t>
  </si>
  <si>
    <t>Ensure the system audits security relevant events.</t>
  </si>
  <si>
    <t>1. Obtain and review device audit logs that document security-related events. This must include: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t>
  </si>
  <si>
    <t>1. All required security events are logged.</t>
  </si>
  <si>
    <t>HAU2
HAU6
HAU17
HAU21</t>
  </si>
  <si>
    <t>HAU2: No auditing is being performed on the system
HAU6: System does not audit changes to access control settings
HAU17: Audit logs do not capture sufficient auditable events
HAU21: System does not audit all attempts to gain access</t>
  </si>
  <si>
    <t>SRGEN-26</t>
  </si>
  <si>
    <t>AU-3</t>
  </si>
  <si>
    <t>Content of Audit Records</t>
  </si>
  <si>
    <t>Checks to see if sufficient security relevant data is captured in system logs.</t>
  </si>
  <si>
    <t>1. Review the logging mechanism to see what elements are recorded. The following elements are selected to be recorded in the log: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If the router is configured for dial-up access, confirm that logging provides explicit audit trails for all dial-up access
7. Disabling of audit features or failures
8. Clearing of audit log files</t>
  </si>
  <si>
    <t>1. Sufficient security relevant data is captured in system logs.</t>
  </si>
  <si>
    <t>HAU22</t>
  </si>
  <si>
    <t>HAU22: Content of audit records is not sufficient</t>
  </si>
  <si>
    <t>SRGEN-27</t>
  </si>
  <si>
    <t>AU-4</t>
  </si>
  <si>
    <t>Audit Storage Capacity</t>
  </si>
  <si>
    <t>Ensure storage mechanisms send alerts upon audit logs approaching maximum storage capacity.</t>
  </si>
  <si>
    <t>1. Interview system administrator and determine if the router configuration and ensure audit log mechanisms are in place to alert an SA when a storage device begins to exceed an organizational defined capacity.</t>
  </si>
  <si>
    <t>1. The router will immediately alert the SA by displaying a message at the remote administrative console, generate an alarm or alert, and page or send an electronic message if the audit trail exceeds more than an organizational defined capacity.</t>
  </si>
  <si>
    <t>HAU23
HAU24</t>
  </si>
  <si>
    <t>HAU23: Audit storage capacity threshold has not been defined
HAU24: Administrators are not notified when audit storage threshold is reached</t>
  </si>
  <si>
    <t>SRGEN-28</t>
  </si>
  <si>
    <t>AU-6</t>
  </si>
  <si>
    <t>Audit Review, Analysis, and Reporting</t>
  </si>
  <si>
    <t>Checks to see if the organization supervises and reviews, on a weekly basis the activities of users with respect to the enforcement and usage of information system access controls.</t>
  </si>
  <si>
    <t>1. Verify that logs are reviewed and analyzed on a weekly basis, and that the results of each review are documented and given to management.
Audit trails and/or system logs should be reviewed:
- Excessive logon attempt failures by single or multiple users
- Logons at unusual/non-duty hours
- Unusual or unauthorized activity by System Administrators
- Command-line activity by a user that should not have that capability
- System failures or errors
- Unusual or suspicious patterns of activity
2. Verify that security-related events are recorded in the logs and are available to Security and Telecomm Management staff members.  This must include unsuccessful attempts to access router (ACL violations and logon failures) 
Note -  If device security audit logs are correlated and reviewed at the enterprise-level (e.g., through the implementation of a SIEM tool), this test case will be N/A and will be evaluated in the agency's Network Assessment.</t>
  </si>
  <si>
    <t xml:space="preserve">1. The organization supervises and reviews on a weekly basis the activities of users with respect to the enforcement and usage of information system access controls.
2. Security-related events are recorded in the logs and are available to the management staff. 
Any gaps in the log data are identified and updated accordingly. </t>
  </si>
  <si>
    <t>HAU3
HAU18
HAU19</t>
  </si>
  <si>
    <t>HAU3: Audit logs are not being reviewed
HAU18: Audit logs are reviewed, but not per Pub 1075 requirements
HAU19: Audit log anomalies or findings are not reported and tracked</t>
  </si>
  <si>
    <t>SRGEN-29</t>
  </si>
  <si>
    <t>AU-8</t>
  </si>
  <si>
    <t>Time Stamps</t>
  </si>
  <si>
    <t>Check to validate the system is synchronized with the agency's authoritative time server.</t>
  </si>
  <si>
    <r>
      <t xml:space="preserve">1. Interview device administrator to ensure the system is synchronized with the agency's authoritative time server.
2. Examine configuration file(s) to verify NTP has been properly configured to synchronize with the agency's internal authoritative time server.
</t>
    </r>
    <r>
      <rPr>
        <b/>
        <sz val="10"/>
        <rFont val="Arial"/>
        <family val="2"/>
      </rPr>
      <t xml:space="preserve">Note </t>
    </r>
    <r>
      <rPr>
        <sz val="10"/>
        <rFont val="Arial"/>
        <family val="2"/>
      </rPr>
      <t>-  If the system being tested is Cisco IOS 15.0M 16.0M, NX-OS, then this control is N/A, since it is being tested under the respective version tab..</t>
    </r>
  </si>
  <si>
    <t>1-2. The device and audit records are synchronized with the agency's authoritative time server.</t>
  </si>
  <si>
    <t>HAU11</t>
  </si>
  <si>
    <t>HAU11: NTP is not properly implemented</t>
  </si>
  <si>
    <t>SRGEN-30</t>
  </si>
  <si>
    <t>AU-9</t>
  </si>
  <si>
    <t>Protection of Audit Information</t>
  </si>
  <si>
    <t>The audit trail shall be protected from unauthorized access, use, deletion or modification.
The audit trail shall be restricted to personnel routinely responsible for performing security audit functions.</t>
  </si>
  <si>
    <t>1. Interview the device administrator to determine if measures are taken to restrict the use of auditing tools and protect their output so that they can only be read by users with appropriate privileges, and cannot be deleted or modified.
2. Examine if audit logs are sent to a SIEM for review and analysis by security personnel. Ensure personnel who review and clear audit logs are separate from personnel that perform non-audit administration.</t>
  </si>
  <si>
    <t>1. Audit information is made available only to users that have the appropriate privileges. Audit information is protected such that the audit trail cannot be altered by the network device administration team.
2. The agency implements a SIEM tool or other automated analysis mechanism to review remote access attempts for suspicious activity.</t>
  </si>
  <si>
    <t>HAU10
HAU16</t>
  </si>
  <si>
    <t>HAU10: Audit logs are not properly protected
HAU16: A centralized automated audit log analysis solution is not implemented</t>
  </si>
  <si>
    <t>SRGEN-31</t>
  </si>
  <si>
    <t>AU-11</t>
  </si>
  <si>
    <t>Audit Record Retention</t>
  </si>
  <si>
    <t>Verify that audit data is archived and maintained.
IRS practice has been to retain archived audit logs/trails for the remainder of the year they were made plus six years.  Logs must be retained for a total of 7 years.</t>
  </si>
  <si>
    <t>1. Interview the SA to determine if audit data is captured, backed up, and maintained. IRS practice has been to retain archived audit logs/trails for the remainder of the year they were made plus six years for a total of 7 years.
Note -  If device audit logs are correlated and reviewed at the enterprise-level (e.g., through the implementation of a SIEM tool), this test case will be N/A and will be evaluated in the agency's Network Assessment.</t>
  </si>
  <si>
    <t>1. Audit data is captured, backed up, and maintained. IRS requires agencies to retain archived audit logs/trails for the remainder of the year they were made plus six years for a total of 7 years.</t>
  </si>
  <si>
    <t>HAU7</t>
  </si>
  <si>
    <t>HAU7: Audit records are not retained per Pub 1075</t>
  </si>
  <si>
    <t>SRGEN-32</t>
  </si>
  <si>
    <t>CM-3</t>
  </si>
  <si>
    <t>Configuration Change Control</t>
  </si>
  <si>
    <t>Ensure all router changes and updates are documented in a manner suitable for review. Ensure request forms are used to aid in recording the audit trail of router change requests. Ensure all changes and modifications to routers are tested, reviewed, and approved by management.</t>
  </si>
  <si>
    <t xml:space="preserve">Compare device configuration against standard secure configurations defined for the network device in use in the organization. The security configuration of such devices should be documented, reviewed, and approved by an organization change control board. Any deviations from the standard configuration or updates to the standard configuration should be documented and approved in a change control system.
1.  Have the SA provide copies of router change request forms for visual inspection.
2.  Interview SA and router administrator to verify compliance.
</t>
  </si>
  <si>
    <t>1-2. Configuration management procedures are in place and all changes are documented, reviewed, and approved.</t>
  </si>
  <si>
    <t>HCM34
HCM33
HCM4
HCM6</t>
  </si>
  <si>
    <t>HCM34: Agency does not control significant changes to systems via an approval process
HCM33: Significant changes are not reviewed for security impacts before being implemented
HCM4: Routine operational changes are not reviewed for security impacts before being implemented
HCM6: Agency does not control routine operational changes to systems via an approval process</t>
  </si>
  <si>
    <t>SRGEN-33</t>
  </si>
  <si>
    <t>CM-6</t>
  </si>
  <si>
    <t>Configuration Settings</t>
  </si>
  <si>
    <t>SNMP is configured to use the most current version.</t>
  </si>
  <si>
    <r>
      <t xml:space="preserve">1. Examine router settings. Ensure that if SNMP is implemented, the device is configured to use SNMP Version 3 Security Model with FIPS 140 compliant cryptography (i.e., SHA authentication and AES encryption).
</t>
    </r>
    <r>
      <rPr>
        <b/>
        <sz val="10"/>
        <rFont val="Arial"/>
        <family val="2"/>
      </rPr>
      <t>Note -</t>
    </r>
    <r>
      <rPr>
        <sz val="10"/>
        <rFont val="Arial"/>
        <family val="2"/>
      </rPr>
      <t xml:space="preserve"> CMVP stopped accepting FIPS 140-2 submissions for new validation certificates of 9/21/2021. However, it is still valid as of 9/30/2021 without an announced end of life date. Check the NIST website for further guidance.</t>
    </r>
  </si>
  <si>
    <t>1. SNMP is configured to use Version 3.0 with FIPS 140 compliant cryptography.</t>
  </si>
  <si>
    <t>HSC42</t>
  </si>
  <si>
    <t>HSC42: Encryption capabilities do not meet the latest FIPS 140 requirements</t>
  </si>
  <si>
    <t>SRGEN-34</t>
  </si>
  <si>
    <t>CM-7</t>
  </si>
  <si>
    <t>Least Functionality</t>
  </si>
  <si>
    <t>All unnecessary services on the router are disabled.</t>
  </si>
  <si>
    <t xml:space="preserve">1. Interview the SA to determine what baseline functionality has been installed and enabled for the router.  Ensure the system provides only essential capabilities and prohibits any functionality that is not essential.
Ensure all ports, protocols, and services unnecessary for system operation are disabled (e.g., BOOTP, DHCP, FTP, TELNET, FINGER, MOP, PAD, etc.)  If any unnecessary services are running, administrators must present a strong justification for their necessity.
Note -  If the system being tested is Cisco IOS 15.0M, then this control is N/A, since it is being tested under the IOS 15.0M Tab. </t>
  </si>
  <si>
    <t>1. All unnecessary services on the router have been disabled.</t>
  </si>
  <si>
    <t>SRGEN-35</t>
  </si>
  <si>
    <t>SC-7</t>
  </si>
  <si>
    <t>Boundary Protection</t>
  </si>
  <si>
    <t>Ensure Secure Shell (SSH) timeout value is set to 60 seconds or less, causing incomplete SSH connections to shut down after 60 seconds or less.
Note -  This timeout pertains to the SSH negotiation phase before a user is authenticated.</t>
  </si>
  <si>
    <t xml:space="preserve">1. Review the global configuration or execute show ssh to verify the timeout is set for 60 seconds or less. </t>
  </si>
  <si>
    <t>1. SSH session timeout is set to 60 seconds or less.</t>
  </si>
  <si>
    <t>HSC17</t>
  </si>
  <si>
    <t>HSC17: Denial of Service protection settings are not configured</t>
  </si>
  <si>
    <t>SRGEN-36</t>
  </si>
  <si>
    <t>SC-8</t>
  </si>
  <si>
    <t>Transmission Confidentiality and Integrity</t>
  </si>
  <si>
    <t>Ensure that all management access to the device is secured using Federal Information Processing Standard (FIPS) 140 validated encryption with Secure Shell (SSH) or Transport Layer Security (TLS) version 1.2 or higher.</t>
  </si>
  <si>
    <r>
      <t xml:space="preserve">1. Review router configuration to verify that management sessions are encrypted using FIPS 140 validated encryption.
</t>
    </r>
    <r>
      <rPr>
        <b/>
        <sz val="10"/>
        <rFont val="Arial"/>
        <family val="2"/>
      </rPr>
      <t>Note -</t>
    </r>
    <r>
      <rPr>
        <sz val="10"/>
        <rFont val="Arial"/>
        <family val="2"/>
      </rPr>
      <t xml:space="preserve"> As of 9/30/2021, TLS 1.2 does not have an announced end of life date and is still acceptable.  Refer to NIST 800-52 Rev 2 for further information.</t>
    </r>
  </si>
  <si>
    <t>1. The router should utilize the most current supported version of Secure Shell (SSHv2) or TLS v 1.2 or higher for all management sessions.</t>
  </si>
  <si>
    <r>
      <rPr>
        <b/>
        <sz val="10"/>
        <rFont val="Arial"/>
        <family val="2"/>
      </rPr>
      <t>Note -</t>
    </r>
    <r>
      <rPr>
        <sz val="10"/>
        <rFont val="Arial"/>
        <family val="2"/>
      </rPr>
      <t xml:space="preserve"> As of 9/30/2021, TLS 1.2 does not have an announced end of life date and is still acceptable.  Refer to NIST 800-52 Rev 2 for further information.</t>
    </r>
  </si>
  <si>
    <t>SRGEN-37</t>
  </si>
  <si>
    <t>The agency employs sufficient multi-factor authentication mechanisms for all local access to the network for all privileged and non-privileged users.</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</si>
  <si>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3. When applicable, ensure that soft-token implementations have been configured securely and meet the following requirements: 
a) private keys must be non-exportable  
b) keys should not be stored in plaintext (unencrypted) form 
c) distribution of the seed record and initial passphrases must be sent over a confidential channel to ensure that it is not duplicated in transit 
d) activation of the token must occur every time user authenticates using the soft token software 
e) token time limit must be 2 minutes or less 
</t>
    </r>
    <r>
      <rPr>
        <b/>
        <sz val="10"/>
        <color rgb="FFFF0000"/>
        <rFont val="Arial"/>
        <family val="2"/>
      </rPr>
      <t>Note: If step 1 / MFA is fully implemented, but the complexity/length requirements in step 2 are not met this finding may be downgraded to moderate.</t>
    </r>
  </si>
  <si>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</si>
  <si>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t>
  </si>
  <si>
    <t xml:space="preserve">HAC64: Multi-factor authentication is not required for internal privileged and non-privileged access
HAC65: Multi-factor authentication is not required for internal privileged access
HAC66: Multi-factor authentication is not required for internal non-privileged access
HRM20: Multi-factor authentication is not properly configured for external or remote access
HPW12: Passwords do not meet complexity requirements
</t>
  </si>
  <si>
    <t>Input of test results starting with this row require corresponding Test IDs in Column A. Insert new rows above here.</t>
  </si>
  <si>
    <t>Do not edit below</t>
  </si>
  <si>
    <t>Info</t>
  </si>
  <si>
    <t>Criticality Ratings</t>
  </si>
  <si>
    <t>Section Title</t>
  </si>
  <si>
    <t>Description</t>
  </si>
  <si>
    <t>Finding Statement (Internal Use Only)</t>
  </si>
  <si>
    <t>CIS Benchmark Section #</t>
  </si>
  <si>
    <t>Recommendation #</t>
  </si>
  <si>
    <t>Impact Statement</t>
  </si>
  <si>
    <t>Remediation Procedure</t>
  </si>
  <si>
    <t>Remediation Statement (Internal Use Only)</t>
  </si>
  <si>
    <t>CAP Request Statement  (Internal Use Only)</t>
  </si>
  <si>
    <t>IOS15-01</t>
  </si>
  <si>
    <t>Test (Automated)</t>
  </si>
  <si>
    <t>Enable 'aaa new-model'</t>
  </si>
  <si>
    <t>This command enables the AAA access control system.</t>
  </si>
  <si>
    <t>Perform the following to determine if AAA services are enabled:
hostname#show running-config | incl aaa new-model 
If the result includes a "no", the feature is not enabled.</t>
  </si>
  <si>
    <t>AAA services have been enabled on the router.</t>
  </si>
  <si>
    <t>AAA services are not used to enforce accounting, authorization and authentication on the router.</t>
  </si>
  <si>
    <t>1.1</t>
  </si>
  <si>
    <t>1.1.1</t>
  </si>
  <si>
    <t>Implementing Cisco AAA is significantly disruptive as former access methods are immediately disabled. Therefore, before implementing Cisco AAA, the organization should carefully review and plan their authentication criteria (logins &amp; passwords, challenges &amp; responses, and token technologies), authorization methods, and accounting requirements.</t>
  </si>
  <si>
    <t>Globally enable authentication, authorization and accounting (AAA) using the new-model command.  One method for implementing the recommended state is to perform the following:
hostname(config)#aaa new-model.</t>
  </si>
  <si>
    <t>Globally enable authentication, authorization and accounting (AAA) using the new-model command. One method to achieve the recommended state execute the following:
hostname(config)#aaa new-model</t>
  </si>
  <si>
    <t>To close this finding, please provide a screenshot showing AAA is enabled with the agency's CAP.</t>
  </si>
  <si>
    <t>IOS15-02</t>
  </si>
  <si>
    <t xml:space="preserve">IA-2 </t>
  </si>
  <si>
    <t>Identification And Authentication (Organizational Users)</t>
  </si>
  <si>
    <t>Enable 'aaa authentication login'</t>
  </si>
  <si>
    <t>Sets authentication, authorization and accounting (AAA) authentication at login.</t>
  </si>
  <si>
    <t>Perform the following to determine if AAA authentication for login is enabled:
hostname#show run | incl aaa authentication login
If a result does not return, the feature is not enabled.</t>
  </si>
  <si>
    <t>AAA services are used for local user authentication.</t>
  </si>
  <si>
    <t xml:space="preserve">AAA authentication for local router login has not been enabled.
</t>
  </si>
  <si>
    <t>1.1.2</t>
  </si>
  <si>
    <t>Implementing Cisco AAA is significantly disruptive as former access methods are immediately disabled. Therefore, before implementing Cisco AAA, the organization should carefully review and plan their authentication methods such as logins and passwords, challenges and responses, and which token technologies will be used.</t>
  </si>
  <si>
    <t>Configure AAA authentication method(s) for login authentication.  One method for implementing the recommended state is to perform the following:
hostname(config)#aaa authentication login {default | aaa_list_name} [passwd-expiry]
method1 [method2].</t>
  </si>
  <si>
    <t>Configure AAA authentication method(s) for login authentication. One method to achieve the recommended state execute the following:
hostname(config)#aaa authentication login {default | aaa_list_name} [passwd-expiry]
method1 [method2]</t>
  </si>
  <si>
    <t>To close this finding, please provide a screenshot showing AAA authentication for local router login is enabled with the agency's CAP.</t>
  </si>
  <si>
    <t>IOS15-03</t>
  </si>
  <si>
    <t>Enable 'aaa authentication enable default'</t>
  </si>
  <si>
    <t>Authenticates users who access privileged EXEC mode when they use the enable command.</t>
  </si>
  <si>
    <t>Perform the following to determine if AAA authentication enable mode is enabled:
hostname#show running-config | incl aaa authentication enable
If a result does not return, the feature is not enabled</t>
  </si>
  <si>
    <t xml:space="preserve">AAA authentication enable mode has been enabled. </t>
  </si>
  <si>
    <t xml:space="preserve">AAA authentication enable mode has not been enabled. </t>
  </si>
  <si>
    <t>1.1.3</t>
  </si>
  <si>
    <t>Enabling Cisco AAA 'authentication enable' mode is significantly disruptive as former access methods are immediately disabled. Therefore, before enabling 'aaa authentication enable default' mode, the organization should plan and implement authentication logins and passwords, challenges and responses, and token technologies.</t>
  </si>
  <si>
    <t>Configure AAA authentication method(s) for enable authentication.  One method for implementing the recommended state is to perform the following:
hostname(config)#aaa authentication enable default {method1} enable .</t>
  </si>
  <si>
    <t>Configure AAA authentication method(s) for enable authentication. One method to achieve the recommended state execute the following:
hostname(config)#aaa authentication enable default {method1} enable</t>
  </si>
  <si>
    <t>To close this finding, please provide a screenshot showing AAA authentication enable mode is enabled with the agency's CAP.</t>
  </si>
  <si>
    <t>IOS15-04</t>
  </si>
  <si>
    <t>Set 'login authentication for 'line con 0'</t>
  </si>
  <si>
    <t>Authenticates users who access the router or switch using the serial console port.</t>
  </si>
  <si>
    <t>Perform the following to determine if AAA authentication for line login is enabled:
If the command does not return a result for each management access method, the feature is not enabled
hostname#sh run | sec line | incl login authentication</t>
  </si>
  <si>
    <t xml:space="preserve">AAA authentication for 'line con 0' has been enabled. </t>
  </si>
  <si>
    <t xml:space="preserve">AAA authentication for 'line con 0' has not been enabled. </t>
  </si>
  <si>
    <t>1.1.4</t>
  </si>
  <si>
    <t>Enabling Cisco AAA 'line login' is significantly disruptive as former access methods are immediately disabled. Therefore, before enabling Cisco AAA 'line login', the organization should plan and implement authentication logins and passwords, challenges and responses, and token technologies.</t>
  </si>
  <si>
    <t>Configure management lines to require login using the default or a named AAA authentication list. This configuration must be set individually for all line types.  One method for implementing the recommended state is to perform the following:
hostname(config)#line console 0
hostname(config-line)#login authentication {default | _aaa\_list\_name_}</t>
  </si>
  <si>
    <t>Configure management lines to require login using the default or a named AAA authentication list. This configuration must be set individually for all line types. One method to achieve the recommended state execute the following:
hostname(config)#line console 0
hostname(config-line)#login authentication {default | _aaa\_list\_name_}</t>
  </si>
  <si>
    <t>To close this finding, please provide a screenshot showing management lines require the AAA authentication for 'line con 0' is enabled with the agency's CAP.</t>
  </si>
  <si>
    <t>IOS15-05</t>
  </si>
  <si>
    <t>Set 'login authentication for 'line tty'</t>
  </si>
  <si>
    <t>Authenticates users who access the router or switch using the TTY port.</t>
  </si>
  <si>
    <t>AAA authentication for 'line tty' has been enabled.</t>
  </si>
  <si>
    <t>AAA authentication for 'line tty' has not been enabled.</t>
  </si>
  <si>
    <t>1.1.5</t>
  </si>
  <si>
    <t>Enabling Cisco AAA 'login authentication for line TTY' is significantly disruptive as former access methods are immediately disabled. Therefore, before enabling Cisco AAA 'login authentication for line TTY', the organization should plan and implement authentication logins and passwords, challenges and responses, and token technologies.</t>
  </si>
  <si>
    <t>Configure management lines to require login using the default or a named AAA authentication list. This configuration must be set individually for all line types.  One method for implementing the recommended state is to perform the following:
hostname(config)#line tty {line-number} [ending-line-number]
hostname(config-line)#login authentication {default | aaa_list_name}</t>
  </si>
  <si>
    <t>Configure management lines to require login using the default or a named AAA authentication list. This configuration must be set individually for all line types. One method to achieve the recommended state execute the following:
hostname(config)#line tty {line-number} [ending-line-number]
hostname(config-line)#login authentication {default | aaa_list_name}</t>
  </si>
  <si>
    <t>To close this finding, please provide a screenshot showing AAA authentication for 'line tty' is enabled with the agency's CAP.</t>
  </si>
  <si>
    <t>IOS15-06</t>
  </si>
  <si>
    <t>Set 'login authentication for 'line vty'</t>
  </si>
  <si>
    <t>Authenticates users who access the router or switch remotely through the VTY port.</t>
  </si>
  <si>
    <t>AAA authentication for 'line vty' has been enabled.</t>
  </si>
  <si>
    <t>AAA authentication for 'line vty' has not been enabled.</t>
  </si>
  <si>
    <t>1.1.6</t>
  </si>
  <si>
    <t>Enabling Cisco AAA 'login authentication for line VTY' is significantly disruptive as former access methods are immediately disabled. Therefore, before enabling Cisco AAA 'login authentication for line VTY', the organization should plan and implement authentication logins and passwords, challenges and responses, and token technologies.</t>
  </si>
  <si>
    <t>Configure management lines to require login using the default or a named AAA authentication list. This configuration must be set individually for all line types.  One method for implementing the recommended state is to perform the following:
hostname(config)#line vty {line-number} [ending-line-number]
hostname(config-line)#login authentication {default | aaa_list_name}</t>
  </si>
  <si>
    <t>Configure management lines to require login using the default or a named AAA authentication list. This configuration must be set individually for all line types.
hostname(config)#line vty {line-number} [ending-line-number]
hostname(config-line)#login authentication {default | aaa_list_name}</t>
  </si>
  <si>
    <t>To close this finding, please provide a screenshot showing AAA authentication for 'line vty' is enabled with the agency's CAP.</t>
  </si>
  <si>
    <t>IOS15-07</t>
  </si>
  <si>
    <t>Set 'privilege 1' for local users</t>
  </si>
  <si>
    <t>Sets the privilege level for the user.</t>
  </si>
  <si>
    <t xml:space="preserve">Perform the following to determine if a user with an encrypted password is enabled:
Verify all username results return "privilege 1"
hostname#show run | incl privilege
</t>
  </si>
  <si>
    <t>The privilege level for users has been set to 'privilege 1.'</t>
  </si>
  <si>
    <t>The privilege level for users has not been set to 'privilege 1'.</t>
  </si>
  <si>
    <t>1.2</t>
  </si>
  <si>
    <t>1.2.1</t>
  </si>
  <si>
    <t>Organizations should create policies requiring all local accounts with 'privilege level 1' with encrypted passwords to reduce the risk of unauthorized access. Default configuration settings do not provide strong user authentication to the device.</t>
  </si>
  <si>
    <t>Set the local user to privilege level 1.  One method for implementing the recommended state is to perform the following:
hostname(config)#username  privilege 1 .</t>
  </si>
  <si>
    <t>Set the local user to privilege level 1. One method to achieve the recommended state execute the following:
hostname(config)#username  privilege 1</t>
  </si>
  <si>
    <t>To close this finding, please provide a screenshot showing that the local user's privilege level has been set to one with the agency's CAP.</t>
  </si>
  <si>
    <t>IOS15-08</t>
  </si>
  <si>
    <t>Transmission Confidentiality And Integrity</t>
  </si>
  <si>
    <t>Set 'transport input ssh' for 'line vty' connections</t>
  </si>
  <si>
    <t>Selects the Secure Shell (SSH) protocol.</t>
  </si>
  <si>
    <t>Perform the following to determine if SSH is the only transport method for incoming VTY logins:
The result should show only "ssh" for "transport input"
hostname#sh run | sec vty</t>
  </si>
  <si>
    <t>Transport input SSH has been set for incoming VTY logins.</t>
  </si>
  <si>
    <t xml:space="preserve">Transport input SSH has not been set for incoming VTY logins. </t>
  </si>
  <si>
    <t>HSC1</t>
  </si>
  <si>
    <t>HSC1: FTI is not encrypted in transit</t>
  </si>
  <si>
    <t>1.2.2</t>
  </si>
  <si>
    <t>To reduce risk of unauthorized access, organizations should require all VTY management line protocols to be limited to ssh.</t>
  </si>
  <si>
    <t>Apply SSH to transport input on all VTY management lines.  One method for implementing the recommended state is to perform the following:
hostname(config)#line vty  
hostname(config-line)#transport input ssh .</t>
  </si>
  <si>
    <t>Apply SSH to transport input on all VTY management lines. One method to achieve the recommended state execute the following:
hostname(config)#line vty 
* 
hostname(config-line)#transport input ssh</t>
  </si>
  <si>
    <t>To close this finding, please provide a screenshot showing SSH is set on all VTY lines with the agency's CAP.</t>
  </si>
  <si>
    <t>IOS15-09</t>
  </si>
  <si>
    <t>Set 'no exec' for 'line aux 0'</t>
  </si>
  <si>
    <t>The 'no exec' command restricts a line to outgoing connections only.</t>
  </si>
  <si>
    <t>Perform the following to determine if the EXEC process for the aux port is disabled:
Verify no exec
hostname#sh run | sec aux
Verify you see the following "no exec"
hostname#sh line aux 0 | incl exec</t>
  </si>
  <si>
    <t>The 'no exec' option has been set to 'line aux 0' to restrict a line to outgoing connections.</t>
  </si>
  <si>
    <t xml:space="preserve">The 'no exec' option has not been set to 'line aux 0' to restrict a line to outgoing connections. </t>
  </si>
  <si>
    <t>1.2.3</t>
  </si>
  <si>
    <t>Organizations can reduce the risk of unauthorized access by disabling the 'aux' port with the 'no exec' command. Conversely, not restricting access through the 'aux' port increases the risk of remote unauthorized access.</t>
  </si>
  <si>
    <t>Disable the EXEC process on the auxiliary port.  One method for implementing the recommended state is to perform the following:
hostname(config)#line aux 0
hostname(config-line)#no exec.</t>
  </si>
  <si>
    <t>Disable the EXEC process on the auxiliary port. One method to achieve the recommended state execute the following:
hostname(config)#line aux 0
hostname(config-line)#no exec.</t>
  </si>
  <si>
    <t>To close this finding, please provide a screenshot showing EXEC process is disabled with the agency's CAP.</t>
  </si>
  <si>
    <t>IOS15-10</t>
  </si>
  <si>
    <t>Create 'access-list' for use with 'line vty'</t>
  </si>
  <si>
    <t>Access lists control the transmission of packets on an interface, control Virtual Terminal Line (VTY) access, and restrict the contents of routing updates. The Cisco IOS software stops checking the extended access list after a match occurs.</t>
  </si>
  <si>
    <t>Perform the following to determine if the ACL is created:
Verify the appropriate access-list definitions
hostname#sh ip access-list</t>
  </si>
  <si>
    <t>An 'access-list' has been created for use with 'line vty.'</t>
  </si>
  <si>
    <t>An 'access-list' has not been created for use with 'line vty'.</t>
  </si>
  <si>
    <t>HSC19</t>
  </si>
  <si>
    <t>HSC19: Network perimeter devices do not properly restrict traffic</t>
  </si>
  <si>
    <t>1.2.4</t>
  </si>
  <si>
    <t>Organizations can reduce the risk of unauthorized access by implementing access-lists for all VTY lines. Conversely, using VTY lines without access-lists increases the risk of unauthorized access.</t>
  </si>
  <si>
    <t>Configure the VTY ACL that will be used to restrict management access to the device. One method for implementing the recommended state is to perform the following:
hostname(config)#access-list  permit tcp  any
hostname(config)#access-list  permit tcp host  any
hostname(config)#deny ip any any log.</t>
  </si>
  <si>
    <t>Configure the VTY ACL that will be used to restrict management access to the device. One method to achieve the recommended state execute the following:
hostname(config)#access-list  permit tcp  any
hostname(config)#access-list  permit tcp host  any
hostname(config)#deny ip any  log.</t>
  </si>
  <si>
    <t>To close this finding, please provide a screenshot showing 'access-list' has been created for use with 'line vty with the agency's CAP.</t>
  </si>
  <si>
    <t>IOS15-11</t>
  </si>
  <si>
    <t>Set 'access-class' for 'line vty'</t>
  </si>
  <si>
    <t>The 'access-class' setting restricts incoming and outgoing connections between a particular vty (into a Cisco device) and the networking devices associated with addresses in an access list.</t>
  </si>
  <si>
    <t>Perform the following to determine if the ACL is set:
Verify you see the access-class defined.
hostname#sh run | sec vty</t>
  </si>
  <si>
    <t>An 'access-class' has been created for use with 'line vty.'</t>
  </si>
  <si>
    <t>An 'access-class' has not been created for use with 'line vty'.</t>
  </si>
  <si>
    <t>1.2.5</t>
  </si>
  <si>
    <t>Applying 'access 'class' to line VTY further restricts remote access to only those devices authorized to manage the device and reduces the risk of unauthorized access. Conversely, using VTY lines with 'access class' restrictions increases the risks of unauthorized access.</t>
  </si>
  <si>
    <t>Configure remote management access control restrictions for all VTY lines.  One method for implementing the recommended state is to perform the following:
hostname(config)#line vty  
hostname(config-line)# access-class  in.</t>
  </si>
  <si>
    <t>Configure remote management access control restrictions for all VTY lines. One method to achieve the recommended state execute the following:
hostname(config)#line vty 
* 
hostname(config-line)# access-class  in.</t>
  </si>
  <si>
    <t>To close this finding, please provide a screenshot showing remote access controls are restricted with the agency's CAP.</t>
  </si>
  <si>
    <t>IOS15-12</t>
  </si>
  <si>
    <t>Set 'exec-timeout' to less than or equal to 10 minutes for 'line aux 0'</t>
  </si>
  <si>
    <t>If no input is detected during the interval, the EXEC facility resumes the current connection. If no connections exist, the EXEC facility returns the terminal to the idle state and disconnects the incoming session.</t>
  </si>
  <si>
    <t>Perform the following to determine if the timeout is configured:
Verify you return a result.
NOTE: If you set an exec-timeout of 10 minutes, this will not show up in the configuration
hostname#sh run | sec line aux 0</t>
  </si>
  <si>
    <t>Exec-timeout has been set to less than or equal to 10 minutes for 'line aux 0.'</t>
  </si>
  <si>
    <t>Exec-timeout has not been set to less than or equal to 10 minutes for 'line aux 0'.</t>
  </si>
  <si>
    <t>1.2.6</t>
  </si>
  <si>
    <t>Organizations should prevent unauthorized use of unattended or abandoned sessions by an automated control. Enabling 'exec-timeout' with an appropriate length of minutes or seconds prevents unauthorized access of abandoned sessions.</t>
  </si>
  <si>
    <t>Configure device timeout (10 minutes or less) to disconnect sessions after a fixed idle time.
hostname(config)#line aux 0
hostname(config-line)#exec-timeout.</t>
  </si>
  <si>
    <t>Configure device timeout (10 minutes or less) to disconnect sessions after a fixed idle time. One method to achieve the recommended state execute the following:
hostname(config)#line aux 0
hostname(config-line)#exec-timeout.</t>
  </si>
  <si>
    <t>IOS15-13</t>
  </si>
  <si>
    <t>Set 'exec-timeout' to less than or equal to 10 minutes 'line console 0'</t>
  </si>
  <si>
    <t>Perform the following to determine if the timeout is configured:
Verify you return a result.
NOTE: If you set an exec-timeout of 10 minutes, this will not show up in the configuration
hostname#sh run | sec line con 0</t>
  </si>
  <si>
    <t>Exec-timeout has been set to less than or equal to 10 minutes for 'line console 0.'</t>
  </si>
  <si>
    <t>Exec-timeout has not been set to less than or equal to 10 minutes for 'line console 0'.</t>
  </si>
  <si>
    <t>1.2.7</t>
  </si>
  <si>
    <t>Organizations should prevent unauthorized use of unattended or abandoned sessions by an automated control. Enabling 'exec-timeout' with an appropriate length reduces the risk of unauthorized access of abandoned sessions.</t>
  </si>
  <si>
    <t>Configure device timeout (10 minutes or less) to disconnect sessions after a fixed idle time. One method for implementing the recommended state is to perform the following:
hostname(config)#line con 0
hostname(config-line)#exec-timeout .</t>
  </si>
  <si>
    <t>Configure device timeout (10 minutes or less) to disconnect sessions after a fixed idle time. One method to achieve the recommended state execute the following:
hostname(config)#line con 0
hostname(config-line)#exec-timeout.</t>
  </si>
  <si>
    <t>IOS15-14</t>
  </si>
  <si>
    <t>Set 'exec-timeout' less than or equal to 10 minutes 'line tty'</t>
  </si>
  <si>
    <t xml:space="preserve">Perform the following to determine if the timeout is configured:
Verify you return a result. 
NOTE: If you set an exec-timeout of 10 minutes, this will not show up in the configuration.
hostname#sh line tty  | begin Timeout
</t>
  </si>
  <si>
    <t>Exec-timeout has been set to less than or equal to 10 minutes for 'line tty.'</t>
  </si>
  <si>
    <t>Exec-timeout has not been set to less than or equal to 10 minutes for 'line tty'.</t>
  </si>
  <si>
    <t>1.2.8</t>
  </si>
  <si>
    <t>Organizations should prevent unauthorized use of unattended or abandoned sessions by an automated control. Enabling 'exec-timeout' with an appropriate length reduces the risks of unauthorized access of abandoned sessions.</t>
  </si>
  <si>
    <t>Configure device timeout (10 minutes or less) to disconnect sessions after a fixed idle time.  One method for implementing the recommended state is to perform the following:
hostname(config)#line tty {line_number} [ending_line_number]
hostname(config-line)#exec-timeout .</t>
  </si>
  <si>
    <t>Configure device timeout (10 minutes or less) to disconnect sessions after a fixed idle time. One method to achieve the recommended state execute the following:
hostname(config)#line tty {line_number} [ending_line_number]
hostname(config-line)#exec-timeout.</t>
  </si>
  <si>
    <t>IOS15-15</t>
  </si>
  <si>
    <t>Set 'exec-timeout' to less than or equal to 10 minutes 'line vty'</t>
  </si>
  <si>
    <t>Perform the following to determine if the timeout is configured:
Verify you return a result NOTE: If you set an exec-timeout of 10 minutes, this will not show up in the configuration
hostname#sh line vty  | begin Timeout</t>
  </si>
  <si>
    <t>Exec-timeout has been set to less than or equal to 10 minutes for 'line vty.'</t>
  </si>
  <si>
    <t>Exec-timeout has not been set to less than or equal to 10 minutes for 'line vty'.</t>
  </si>
  <si>
    <t>1.2.9</t>
  </si>
  <si>
    <t>Configure device timeout (10 minutes or less) to disconnect sessions after a fixed idle time.  One method for implementing the recommended state is to perform the following:
hostname(config)#line vty {line_number} [ending_line_number]
hostname(config-line)#exec-timeout.</t>
  </si>
  <si>
    <t>Configure device timeout (10 minutes or less) to disconnect sessions after a fixed idle time. One method to achieve the recommended state execute the following:
hostname(config)#line vty {line_number} [ending_line_number]
hostname(config-line)#exec-timeout.</t>
  </si>
  <si>
    <t>IOS15-16</t>
  </si>
  <si>
    <t>Set 'transport input none' for 'line aux 0'</t>
  </si>
  <si>
    <t>When you want to allow only an outgoing connection on a line, use the no exec command.</t>
  </si>
  <si>
    <t>Perform the following to determine if inbound connections for the aux port are disabled:
Verify you see the following "Allowed input transports are none
hostname#sh line aux 0 | incl input transports</t>
  </si>
  <si>
    <t>The "transport input none' option has been set for 'line aux 0.'</t>
  </si>
  <si>
    <t>The 'transport input none' option has not been set for 'line aux 0'.</t>
  </si>
  <si>
    <t>1.2.10</t>
  </si>
  <si>
    <t>Organizations should prevent all unauthorized access of auxiliary ports by disabling all protocols using the 'transport input none' command.</t>
  </si>
  <si>
    <t>Disable the inbound connections on the auxiliary port.  One method for implementing the recommended state is to perform the following:
hostname(config)#line aux 0
hostname(config-line)#transport input none .</t>
  </si>
  <si>
    <t>Disable the inbound connections on the auxiliary port. One method to achieve the recommended state execute the following:
hostname(config)#line aux 0
hostname(config-line)#transport input none.</t>
  </si>
  <si>
    <t>To close this finding, please provide a screenshot showing inbound connections are disabled on the auxiliary port with the agency's CAP.</t>
  </si>
  <si>
    <t>IOS15-17</t>
  </si>
  <si>
    <t>Set 'password' for 'enable secret'</t>
  </si>
  <si>
    <t>Use the enable secret command to provide an additional layer of security over the enable password. The enable secret command provides better security by storing the enable secret password using a nonreversible cryptographic function. The added layer of security encryption provides is useful in environments where the password crosses the network or is stored on a TFTP server.</t>
  </si>
  <si>
    <t>Perform the following to determine enable secret is set:
If the command does not return a result, the enable password is not set.
hostname#sh run | incl enable secret</t>
  </si>
  <si>
    <t>Enable secret has been set for passwords.</t>
  </si>
  <si>
    <t xml:space="preserve">Enable secret' has not been set for passwords. </t>
  </si>
  <si>
    <t>HPW13</t>
  </si>
  <si>
    <t>HPW13: Enabled secret passwords are not implemented correctly</t>
  </si>
  <si>
    <t>1.4</t>
  </si>
  <si>
    <t>1.4.1</t>
  </si>
  <si>
    <t>Organizations should protect privileged EXEC mode through policies requiring the 'enabling secret' setting, which enforces a one-way cryptographic hash (MD5).</t>
  </si>
  <si>
    <t>Configure a strong, enable secret password.
hostname(config)#enable secret .</t>
  </si>
  <si>
    <t>Configure a strong, enable secret password. One method to achieve the recommended state is to execute the following:
hostname(config)#enable secret {ENABLE_SECRET_PASSWORD}.</t>
  </si>
  <si>
    <t>To close this finding, please provide a screenshot showing secret has been set for passwords with the agency's CAP.</t>
  </si>
  <si>
    <t>IOS15-18</t>
  </si>
  <si>
    <t>Enable 'service password-encryption'</t>
  </si>
  <si>
    <t>When password encryption is enabled, the encrypted form of the passwords is displayed when a more system:running-config command is entered.</t>
  </si>
  <si>
    <t>Perform the following to determine if a user with an encrypted password is enabled:
Ensure a result that matches the command return
hostname#sh run | incl service password-encryption</t>
  </si>
  <si>
    <t xml:space="preserve">The 'service password-encryption' option has been enabled. </t>
  </si>
  <si>
    <t xml:space="preserve">The 'service password-encryption' option has not been enabled. </t>
  </si>
  <si>
    <t>HPW11</t>
  </si>
  <si>
    <t>HPW11: Password transmission does not use strong cryptography</t>
  </si>
  <si>
    <t>1.4.2</t>
  </si>
  <si>
    <t>Organizations implementing 'service password-encryption' reduce the risk of unauthorized users learning clear text passwords to Cisco IOS configuration files. However, the algorithm used is not designed to withstand serious analysis and should be treated like clear-text.</t>
  </si>
  <si>
    <t>Enable password encryption service to protect sensitive access passwords in the device configuration.
hostname(config)#service password-encryption.</t>
  </si>
  <si>
    <t>Enable password encryption service to protect sensitive access passwords in the device configuration. One method to achieve the recommended state is to execute the following:
hostname(config)#service password-encryption.</t>
  </si>
  <si>
    <t>To close this finding, please provide a screenshot showing service passwords encryption is enabled with the agency's CAP.</t>
  </si>
  <si>
    <t>IOS15-19</t>
  </si>
  <si>
    <t>Set 'username secret' for all local users</t>
  </si>
  <si>
    <t>Use the username secret command to configure a username and MD5-encrypted user password. MD5 encryption is a strong encryption method that is not retrievable; thus, you cannot use MD5 encryption with protocols that require clear-text passwords, such as Challenge Handshake Authentication Protocol (CHAP).
The username secret command provides an additional layer of security over the username password. It also provides better security by encrypting the password using non reversible MD5 encryption and storing the encrypted text. The added layer of MD5 encryption is useful in environments in which the password crosses the network or is stored on a TFTP server.</t>
  </si>
  <si>
    <t xml:space="preserve">Perform the following to determine if a user with an encrypted password is enabled:
If a result does not return with secret, the feature is not enabled
hostname#show run | incl username
</t>
  </si>
  <si>
    <t>The 'username secret' option has been set for all local users.</t>
  </si>
  <si>
    <t xml:space="preserve">The 'username secret' option has not been set for all local users. </t>
  </si>
  <si>
    <t>1.4.3</t>
  </si>
  <si>
    <t>Organizations implementing 'username secret' across their enterprise reduce the risk of unauthorized users gaining access to Cisco IOS devices by applying a MD5 hash and encrypting user passwords.</t>
  </si>
  <si>
    <t>Create a local user with an encrypted, complex (not easily guessed) password.
hostname(config)#username  secret.</t>
  </si>
  <si>
    <t>Create a local user with an encrypted, complex (not easily guessed) password. One method to achieve the recommended state execute the following:
hostname(config)#username {{em}LOCAL_USERNAME{/em}} secret {{em}LOCAL_PASSWORD{/em}}.</t>
  </si>
  <si>
    <t>To close this finding, please provide a screenshot showing that the local user account has been set up with an encrypted and complex password with the agency's CAP.</t>
  </si>
  <si>
    <t>IOS15-20</t>
  </si>
  <si>
    <t>Set 'no snmp-server' to disable SNMP when unused</t>
  </si>
  <si>
    <t>If not in use, disable simple network management protocol (SNMP), read and write access.</t>
  </si>
  <si>
    <t>Verify the result reads "SNMP agent not enabled"
hostname#show snmp community</t>
  </si>
  <si>
    <t>The 'no snmp-server' option has been set to disable SNMP when not in use.</t>
  </si>
  <si>
    <t xml:space="preserve">The 'no snmp-server' option has not been set to disable SNMP when not in use. </t>
  </si>
  <si>
    <t>HCM11</t>
  </si>
  <si>
    <t>HCM11: SNMP is not implemented correctly</t>
  </si>
  <si>
    <t>1.5</t>
  </si>
  <si>
    <t>1.5.1</t>
  </si>
  <si>
    <t>Organizations not using SNMP should require all SNMP services to be disabled by running the 'no snmp-server' command.</t>
  </si>
  <si>
    <t>Disable SNMP read and write access if not in used to monitor and/or manage device.
hostname(config)#no snmp-server.</t>
  </si>
  <si>
    <t>Disable SNMP read and write access if not in used to monitor and/or manage device. One method to achieve the recommended state execute the following:
hostname(config)#no snmp-server.</t>
  </si>
  <si>
    <t>IOS15-21</t>
  </si>
  <si>
    <t>Unset 'private' for 'snmp-server community'</t>
  </si>
  <si>
    <t>An SNMP community string permits read-only access to all objects.</t>
  </si>
  <si>
    <t>Perform the following to determine if the public community string is enabled:
Ensure `private `does not show as a result
hostname# show snmp community</t>
  </si>
  <si>
    <t>The 'private' option for the 'snmp-server community' has been unset.</t>
  </si>
  <si>
    <t xml:space="preserve">The 'private' option for the 'snmp-server community' has not been unset. </t>
  </si>
  <si>
    <t>1.5.2</t>
  </si>
  <si>
    <t>To reduce the risk of unauthorized access, organizations should disable default, easy to guess, settings such as the 'private' setting for snmp-server community.</t>
  </si>
  <si>
    <t>Disable the default SNMP community string "private"
hostname(config)#no snmp-server community {private}.</t>
  </si>
  <si>
    <t>Disable the default SNMP community string "private". One method to achieve the recommended state execute the following:
hostname(config)#no snmp-server community {private}.</t>
  </si>
  <si>
    <t>IOS15-22</t>
  </si>
  <si>
    <t>Unset 'public' for 'snmp-server community'</t>
  </si>
  <si>
    <t>Perform the following to determine if the public community string is enabled: Ensure `public `does not show as a result
hostname# show snmp community</t>
  </si>
  <si>
    <t xml:space="preserve">The 'public' option for the 'snmp-server community' has been unset. </t>
  </si>
  <si>
    <t xml:space="preserve">The 'public' option for the 'snmp-server community' has been set. </t>
  </si>
  <si>
    <t>1.5.3</t>
  </si>
  <si>
    <t>To reduce the risk of unauthorized access, organizations should disable default, easy to guess, settings such as the 'public' setting for snmp-server community.</t>
  </si>
  <si>
    <t>Disable the default SNMP community string "public"
hostname(config)#no snmp-server community {public}</t>
  </si>
  <si>
    <t>Disable the default SNMP community string "public". One method to achieve the recommended state execute the following:
hostname(config)#no snmp-server community {public}.</t>
  </si>
  <si>
    <t>IOS15-23</t>
  </si>
  <si>
    <t>Do not set 'RW' for any 'snmp-server community'</t>
  </si>
  <si>
    <t>Specifies read-write access. Authorized management stations can both retrieve and modify MIB objects.</t>
  </si>
  <si>
    <t>Perform the following to determine if a read/write community string is enabled:
Verify the result does not show a community string with a "RW"
hostname#show run | incl snmp-server community</t>
  </si>
  <si>
    <t>The 'RW' permission for any 'snmp-server community' has not been set.</t>
  </si>
  <si>
    <t xml:space="preserve">The 'RW' permission for any 'snmp-server community' has been set. </t>
  </si>
  <si>
    <t>1.5.4</t>
  </si>
  <si>
    <t>To reduce the risk of unauthorized access, organizations should disable the SNMP 'write' access for snmp-server community.</t>
  </si>
  <si>
    <t xml:space="preserve">Disable SNMP write access.
hostname(config)#no snmp-server community {write_community_string} .
</t>
  </si>
  <si>
    <t>Disable SNMP write access. One method to achieve the recommended state execute the following:
hostname(config)#no snmp-server community {_write_community_string_}.</t>
  </si>
  <si>
    <t>IOS15-24</t>
  </si>
  <si>
    <t>Set the ACL for each 'snmp-server community</t>
  </si>
  <si>
    <t>This feature specifies a list of IP addresses that are allowed to use the community string to gain access to the SNMP agent.</t>
  </si>
  <si>
    <t>Perform the following to determine if an ACL is enabled:
Verify the result shows a number after the community string
hostname#show run | incl snmp-server community</t>
  </si>
  <si>
    <t>An ACL has been set for each 'snmp-server community.'</t>
  </si>
  <si>
    <t>An ACL has not been set for each 'snmp-server community'.</t>
  </si>
  <si>
    <t>1.5.5</t>
  </si>
  <si>
    <t>To reduce the risk of unauthorized access, Organizations should enable access control lists for all snmp-server communities and restrict the access to appropriate trusted management zones. If possible, implement SNMPv3 to apply authentication, authorization, and data privatization (encryption) for additional benefits to the organization.</t>
  </si>
  <si>
    <t>Configure authorized SNMP community string and restrict access to authorized management systems.
hostname(config)#snmp-server community  ro {snmp_access-list_number | 
snmp_access-list_name}.</t>
  </si>
  <si>
    <t>Configure authorized SNMP community string and restrict access to authorized management systems. One method to achieve the recommended state execute the following:
hostname(config)#snmp-server community  ro {snmp_access-list_number | 
snmp_access-list_name}.</t>
  </si>
  <si>
    <t>IOS15-25</t>
  </si>
  <si>
    <t>Create an 'access-list' for use with SNMP</t>
  </si>
  <si>
    <t>You can use access lists to control the transmission of packets on an interface, control Simple Network Management Protocol (SNMP) access, and restrict the contents of routing updates. The Cisco IOS software stops checking the extended access list after a match occurs.</t>
  </si>
  <si>
    <t xml:space="preserve">Perform the following to determine if the ACL is created:
Verify you the appropriate access-list definitions
hostname#sh ip access-list </t>
  </si>
  <si>
    <t>An 'access-list' has been created for use with SNMP.</t>
  </si>
  <si>
    <t>An 'access-list' has not been created for use with SNMP.</t>
  </si>
  <si>
    <t>1.5.6</t>
  </si>
  <si>
    <t>Configure SNMP ACL for restricting access to the device from authorized management stations segmented in a trusted management zone.
hostname(config)#access-list  permit 
hostname(config)#access-list deny any log.</t>
  </si>
  <si>
    <t>Configure SNMP ACL for restricting access to the device from authorized management stations segmented in a trusted management zone. One method to achieve the recommended state execute the following:
hostname(config)#access-list  permit 
hostname(config)#access-list deny any log.</t>
  </si>
  <si>
    <t>IOS15-26</t>
  </si>
  <si>
    <t>Protection Of Audit Information</t>
  </si>
  <si>
    <t>Set 'snmp-server host' when using SNMP</t>
  </si>
  <si>
    <t>SNMP notifications can be sent as traps to authorized management systems.</t>
  </si>
  <si>
    <t>Perform the following to determine if SNMP traps are enabled:
If the command returns configuration values, then SNMP is enabled.
hostname#show run | incl snmp-server</t>
  </si>
  <si>
    <t>The 'snmp-server host' option has been set for use with SNMP.</t>
  </si>
  <si>
    <t>The 'snmp-server host' option has not been set for use with SNMP.</t>
  </si>
  <si>
    <t>1.5.7</t>
  </si>
  <si>
    <t>Configure authorized SNMP trap community string and restrict sending messages to authorized management systems.
hostname(config)#snmp-server host {ip_address} {trap_community_string} snmp.</t>
  </si>
  <si>
    <t>Configure authorized SNMP trap community string and restrict sending messages to authorized management systems. One method to achieve the recommended state execute the following:
hostname(config)#snmp-server host {ip_address} {trap_community_string} {notification-type}.</t>
  </si>
  <si>
    <t>IOS15-27</t>
  </si>
  <si>
    <t>AU-12</t>
  </si>
  <si>
    <t>Audit Generation</t>
  </si>
  <si>
    <t>Set 'snmp-server enable traps snmp'</t>
  </si>
  <si>
    <t>The 'snmp-server enable traps snmp' option has been set.</t>
  </si>
  <si>
    <t xml:space="preserve">The 'snmp-server enable traps snmp' option has not been set. </t>
  </si>
  <si>
    <t>1.5.8</t>
  </si>
  <si>
    <t>Enable SNMP traps.
hostname(config)#snmp-server enable traps snmp authentication linkup linkdown coldstart.</t>
  </si>
  <si>
    <t>Enable SNMP traps. One method to achieve the recommended state execute the following:
hostname(config)#snmp-server enable traps snmp authentication linkup linkdown coldstart.</t>
  </si>
  <si>
    <t>IOS15-28</t>
  </si>
  <si>
    <t>Set 'no cdp run'</t>
  </si>
  <si>
    <t>Disable Cisco Discovery Protocol (CDP) service at device level.</t>
  </si>
  <si>
    <t>Perform the following to determine if CDP is enabled:
Verify the result shows "CDP is not enabled"
hostname#show cdp</t>
  </si>
  <si>
    <t xml:space="preserve">The Cisco Discovery Protocol (CDP) service has been disabled. </t>
  </si>
  <si>
    <t xml:space="preserve">The Cisco Discovery Protocol (CDP) service has not been disabled. </t>
  </si>
  <si>
    <t>HCM45</t>
  </si>
  <si>
    <t>HCM45: System configuration provides additional attack surface</t>
  </si>
  <si>
    <t>2.1</t>
  </si>
  <si>
    <t>2.1.2</t>
  </si>
  <si>
    <t>Disable Cisco Discovery Protocol (CDP) service globally.
hostname(config)#no cdp run.</t>
  </si>
  <si>
    <t>Disable Cisco Discovery Protocol (CDP) service globally. One method to achieve the recommended state execute the following:
hostname(config)#no cdp run.</t>
  </si>
  <si>
    <t>To close this finding, please provide a screenshot showing that the Cisco Discovery Protocol has been disabled with the agency's CAP.</t>
  </si>
  <si>
    <t>IOS15-29</t>
  </si>
  <si>
    <t>Test (Manual)</t>
  </si>
  <si>
    <t>Set 'no ip bootp server'</t>
  </si>
  <si>
    <t>Disable the Bootstrap Protocol (BOOTP) service on your routing device.</t>
  </si>
  <si>
    <t>Perform the following to determine if bootp is enabled:
Verify a "no ip bootp server" result returns
hostname#show run | incl bootp</t>
  </si>
  <si>
    <t>The Disable the Bootstrap Protocol (BOOTP) service has been disabled.</t>
  </si>
  <si>
    <t>The Disable the Bootstrap Protocol (BOOTP) service has not been disabled.</t>
  </si>
  <si>
    <t>2.1.3</t>
  </si>
  <si>
    <t>Disable the bootp server.
hostname(config)#no ip bootp server.</t>
  </si>
  <si>
    <t>Disable the bootp server. One method to achieve the recommended state execute the following:
hostname(config)#ip dhcp bootp ignore.</t>
  </si>
  <si>
    <t>To close this finding, please provide a screenshot showing Disable the Bootstrap Protocol (BOOTP) service is disabled with the agency's CAP.</t>
  </si>
  <si>
    <t>IOS15-30</t>
  </si>
  <si>
    <t>Set 'no service dhcp'</t>
  </si>
  <si>
    <t>Disable the Dynamic Host Configuration Protocol (DHCP) server and relay agent features on your router.</t>
  </si>
  <si>
    <t>Perform the following to determine if the DHCP service is enabled:
Verify no result returns
hostname#show run | incl dhcp</t>
  </si>
  <si>
    <t>The Dynamic Host Configuration Protocol (DHCP) server has been disabled.</t>
  </si>
  <si>
    <t>The Dynamic Host Configuration Protocol (DHCP) server has not been disabled.</t>
  </si>
  <si>
    <t>2.1.4</t>
  </si>
  <si>
    <t>Disable the DHCP server.
hostname(config)#no service dhcp</t>
  </si>
  <si>
    <t>Disable the DHCP server. One method to achieve the recommended state execute the following:
hostname(config)#strtoupper("no service dhcp").</t>
  </si>
  <si>
    <t>To close this finding, please provide a screenshot showing that the DHCP servers is disabled with the agency's CAP.</t>
  </si>
  <si>
    <t>IOS15-31</t>
  </si>
  <si>
    <t>Set 'no ip identd'</t>
  </si>
  <si>
    <t>Disable the identification (identd) server.</t>
  </si>
  <si>
    <t>Perform the following to determine if identd is enabled:
Verify no result returns
hostname#show run | incl identd</t>
  </si>
  <si>
    <t>The identification (identd) server has been disabled.</t>
  </si>
  <si>
    <t xml:space="preserve">The identification (identd) server has not been disabled. </t>
  </si>
  <si>
    <t>2.1.5</t>
  </si>
  <si>
    <t>Disable the ident server.
hostname(config)#no ip identd</t>
  </si>
  <si>
    <t>Disable the ident server. One method to achieve the recommended state execute the following:
hostname(config)#no ip identd.</t>
  </si>
  <si>
    <t>To close this finding, please provide a screenshot showing identification (identd) is disabled with the agency's CAP.</t>
  </si>
  <si>
    <t>IOS15-32</t>
  </si>
  <si>
    <t>SC-10</t>
  </si>
  <si>
    <t>Network Disconnect</t>
  </si>
  <si>
    <t>Set 'service tcp-keepalives-in'</t>
  </si>
  <si>
    <t>Generate keepalive packets on idle incoming network connections.</t>
  </si>
  <si>
    <t>Perform the following to determine if the feature is enabled:
Verify a command string result returns
hostname#show run | incl service tcp</t>
  </si>
  <si>
    <t>The 'service tcp-keepalives-in' option has been set.</t>
  </si>
  <si>
    <t>The 'service tcp-keepalives-in' option has not been set.</t>
  </si>
  <si>
    <t>2.1.6</t>
  </si>
  <si>
    <t>Enable TCP keepalives-in service:
hostname(config)#service tcp-keepalives-in</t>
  </si>
  <si>
    <t>Enable TCP keepalives-in service. One method to achieve the recommended state execute the following:
hostname(config)#service tcp-keepalives-in.</t>
  </si>
  <si>
    <t>IOS15-33</t>
  </si>
  <si>
    <t>Set 'service tcp-keepalives-out'</t>
  </si>
  <si>
    <t>Generate keepalive packets on idle outgoing network connections.</t>
  </si>
  <si>
    <t>The 'service tcp-keepalives-out' option has been set.</t>
  </si>
  <si>
    <t>The 'service tcp-keepalives-out' option has not been set.</t>
  </si>
  <si>
    <t>2.1.7</t>
  </si>
  <si>
    <t>Enable TCP keepalives-out service:
hostname(config)#service tcp-keepalives-out</t>
  </si>
  <si>
    <t>Enable TCP keepalives-out service. One method to achieve the recommended state execute the following:
hostname(config)#service tcp-keepalives-out.</t>
  </si>
  <si>
    <t>IOS15-34</t>
  </si>
  <si>
    <t>Set 'no service pad'</t>
  </si>
  <si>
    <t>Disable X.25 Packet Assembler/Disassembler (PAD) service.</t>
  </si>
  <si>
    <t>Perform the following to determine if the feature is disabled:
Verify no result returns
hostname#show run | incl service pad</t>
  </si>
  <si>
    <t>The Disable X.25 Packet Assembler/Disassembler (PAD) service has been disabled.</t>
  </si>
  <si>
    <t xml:space="preserve">The Disable X.25 Packet Assembler/Disassembler (PAD) service has not been disabled. </t>
  </si>
  <si>
    <t>2.1.8</t>
  </si>
  <si>
    <t>Disable the PAD service.
hostname(config)#no service pad</t>
  </si>
  <si>
    <t>Disable the PAD service. One method to achieve the recommended state execute the following:
hostname(config)#no service pad.</t>
  </si>
  <si>
    <t>To close this finding, please provide a screenshot showing disable X.25 Packet Assembler/Disassembler (PAD) service is disabled with the agency's CAP.</t>
  </si>
  <si>
    <t>IOS15-35</t>
  </si>
  <si>
    <t>Set version 2 for 'ip ssh version'</t>
  </si>
  <si>
    <t>Specify the version of Secure Shell (SSH) to be run on a router</t>
  </si>
  <si>
    <t>Perform the following to determine if SSH version 2 is configured:
Verify that SSH version 2 is configured properly.
hostname#sh ip ssh</t>
  </si>
  <si>
    <t>The 'ip ssh version' has been set to version 2.</t>
  </si>
  <si>
    <t xml:space="preserve">The 'ip ssh version' has not been set to version 2. </t>
  </si>
  <si>
    <t>HRM17</t>
  </si>
  <si>
    <t>HRM17: SSH is not implemented correctly for device management</t>
  </si>
  <si>
    <t>2.1.1</t>
  </si>
  <si>
    <t>2.1.1.2</t>
  </si>
  <si>
    <t>Configure the router to use SSH version 2
hostname(config)#ip ssh version 2</t>
  </si>
  <si>
    <t>Configure the router to use SSH version 2. One method to achieve the recommended state execute the following:
hostname(config)#ip ssh version 2.</t>
  </si>
  <si>
    <t>To close this finding, please provide a screenshot showing 'ip ssh version' is set to version 2 with the agency's CAP.</t>
  </si>
  <si>
    <t>IOS15-36</t>
  </si>
  <si>
    <t>Set the 'hostname'</t>
  </si>
  <si>
    <t>The hostname is used in prompts and default configuration filenames.</t>
  </si>
  <si>
    <t>Perform the following to determine if the local time zone is configured:
Verify the result shows the summer-time recurrence is configured properly.
hostname#sh run | incl hostname</t>
  </si>
  <si>
    <t>The hostname has been set.</t>
  </si>
  <si>
    <t xml:space="preserve">The hostname has not been set. </t>
  </si>
  <si>
    <t>HAC27</t>
  </si>
  <si>
    <t>HAC27: Default accounts have not been disabled or renamed</t>
  </si>
  <si>
    <t>2.1.1.1</t>
  </si>
  <si>
    <t>2.1.1.1.1</t>
  </si>
  <si>
    <t>Configure an appropriate host name for the router.
hostname(config)#hostname {router_name}</t>
  </si>
  <si>
    <t>Configure an appropriate host name for the router. One method to achieve the recommended state execute the following:
hostname(config)#hostname {_router_name_}.</t>
  </si>
  <si>
    <t>To close this finding, please provide a screenshot of the configuration settings showing that an appropriate domain has been selected for the router with the agency's CAP.</t>
  </si>
  <si>
    <t>IOS15-37</t>
  </si>
  <si>
    <t>Set the 'ip domain name'</t>
  </si>
  <si>
    <t>Define a default domain name that the Cisco IOS software uses to complete unqualified hostnames.</t>
  </si>
  <si>
    <t>Perform the following to determine if the domain name is configured:
Verify the domain name is configured properly.
hostname#sh run | incl domain name</t>
  </si>
  <si>
    <t>The 'ip domain name' has been set.</t>
  </si>
  <si>
    <t xml:space="preserve">The 'ip domain name' has not been set. </t>
  </si>
  <si>
    <t>2.1.1.1.2</t>
  </si>
  <si>
    <t>Configure an appropriate domain name for the router.
hostname (config)#ip domain name {domain-name}</t>
  </si>
  <si>
    <t>Configure an appropriate domain name for the router. One method to achieve the recommended state execute the following:
hostname (config)#ip domain name {_domain-name_}.</t>
  </si>
  <si>
    <t>To close this finding, please provide a screenshot showing 'ip domain name' is set with the agency's CAP.</t>
  </si>
  <si>
    <t>IOS15-38</t>
  </si>
  <si>
    <t>SC-12</t>
  </si>
  <si>
    <t>Cryptographic Key Establishment And Management</t>
  </si>
  <si>
    <t>Set 'modulus' to greater than or equal to 2048 for 'crypto key generate rsa'</t>
  </si>
  <si>
    <t>RSA keys are generated in pairs--one public RSA key and one private RSA key.</t>
  </si>
  <si>
    <t>Perform the following to determine if the RSA key pair is configured:
hostname#sh crypto key mypubkey rsa</t>
  </si>
  <si>
    <t>The 'modulus' option has been set to greater than or equal to 2048 for 'crypto key generate rsa.'</t>
  </si>
  <si>
    <t>The 'modulus' option has not been set to greater than or equal to 2048 for 'crypto key generate rsa'.</t>
  </si>
  <si>
    <t>HSC29</t>
  </si>
  <si>
    <t>HSC29: Cryptographic key pairs are not properly managed</t>
  </si>
  <si>
    <t>2.1.1.1.3</t>
  </si>
  <si>
    <t>Generate an RSA key pair for the router.
hostname(config)#crypto key generate rsa general-keys modulus 2048</t>
  </si>
  <si>
    <t>Generate an RSA key pair for the router. One method to achieve the recommended state execute the following:
hostname(config)#crypto key generate rsa general-keys modulus _2048_.</t>
  </si>
  <si>
    <t>IOS15-39</t>
  </si>
  <si>
    <t>Set 'seconds' for 'ip ssh timeout'</t>
  </si>
  <si>
    <t>The time interval that the router waits for the SSH client to respond before disconnecting an uncompleted login attempt.</t>
  </si>
  <si>
    <t>Perform the following to determine if the SSH timeout is configured:
Verify the timeout is configured properly.
hostname#sh ip ssh</t>
  </si>
  <si>
    <t>The 'seconds' option has been set for 'ip ssh timeout.'</t>
  </si>
  <si>
    <t>The maximum 'seconds' option has not been set to 60 seconds or less for 'ip ssh timeout'.</t>
  </si>
  <si>
    <t>2.1.1.1.4</t>
  </si>
  <si>
    <t>Configure the SSH timeout to 60 seconds or less.  One method for implementing the recommended state is to perform the following:
hostname(config)#ip ssh time-out [60]</t>
  </si>
  <si>
    <t>Configure the SSH timeout. One method to achieve the recommended state execute the following:
hostname(config)#ip ssh time-out [_60_].</t>
  </si>
  <si>
    <t>IOS15-40</t>
  </si>
  <si>
    <t>Set maximum value for 'ip ssh authentication-retries'</t>
  </si>
  <si>
    <t>The number of retries before the SSH login session disconnects.</t>
  </si>
  <si>
    <t>Perform the following to determine if SSH authentication retries is configured:
Verify the authentication retries is configured properly.
hostname#sh ip ssh</t>
  </si>
  <si>
    <t>The maximum value has been set for 'ip ssh authentication-retries.'</t>
  </si>
  <si>
    <t>The maximum value has not been set to three (3) or fewer for 'ip ssh authentication-retries'.</t>
  </si>
  <si>
    <t>2.1.1.1.5</t>
  </si>
  <si>
    <t>Configure the SSH retries limit to three (3) or fewer attempts.  One method for implementing the recommended state is to perform the following::
hostname(config)#ip ssh authentication-retries [3]</t>
  </si>
  <si>
    <t>Configure the SSH timeout: One method to achieve the recommended state execute the following:
hostname(config)#ip ssh authentication-retries [_3_].</t>
  </si>
  <si>
    <t>To close this finding, please provide a screenshot showing IP SSH is set to 3 retries with the agency's CAP.</t>
  </si>
  <si>
    <t>IOS15-41</t>
  </si>
  <si>
    <t>Set 'logging on'</t>
  </si>
  <si>
    <t>Enable logging of system messages.</t>
  </si>
  <si>
    <t>Perform the following to determine if the feature is enabled:
Verify no result returns
hostname#show run | incl logging on</t>
  </si>
  <si>
    <t xml:space="preserve">Logging has been set to on. </t>
  </si>
  <si>
    <t>Logging has been set to off.</t>
  </si>
  <si>
    <t>HAU1</t>
  </si>
  <si>
    <t>HAU1: No auditing is being performed at the agency</t>
  </si>
  <si>
    <t>2.2</t>
  </si>
  <si>
    <t>2.2.1</t>
  </si>
  <si>
    <t>Enable system logging.  One method for implementing the recommended state is to perform the following:
hostname(config)#logging on</t>
  </si>
  <si>
    <t>Enable system logging. One method to achieve the recommended state execute the following:
hostname(config)#archive
hostname(config-archive)#log config
hostname(config-archive-log-cfg)#logging enable
hostname(config-archive-log-cfg)#end.</t>
  </si>
  <si>
    <t>To close this finding, please provide a screenshot showing logging is set with the agency's CAP.</t>
  </si>
  <si>
    <t>IOS15-42</t>
  </si>
  <si>
    <t>Set 'buffer size' for 'logging buffered'</t>
  </si>
  <si>
    <t>Enable system message logging to a local buffer.</t>
  </si>
  <si>
    <t>Perform the following to determine if the feature is enabled:
Verify a command string result returns
hostname#show run | incl logging buffered</t>
  </si>
  <si>
    <t>The buffer size has been set for 'logging buffered.'</t>
  </si>
  <si>
    <t>The buffer size has not  been set for 'logging buffered'.</t>
  </si>
  <si>
    <t>HAU23</t>
  </si>
  <si>
    <t>HAU23: Audit storage capacity threshold has not been defined</t>
  </si>
  <si>
    <t>2.2.2</t>
  </si>
  <si>
    <t xml:space="preserve">Configure buffered logging (with minimum size). Recommended size is 64000.  One method for implementing the recommended state is to perform the following:
hostname(config)#logging buffered [log_buffer_size]
</t>
  </si>
  <si>
    <t>Configure buffered logging (with minimum size). Recommended size is 64000. One method to achieve the recommended state execute the following:
hostname(config)#logging buffered [_log_buffer_size_].</t>
  </si>
  <si>
    <t>IOS15-43</t>
  </si>
  <si>
    <t>Set 'logging console critical'</t>
  </si>
  <si>
    <t>Verify logging to device console is enabled and limited to a rational severity level to avoid impacting system performance and management.</t>
  </si>
  <si>
    <t>Perform the following to determine if the feature is enabled:
Verify a command string result returns
hostname#show run | incl logging console</t>
  </si>
  <si>
    <t>The 'logging console critical' option has been set to avoid impacting system performance and management.</t>
  </si>
  <si>
    <t>The 'logging console critical' option has not been set to avoid impacting system performance and management.</t>
  </si>
  <si>
    <t>HAU17</t>
  </si>
  <si>
    <t>HAU17: Audit logs do not capture sufficient auditable events</t>
  </si>
  <si>
    <t>2.2.3</t>
  </si>
  <si>
    <t>Configure console logging level.  One method for implementing the recommended state is to perform the following:
hostname(config)#logging console critical</t>
  </si>
  <si>
    <t>Configure console logging level. One method to achieve the recommended state execute the following:
hostname(config)#logging console critical.</t>
  </si>
  <si>
    <t>To close this finding, please provide a screenshot showing 'logging console critical' option is set with the agency's CAP.</t>
  </si>
  <si>
    <t>IOS15-44</t>
  </si>
  <si>
    <t>Set IP address for 'logging host'</t>
  </si>
  <si>
    <t>Log system messages and debug output to a remote host.</t>
  </si>
  <si>
    <t>Perform the following to determine if a syslog server is enabled:
Verify one or more IP address(es) returns
hostname#sh log | incl logging host</t>
  </si>
  <si>
    <t>The IP address has been set for the 'logging host.'</t>
  </si>
  <si>
    <t>The IP address has not been set for the 'logging host'.</t>
  </si>
  <si>
    <t>HAU20</t>
  </si>
  <si>
    <t>HAU20: Audit log data not sent from a consistently identified source</t>
  </si>
  <si>
    <t>2.2.4</t>
  </si>
  <si>
    <t>Designate one or more syslog servers by IP address.  One method for implementing the recommended state is to perform the following:
hostname(config)#logging host syslog_server</t>
  </si>
  <si>
    <t>Designate one or more syslog servers by IP address. One method to achieve the recommended state execute the following:
hostname(config)#logging host {syslog_server}.</t>
  </si>
  <si>
    <t>IOS15-45</t>
  </si>
  <si>
    <t>Set 'logging trap informational'</t>
  </si>
  <si>
    <t>Limit messages logged to the syslog servers based on severity level informational.</t>
  </si>
  <si>
    <t xml:space="preserve">Perform the following to determine if a syslog server for SNMP traps is enabled:
Verify "level informational" returns
hostname#sh log | incl trap logging
</t>
  </si>
  <si>
    <t>The 'logging trap informational' option has been set.</t>
  </si>
  <si>
    <t xml:space="preserve">The 'logging trap informational' option has been set. </t>
  </si>
  <si>
    <t>2.2.5</t>
  </si>
  <si>
    <t>Configure SNMP trap and syslog logging level.  One method for implementing the recommended state is to perform the following:
hostname(config)#logging trap informational</t>
  </si>
  <si>
    <t>Configure SNMP trap and syslog logging level. One method to achieve the recommended state execute the following:
hostname(config)#logging trap informational.</t>
  </si>
  <si>
    <t>To close this finding, please provide a screenshot showing 'logging trap informational' option is set with the agency's CAP.</t>
  </si>
  <si>
    <t>IOS15-46</t>
  </si>
  <si>
    <t>Set 'service timestamps debug datetime'</t>
  </si>
  <si>
    <t>Configure the system to apply a time stamp to debugging messages or system logging messages</t>
  </si>
  <si>
    <t>Perform the following to determine if the additional detail is enabled:
Verify a command string result returns
hostname#sh run | incl service timestamps</t>
  </si>
  <si>
    <t>The 'service timestamps debug datetime' has been set.</t>
  </si>
  <si>
    <t>The 'service timestamps debug datetime' has not been set.</t>
  </si>
  <si>
    <t>HAU12</t>
  </si>
  <si>
    <t>HAU12: Audit records are not time stamped</t>
  </si>
  <si>
    <t>2.2.6</t>
  </si>
  <si>
    <t>Configure debug messages to include timestamps.  One method for implementing the recommended state is to perform the following:
hostname(config)#service timestamps debug datetime {msec} show-timezone</t>
  </si>
  <si>
    <t>Configure debug messages to include timestamps. One method to achieve the recommended state execute the following:
hostname(config)#service timestamps debug datetime {_msec_} show-timezone.</t>
  </si>
  <si>
    <t>To close this finding, please provide a screenshot showing 'service timestamps debug datetime' is set with the agency's CAP.</t>
  </si>
  <si>
    <t>IOS15-47</t>
  </si>
  <si>
    <t>Set 'logging source interface'</t>
  </si>
  <si>
    <t>Specify the source IPv4 or IPv6 address of system logging packets</t>
  </si>
  <si>
    <t>Perform the following to determine if logging services are bound to a source interface:
Verify a command string result returns
hostname#sh run | incl logging source</t>
  </si>
  <si>
    <t>The 'logging source interface' option has been set.</t>
  </si>
  <si>
    <t>The 'logging source interface' option has not been set.</t>
  </si>
  <si>
    <t>2.2.7</t>
  </si>
  <si>
    <t>Bind logging to the loopback interface.  One method for implementing the recommended state is to perform the following:
hostname(config)#logging source-interface loopback {loopback_interface_number}</t>
  </si>
  <si>
    <t>Bind logging to the loopback interface. One method to achieve the recommended state execute the following:
hostname(config)#logging source-interface loopback {_loopback_interface_number_}.</t>
  </si>
  <si>
    <t>IOS15-48</t>
  </si>
  <si>
    <t>Set 'ip address' for 'ntp server'</t>
  </si>
  <si>
    <t>Use this command if you want to allow the system to synchronize the system software clock with the specified NTP server.</t>
  </si>
  <si>
    <t>From the command prompt, execute the following command:
hostname#sh ntp associations</t>
  </si>
  <si>
    <t>The 'ip address' option has been set for the 'ntp server.'</t>
  </si>
  <si>
    <t>The 'ip address' option has not been set for the 'ntp server'.</t>
  </si>
  <si>
    <t>2.3</t>
  </si>
  <si>
    <t>2.3.2</t>
  </si>
  <si>
    <t>Configure at least one external NTP Server using the following commands.  One method for implementing the recommended state is to perform the following:
hostname(config)#ntp server {ip address}</t>
  </si>
  <si>
    <t>Configure at least one external NTP Server. One method to achieve the recommended state execute the following:
hostname(config)#ntp server {ntp-server_ip_address}.</t>
  </si>
  <si>
    <t>IOS15-49</t>
  </si>
  <si>
    <t>Set 'no ip source-route'</t>
  </si>
  <si>
    <t>Disable the handling of IP datagrams with source routing header options.</t>
  </si>
  <si>
    <t>Verify the command string result returns
hostname#sh run | incl ip source-route</t>
  </si>
  <si>
    <t>The 'no ip source-route' option has been set.</t>
  </si>
  <si>
    <t xml:space="preserve">The 'no ip source-route' option has not been set. </t>
  </si>
  <si>
    <t>3.1</t>
  </si>
  <si>
    <t>3.1.1</t>
  </si>
  <si>
    <t>Disable source routing.  One method for implementing the recommended state is to perform the following:
hostname(config)#no ip source-route</t>
  </si>
  <si>
    <t>Disable source routing. One method to achieve the recommended state execute the following:
hostname(config)#no ip source-route.</t>
  </si>
  <si>
    <t>To close this finding, please provide a screenshot IP source router is disabled with the agency's CAP.</t>
  </si>
  <si>
    <t>Rationale Statement</t>
  </si>
  <si>
    <t>IOS16-01</t>
  </si>
  <si>
    <t>Perform the following to determine if AAA services are enabled:
hostname#show running-config | inc aaa new-model
If the result includes a "no", the feature is not enabled.</t>
  </si>
  <si>
    <t>Authentication, authorization and accounting (AAA) services provide an authoritative source for managing and monitoring access for devices. Centralizing control improves consistency of access control, the services that may be accessed once authenticated and accountability by tracking services accessed. Additionally, centralizing access control simplifies and reduces administrative costs of account provisioning and de-provisioning, especially when managing a large number of devices.</t>
  </si>
  <si>
    <t>Globally enable authentication, authorization and accounting (AAA) using the new-model command.
hostname(config)#aaa new-model.</t>
  </si>
  <si>
    <t>IOS16-02</t>
  </si>
  <si>
    <t>Perform the following to determine if AAA authentication for login is enabled:
hostname#show running-config | incl aaa authentication login
If a result does not return, the feature is not enabled.</t>
  </si>
  <si>
    <t>AAA services are used for local user authentication</t>
  </si>
  <si>
    <t>AAA authentication for local router login has not been enabled.</t>
  </si>
  <si>
    <t>Using AAA authentication for interactive management access to the device provides consistent, centralized control of your network. The default under AAA (local or network) is to require users to log in using a valid user name and password. This rule applies for both local and network AAA. Fallback mode should also be enabled to allow emergency access to the router or switch in the event that the AAA server was unreachable, by utilizing the LOCAL keyword after the AAA server-tag.</t>
  </si>
  <si>
    <t>Configure AAA authentication method(s) for login authentication.
hostname(config)#aaa authentication login {default | aaa_list_name} [passwd-expiry]
[method1] [method2].</t>
  </si>
  <si>
    <t>IOS16-03</t>
  </si>
  <si>
    <t>AAA authentication enable mode has been enabled.</t>
  </si>
  <si>
    <t>AAA authentication enable mode has not been enabled.</t>
  </si>
  <si>
    <t>Using AAA authentication for interactive management access to the device provides consistent, centralized control of your network. The default under AAA (local or network) is to require users to log in using a valid user name and password. This rule applies for both local and network AAA.</t>
  </si>
  <si>
    <t>Configure AAA authentication method(s) for enable authentication.
hostname(config)#aaa authentication enable default {method1} enable.</t>
  </si>
  <si>
    <t>IOS16-04</t>
  </si>
  <si>
    <t>Perform the following to determine if AAA authentication for line login is enabled:
If the command does not return a result for each management access method, the feature is not enabled
hostname#show running-config | sec line | incl login authentication</t>
  </si>
  <si>
    <t>AAA authentication for 'line con 0' has been enabled.</t>
  </si>
  <si>
    <t>AAA authentication for 'line con 0' has not been enabled.</t>
  </si>
  <si>
    <t>Configure management lines to require login using the default or a named AAA authentication list. This configuration must be set individually for all line types.
hostname(config)#line console 0
hostname(config-line)#login authentication {default | _aaa\_list\_name_}.</t>
  </si>
  <si>
    <t>IOS16-05</t>
  </si>
  <si>
    <t>Configure management lines to require login using the default or a named AAA authentication list. This configuration must be set individually for all line types.
hostname(config)#line tty {line-number} [ending-line-number]
hostname(config-line)#login authentication {default | aaa_list_name}.</t>
  </si>
  <si>
    <t>IOS16-06</t>
  </si>
  <si>
    <t>Configure management lines to require login using the default or a named AAA authentication list. This configuration must be set individually for all line types.
hostname(config)#line vty {line-number} [ending-line-number]
hostname(config-line)#login authentication {default | aaa_list_name}.</t>
  </si>
  <si>
    <t>IOS16-07</t>
  </si>
  <si>
    <t>Set 'login authentication for 'ip http'</t>
  </si>
  <si>
    <t>If account management functions are not automatically enforced, an attacker could gain privileged access to a vital element of the network security architecture.</t>
  </si>
  <si>
    <t>Perform the following to determine if AAA authentication for line login is enabled:
If the command does not return a result for each management access method, the feature is not enabled
hostname#show running-config | inc ip http authentication</t>
  </si>
  <si>
    <t>AAA  authentication for 'ip http' has been enabled.</t>
  </si>
  <si>
    <t>AAA authentication for 'ip http' has not been enabled.</t>
  </si>
  <si>
    <t>1.1.7</t>
  </si>
  <si>
    <t>Configure management lines to require login using the default or a named AAA authentication list. This configuration must be set individually for all line types.
hostname#(config)ip http secure-server
hostname#(config)ip http authentication {default | _aaa\_list\_name_}.</t>
  </si>
  <si>
    <t>Configure management lines to require login using the default or a named AAA authentication list. This configuration must be set individually for all line types. One method to achieve the recommended state execute the following:
hostname#(config)ip http secure-server
hostname#(config)ip http authentication {default | _aaa\_list\_name_}.</t>
  </si>
  <si>
    <t>To close this finding, please provide a screenshot showing AAA  authentication for 'ip http' is enabled with the agency's CAP.</t>
  </si>
  <si>
    <t>IOS16-08</t>
  </si>
  <si>
    <t>Perform the following to determine if a user with an encrypted password is enabled:
Verify all username results return "privilege 1"
hostname#show running-config | incl privilege</t>
  </si>
  <si>
    <t>The privilege level for users has not been set to 'privilege 1.'</t>
  </si>
  <si>
    <t>Default device configuration does not require strong user authentication potentially enabling unfettered access to an attacker that is able to reach the device. Creating a local account with privilege level 1 permissions only allows the local user to access the device with EXEC-level permissions and will be unable to modify the device without using the enable password. In addition, require the use of an encrypted password as well (see Section 1.1.4.4 - Require Encrypted User Passwords).</t>
  </si>
  <si>
    <t>Set the local user to privilege level 1.
hostname(config)#username  privilege 1.</t>
  </si>
  <si>
    <t>IOS16-09</t>
  </si>
  <si>
    <t>Perform the following to determine if SSH is the only transport method for incoming VTY logins:
The result should show only "ssh" for "transport input"
hostname#show running-config | sec vty</t>
  </si>
  <si>
    <t>Transport input SSH has not been set for incoming VTY logins.</t>
  </si>
  <si>
    <t>Configuring VTY access control restricts remote access to only those authorized to manage the device and prevents unauthorized users from accessing the system.</t>
  </si>
  <si>
    <t>Apply SSH to transport input on all VTY management lines
hostname(config)#line vty
* 
hostname(config-line)#transport input ssh.</t>
  </si>
  <si>
    <t>IOS16-15</t>
  </si>
  <si>
    <t>Perform the following to determine if the EXEC process for the aux port is disabled:
Verify no exec
hostname#show running-config | sec aux
Verify you see the following "no exec"
hostname#show line aux 0 | incl exec</t>
  </si>
  <si>
    <t>The 'no exec' option has not been set to 'line aux 0' to restrict a line to outgoing connections.</t>
  </si>
  <si>
    <t>HCM15</t>
  </si>
  <si>
    <t>HCM15: System has unneeded functionality installed</t>
  </si>
  <si>
    <t>Unused ports should be disabled, if not required, since they provide a potential access path for attackers. Some devices include both an auxiliary and console port that can be used to locally connect to and configure the device. The console port is normally the primary port used to configure the device; even when remote, backup administration is required via console server or Keyboard, Video, Mouse (KVM) hardware. The auxiliary port is primarily used for dial-up administration via an external modem; instead, use other available methods.</t>
  </si>
  <si>
    <t>Disable the EXEC process on the auxiliary port.
hostname(config)#line aux 0
hostname(config-line)#no exec.</t>
  </si>
  <si>
    <t>IOS16-11</t>
  </si>
  <si>
    <t>An 'access-list' has not been created for use with 'line vty.'</t>
  </si>
  <si>
    <t>VTY ACLs control what addresses may attempt to log in to the router. Configuring VTY lines to use an ACL, restricts the sources where a user can manage the device. You should limit the specific host(s) and or network(s) authorized to connect to and configure the device, via an approved protocol, to those individuals or systems authorized to administer the device. For example, you could limit access to specific hosts, so that only network managers can configure the devices only by using specific network management workstations. Make sure you configure all VTY lines to use the same ACL.</t>
  </si>
  <si>
    <t>Configure the VTY ACL that will be used to restrict management access to the device.
hostname(config)#access-list  permit tcp  any
hostname(config)#access-list  permit tcp host  any
hostname(config)#deny ip any  log.</t>
  </si>
  <si>
    <t>IOS16-12</t>
  </si>
  <si>
    <t>Perform the following to determine if the ACL is set:
Verify you see the access-class defined
hostname#sh run | sec vty 
*</t>
  </si>
  <si>
    <t>An 'access-class' has not been created for use with 'line vty.'</t>
  </si>
  <si>
    <t>Restricting the type of network devices, associated with the addresses on the access-list, further restricts remote access to those devices authorized to manage the device and reduces the risk of unauthorized access.</t>
  </si>
  <si>
    <t>Configure remote management access control restrictions for all VTY lines.
hostname(config)#line vty 
* 
hostname(config-line)# access-class  in.</t>
  </si>
  <si>
    <t>IOS16-13</t>
  </si>
  <si>
    <t>Perform the following to determine if the timeout is configured:
Verify you return a result NOTE: If you set an exec-timeout of 10 minutes, this will not show up in the configuration
hostname#sh run | sec line aux 0</t>
  </si>
  <si>
    <t>Exec-timeout has not been set to less than or equal to 10 minutes for 'line aux 0.'</t>
  </si>
  <si>
    <t>This prevents unauthorized users from misusing abandoned sessions. For example, if the network administrator leaves for the day and leaves a computer open with an enabled login session accessible. There is a trade-off here between security (shorter timeouts) and usability (longer timeouts). Review your local policies and operational needs to determine the best timeout value. In most cases, this should be no more than 15 minutes.</t>
  </si>
  <si>
    <t>Configure device timeout (10 minutes or less) to disconnect sessions after a fixed idle time.
hostname(config)#line aux 0
hostname(config-line)#exec-timeout</t>
  </si>
  <si>
    <t>IOS16-14</t>
  </si>
  <si>
    <t>Perform the following to determine if the timeout is configured:
Verify you return a result NOTE: If you set an exec-timeout of 15 minutes, this will not show up in the configuration
hostname#sh run | sec line con 0</t>
  </si>
  <si>
    <t>Exec-timeout has not been set to less than or equal to 10 minutes for 'line console 0.'</t>
  </si>
  <si>
    <t>Configure device timeout (10 minutes or less) to disconnect sessions after a fixed idle time.
hostname(config)#line con 0
hostname(config-line)#exec-timeout</t>
  </si>
  <si>
    <t>Perform the following to determine if the timeout is configured:
Verify you return a result NOTE: If you set an exec-timeout of 15 minutes, this will not show up in the configuration
hostname#sh line tty  | begin Timeout</t>
  </si>
  <si>
    <t>Exec-timeout has not been set to less than or equal to 10 minutes for 'line tty.'</t>
  </si>
  <si>
    <t>Configure device timeout (10 minutes or less) to disconnect sessions after a fixed idle time.
hostname(config)#line tty {line_number} [ending_line_number]
hostname(config-line)#exec-timeout</t>
  </si>
  <si>
    <t>IOS16-16</t>
  </si>
  <si>
    <t>Perform the following to determine if the timeout is configured:
Verify you return a result NOTE: If you set an exec-timeout of 15 minutes, this will not show up in the configuration
hostname#sh line vty  | begin Timeout</t>
  </si>
  <si>
    <t>Exec-timeout has not been set to less than or equal to 10 minutes for 'line vty.'</t>
  </si>
  <si>
    <t>Configure device timeout (10 minutes or less) to disconnect sessions after a fixed idle time.
hostname(config)#line vty {line_number} [ending_line_number]
hostname(config-line)#exec-timeout</t>
  </si>
  <si>
    <t>IOS16-17</t>
  </si>
  <si>
    <t>The 'transport input none' option has not been set for 'line aux 0.'</t>
  </si>
  <si>
    <t>1.2.15</t>
  </si>
  <si>
    <t>Disable the inbound connections on the auxiliary port.
hostname(config)#line aux 0
hostname(config-line)#transport input none</t>
  </si>
  <si>
    <t>To close this finding, please provide screenshot showing the inbound connections on the auxiliary port is disabled with the agency's CAP.</t>
  </si>
  <si>
    <t>IOS16-18</t>
  </si>
  <si>
    <t>Set 'http Secure-server' limit</t>
  </si>
  <si>
    <t>Device management includes the ability to control the number of administrators and management sessions that manage a device. Limiting the number of allowed administrators and sessions per administrator based on account type, role, or access type is helpful in limiting risks related to denial-of-service (DoS) attacks.</t>
  </si>
  <si>
    <t>The result should show ip http secure-server with max connections on following line
hostname#show run | inc ip http secure-server</t>
  </si>
  <si>
    <t>The ip http secure-server with max connections has been set to 1.</t>
  </si>
  <si>
    <t>The ip http secure-server with max connections has not been set to 1.</t>
  </si>
  <si>
    <t>Changed 2 to 1</t>
  </si>
  <si>
    <t>HSC21</t>
  </si>
  <si>
    <t>HSC21: Number of logon sessions are not managed appropriately</t>
  </si>
  <si>
    <t>1.2.11</t>
  </si>
  <si>
    <t>This requirement addresses concurrent sessions for administrative accounts and does not address concurrent sessions by a single administrator via multiple administrative accounts. The maximum number of concurrent sessions should be defined based upon mission needs and the operational environment for each system. At a minimum, limits must be set for SSH, HTTPS, account of last resort, and root account sessions.</t>
  </si>
  <si>
    <t>hostname#ip http max-connections 1</t>
  </si>
  <si>
    <t>Set 'http Secure-server' limit. One method to achieve the recommended state execute the following:
hostname#ip http max-connections 1.</t>
  </si>
  <si>
    <t>IOS16-19</t>
  </si>
  <si>
    <t>Set 'exec-timeout' to less than or equal to 10 min on 'ip http'</t>
  </si>
  <si>
    <t>Perform the following to determine if the timeout is configured:
sh run | beg ip http timeout-policy</t>
  </si>
  <si>
    <t>Exec-timeout has been set to less than or equal to 10 minutes for 'ip http'.</t>
  </si>
  <si>
    <t>Exec-timeout has not been set to less than or equal to 10 minutes for 'ip http'.</t>
  </si>
  <si>
    <t>1.2.12</t>
  </si>
  <si>
    <t>Configure device timeout (10 minutes or less) to disconnect sessions after a fixed idle time.
ip http timeout-policy idle 600 life {nnnn} requests {nn}</t>
  </si>
  <si>
    <t>Configure device timeout (10 minutes or less) to disconnect sessions after a fixed idle time. One method to achieve the recommended state execute the following:
ip http timeout-policy idle 600 life {nnnn} requests {nn}.</t>
  </si>
  <si>
    <t>IOS16-20</t>
  </si>
  <si>
    <t>Set the 'banner-text' for 'banner exec'</t>
  </si>
  <si>
    <t>This command specifies a message to be displayed when an EXEC process is created (a line is activated, or an incoming connection is made to a vty). Follow this command with one or more blank spaces and a delimiting character of your choice. Then enter one or more lines of text, terminating the message with the second occurrence of the delimiting character.
When a user connects to a router, the message-of-the-day (MOTD) banner appears first, followed by the login banner and prompts. After the user logs in to the router, the EXEC banner or incoming banner will be displayed, depending on the type of connection. For a reverse Telnet login, the incoming banner will be displayed. For all other connections, the router will display the EXEC banner.</t>
  </si>
  <si>
    <t>Perform the following to determine if the exec banner is set:
hostname#sh running-config | beg banner exec
If the command does not return a result, the banner is not enabled</t>
  </si>
  <si>
    <t>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t>
  </si>
  <si>
    <t>Login Banner is not Publication 1575 compliant.</t>
  </si>
  <si>
    <t>HAC14:  Warning banner is insufficient
HAC38: Warning banner does not exist</t>
  </si>
  <si>
    <t>1.3</t>
  </si>
  <si>
    <t>1.3.1</t>
  </si>
  <si>
    <t>"Network banners are electronic messages that provide notice of legal rights to users of computer networks. From a legal standpoint, banners have four primary functions.
- First, banners may be used to generate consent to real-time monitoring under Title III.
- Second, banners may be used to generate consent to the retrieval of stored files and records pursuant to ECPA.
- Third, in the case of government networks, banners may eliminate any Fourth Amendment "reasonable expectation of privacy" that government employees or other users might otherwise retain in their use of the government's network under O'Connor v. Ortega, 480 U.S. 709 (1987).
- Fourth, in the case of a non-government network, banners may establish a system administrator's "common authority" to consent to a law enforcement search pursuant to United States v. Matlock, 415 U.S. 164 (1974)." (US Department of Justice APPENDIX A: Sample Network Banner Language)</t>
  </si>
  <si>
    <t>Configure the EXEC banner presented to a user when accessing the devices enable prompt.
hostname(config)#banner exec c
Enter TEXT message. End with the character 'c'.</t>
  </si>
  <si>
    <t>Configure the EXEC banner presented to a user when accessing the devices enable prompt. The warning banner must include the following: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One method to achieve the recommended state is to execute the following:
hostname(config)#banner exec c
Enter TEXT message. End with the character 'c'.</t>
  </si>
  <si>
    <t>IOS16-21</t>
  </si>
  <si>
    <t>Set the 'banner-text' for 'banner login'</t>
  </si>
  <si>
    <t>Follow the banner login command with one or more blank spaces and a delimiting character of your choice. Then enter one or more lines of text, terminating the message with the second occurrence of the delimiting character.
When a user connects to the router, the message-of-the-day (MOTD) banner (if configured) appears first, followed by the login banner and prompts. After the user successfully logs in to the router, the EXEC banner or incoming banner will be displayed, depending on the type of connection. For a reverse Telnet login, the incoming banner will be displayed. For all other connections, the router will display the EXEC banner.</t>
  </si>
  <si>
    <t>Perform the following to determine if the login banner is set:
hostname#show running-config | beg banner login
If the command does not return a result, the banner is not enabled.</t>
  </si>
  <si>
    <t>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t>
  </si>
  <si>
    <t>1.3.2</t>
  </si>
  <si>
    <t>Configure the device so a login banner presented to a user attempting to access the device.
hostname(config)#banner login c
Enter TEXT message. End with the character 'c'.</t>
  </si>
  <si>
    <t>Configure the device so a login banner presented to a user attempting to access the device. The warning banner must include the following: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One method to achieve the recommended state execute the following:
hostname(config)#banner login c
Enter TEXT message. End with the character 'c'.</t>
  </si>
  <si>
    <t>IOS16-22</t>
  </si>
  <si>
    <t>Set the 'banner-text' for 'banner motd'</t>
  </si>
  <si>
    <t>This MOTD banner is displayed to all terminals connected and is useful for sending messages that affect all users (such as impending system shutdowns). Use the no exec-banner or no motd-banner command to disable the MOTD banner on a line. The no exec-banner command also disables the EXEC banner on the line.
When a user connects to the router, the MOTD banner appears before the login prompt. After the user logs in to the router, the EXEC banner or incoming banner will be displayed, depending on the type of connection. For a reverse Telnet login, the incoming banner will be displayed. For all other connections, the router will display the EXEC banner.</t>
  </si>
  <si>
    <t>Perform the following to determine if the login banner is set:
hostname#sh running-config | beg banner motd
If the command does not return a result, the banner is not enabled.</t>
  </si>
  <si>
    <t xml:space="preserve">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
</t>
  </si>
  <si>
    <t>1.3.3</t>
  </si>
  <si>
    <t>Configure the message of the day (MOTD) banner presented when a user first connects to the device.
hostname(config)#banner motd c
Enter TEXT message. End with the character 'c'.</t>
  </si>
  <si>
    <t>Configure the message of the day (MOTD) banner presented when a user first connects to the device.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One method to achieve the recommended state execute the following:
hostname(config)#banner motd c
Enter TEXT message. End with the character 'c'.
c.</t>
  </si>
  <si>
    <t>IOS16-23</t>
  </si>
  <si>
    <t>Set the 'banner-text' for 'webauth banner'</t>
  </si>
  <si>
    <t>This banner is displayed to all terminals connected and is useful for sending messages that affect all users (such as impending system shutdowns). Use the no exec-banner or no motd-banner command to disable the banner on a line. The no exec-banner command also disables the EXEC banner on the line.
When a user connects to the router, the MOTD banner appears before the login prompt. After the user logs in to the router, the EXEC banner or incoming banner will be displayed, depending on the type of connection. For a reverse Telnet login, the incoming banner will be displayed. For all other connections, the router will display the EXEC banner.</t>
  </si>
  <si>
    <t>Perform the following to determine if the login banner is set:
hostname#show ip admission auth-proxy-banner http
If the command does not return a result, the banner is not enabled.</t>
  </si>
  <si>
    <t>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t>
  </si>
  <si>
    <t>1.3.4</t>
  </si>
  <si>
    <t>Configure the webauth banner presented when a user connects to the device.
hostname(config)#ip admission auth-proxy-banner http {banner-text | filepath}</t>
  </si>
  <si>
    <t>Configure the webauth banner presented when a user connects to the device. The warning banner must include the following: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One method to achieve the recommended state execute the following:
hostname(config)#ip admission auth-proxy-banner http {banner-text | filepath}.</t>
  </si>
  <si>
    <t>IOS16-24</t>
  </si>
  <si>
    <t>Perform the following to determine enable secret is set:
If the command does not return a result, the enable password is not set.
hostname#sh run | incl enable secret</t>
  </si>
  <si>
    <t>Enable secret' has not been set for passwords.</t>
  </si>
  <si>
    <t>Requiring the enable secret setting protects privileged EXEC mode. By default, a strong password is not required, a user can just press the Enter key at the Password prompt to start privileged mode. The enable password command causes the device to enforce use of a password to access privileged mode. Enable secrets use a one-way cryptographic hash (MD5). This is preferred to Level 7 enable passwords that use a weak, well-known, and easily reversible encryption algorithm.</t>
  </si>
  <si>
    <t xml:space="preserve">Configure a strong, enable secret password.
hostname(config)#enable secret {ENABLE_SECRET_PASSWORD} 
</t>
  </si>
  <si>
    <t>IOS16-25</t>
  </si>
  <si>
    <t>Perform the following to determine if a user with an encrypted password is enabled:
Ensure a result that matches the command return
hostname#sh run | incl service password-encryption</t>
  </si>
  <si>
    <t>The 'service password-encryption' option has been enabled.</t>
  </si>
  <si>
    <t>The 'service password-encryption' option has not been enabled.</t>
  </si>
  <si>
    <t>This requires passwords to be encrypted in the configuration file to prevent unauthorized users from learning the passwords just by reading the configuration. When not enabled, many of the device's passwords will be rendered in plain text in the configuration file. This service ensures passwords are rendered as encrypted strings preventing an attacker from easily determining the configured value.</t>
  </si>
  <si>
    <t>Enable password encryption service to protect sensitive access passwords in the device configuration.
hostname(config)#service password-encryption</t>
  </si>
  <si>
    <t>IOS16-26</t>
  </si>
  <si>
    <t>Perform the following to determine if a user with an encrypted password is enabled:
If a result does not return with secret, the feature is not enabled
hostname#show run | incl username</t>
  </si>
  <si>
    <t>The 'username secret' option has not been set for all local users.</t>
  </si>
  <si>
    <t>Default device configuration does not require strong user authentication potentially enabling unfettered access to an attacker that is able to reach the device. Creating a local account with an encrypted password enforces login authentication and provides a fallback authentication mechanism for configuration in a named method list in a situation where centralized authentication, authorization, and accounting services are unavailable.</t>
  </si>
  <si>
    <t>Create a local user with an encrypted, complex (not easily guessed) password.
hostname(config)#username {{em}LOCAL_USERNAME{/em}} secret {{em}LOCAL_PASSWORD{/em}}</t>
  </si>
  <si>
    <t>IOS16-27</t>
  </si>
  <si>
    <t>The 'no snmp-server' option has not been set to disable SNMP when not in use.</t>
  </si>
  <si>
    <t>SNMP read access allows remote monitoring and management of the device.</t>
  </si>
  <si>
    <t>Disable SNMP read and write access if not in use to monitor and/or manage device.
hostname(config)#no snmp-server</t>
  </si>
  <si>
    <t>IOS16-28</t>
  </si>
  <si>
    <t>Perform the following to determine if the public community string is enabled:
Ensure `private `does not show as a result
hostname# show snmp community</t>
  </si>
  <si>
    <t>The 'private' option for the 'snmp-server community' has not been unset.</t>
  </si>
  <si>
    <t>The default community string "private" is well known. Using easy to guess, well known community string poses a threat that an attacker can effortlessly gain unauthorized access to the device.</t>
  </si>
  <si>
    <t>Disable the default SNMP community string "private"
hostname(config)#no snmp-server community {private}</t>
  </si>
  <si>
    <t>IOS16-29</t>
  </si>
  <si>
    <t>The default community string "public" is well known. Easy to guess, well known community string poses a threat that an attacker can effortlessly gain unauthorized access to the device.</t>
  </si>
  <si>
    <t>IOS16-30</t>
  </si>
  <si>
    <t>Perform the following to determine if a read/write community string is enabled:
Verify the result does not show a community string with a "RW"
hostname#show run | incl snmp-server community</t>
  </si>
  <si>
    <t>The 'RW' permission for any 'snmp-server community' has been set.</t>
  </si>
  <si>
    <t>Enabling SNMP read-write enables remote management of the device. Unless absolutely necessary, do not allow simple network management protocol (SNMP) write access.</t>
  </si>
  <si>
    <t>Disable SNMP write access.
hostname(config)#no snmp-server community {_write_community_string_}</t>
  </si>
  <si>
    <t>IOS16-31</t>
  </si>
  <si>
    <t>Set the ACL for each 'snmp-server community'</t>
  </si>
  <si>
    <t>Perform the following to determine if an ACL is enabled:
Verify the result shows a number after the community string
hostname#show run | incl snmp-server community</t>
  </si>
  <si>
    <t>If ACLs are not applied, then anyone with a valid SNMP community string can potentially monitor and manage the router. An ACL should be defined and applied for all SNMP access to limit access to a small number of authorized management stations segmented in a trusted management zone. If possible, use SNMPv3 which uses authentication, authorization, and data privatization (encryption).</t>
  </si>
  <si>
    <t>Configure authorized SNMP community string and restrict access to authorized management systems.
hostname(config)#snmp-server community  ro {snmp_access-list_number | 
snmp_access-list_name}</t>
  </si>
  <si>
    <t>IOS16-32</t>
  </si>
  <si>
    <t>Perform the following to determine if the ACL is created:
Verify you the appropriate access-list definitions
hostname#sh ip access-list</t>
  </si>
  <si>
    <t>SNMP ACLs control what addresses are authorized to manage and monitor the device via SNMP. If ACLs are not applied, then anyone with a valid SNMP community string may monitor and manage the router. An ACL should be defined and applied for all SNMP community strings to limit access to a small number of authorized management stations segmented in a trusted management zone.</t>
  </si>
  <si>
    <t>Configure SNMP ACL for restricting access to the device from authorized management stations segmented in a trusted management zone.
hostname(config)#access-list  permit 
hostname(config)#access-list deny any log</t>
  </si>
  <si>
    <t>IOS16-33</t>
  </si>
  <si>
    <t>Perform the following to determine if SNMP traps are enabled:
If the command returns configuration values, then SNMP is enabled.
hostname#show run | incl snmp-server</t>
  </si>
  <si>
    <t>If SNMP is enabled for device management and device alerts are required, then ensure the device is configured to submit traps only to authorize management systems.</t>
  </si>
  <si>
    <t>Configure authorized SNMP trap community string and restrict sending messages to authorized management systems.
hostname(config)#snmp-server host {ip_address} {trap_community_string} {notification-type}</t>
  </si>
  <si>
    <t>IOS16-34</t>
  </si>
  <si>
    <t>The 'snmp-server enable traps snmp' option has not been set.</t>
  </si>
  <si>
    <t>SNMP has the ability to submit traps.</t>
  </si>
  <si>
    <t>Enable SNMP traps.
hostname(config)#snmp-server enable traps snmp authentication linkup linkdown coldstart</t>
  </si>
  <si>
    <t>IOS16-35</t>
  </si>
  <si>
    <t>Perform the following to determine if CDP is enabled:
Verify the result shows "CDP is not enabled"
hostname#show cdp</t>
  </si>
  <si>
    <t>The Cisco Discovery Protocol (CDP) service has been disabled.</t>
  </si>
  <si>
    <t>The Cisco Discovery Protocol (CDP) service has not been disabled.</t>
  </si>
  <si>
    <t>The Cisco Discovery Protocol is a proprietary protocol that Cisco devices use to identify each other on a LAN segment. It is useful only in network monitoring and troubleshooting situations but is considered a security risk because of the amount of information provided from queries. In addition, there have been published denial-of-service (DoS) attacks that use CDP. CDP should be completely disabled unless necessary.</t>
  </si>
  <si>
    <t>Disable Cisco Discovery Protocol (CDP) service globally.
hostname(config)#no cdp run</t>
  </si>
  <si>
    <t>IOS16-36</t>
  </si>
  <si>
    <t>Perform the following to determine if bootp is enabled:
Verify a "no ip bootp server" result returns
hostname#show run | incl bootp</t>
  </si>
  <si>
    <t>BootP allows a router to issue IP addresses. This should be disabled unless there is a specific requirement.</t>
  </si>
  <si>
    <t>Disable the bootp server.
hostname(config)#ip dhcp bootp ignore</t>
  </si>
  <si>
    <t>IOS16-37</t>
  </si>
  <si>
    <t>Perform the following to determine if the DHCP service is enabled:
Verify no result returns
hostname#show run | incl dhcp</t>
  </si>
  <si>
    <t>The DHCP server supplies automatic configuration parameters, such as dynamic IP address, to requesting systems. A dedicated server located in a secured management zone should be used to provide DHCP services instead. Attackers can potentially be used for denial-of-service (DoS) attacks.</t>
  </si>
  <si>
    <t>Disable the DHCP server.
hostname(config)#strtoupper("no service dhcp")</t>
  </si>
  <si>
    <t>IOS16-38</t>
  </si>
  <si>
    <t>Perform the following to determine if identd is enabled:
Verify no result returns
hostname#show run | incl identd</t>
  </si>
  <si>
    <t>The identification (identd) server has not been disabled.</t>
  </si>
  <si>
    <t>Identification protocol enables identifying a user's transmission control protocol (TCP) session. This information disclosure could potentially provide an attacker with information about users.</t>
  </si>
  <si>
    <t>IOS16-39</t>
  </si>
  <si>
    <t>SC-15</t>
  </si>
  <si>
    <t>Perform the following to determine if the feature is enabled:
Verify a command string result returns
hostname#show run | incl service tcp</t>
  </si>
  <si>
    <t>HRM5: User sessions do not terminate after the Publication 1575 period of inactivity</t>
  </si>
  <si>
    <t>Stale connections use resources and could potentially be hijacked to gain illegitimate access. The TCP keepalives-in service generates keepalive packets on idle incoming network connections (initiated by remote host). This service allows the device to detect when the remote host fails and drop the session. If enabled, keepalives are sent once per minute on idle connections. The connection is closed within five minutes if no keepalives are received or immediately if the host replies with a reset packet.</t>
  </si>
  <si>
    <t>IOS16-40</t>
  </si>
  <si>
    <t>Stale connections use resources and could potentially be hijacked to gain illegitimate access. The TCP keepalives-in service generates keepalive packets on idle incoming network connections (initiated by remote host). This service allows the device to detect when the remote host fails and drop the session. If enabled, keepalives are sent once per minute on idle connections. The closes connection is closed within five minutes if no keepalives are received or immediately if the host replies with a reset packet.</t>
  </si>
  <si>
    <t>IOS16-41</t>
  </si>
  <si>
    <t>Perform the following to determine if the feature is disabled:
Verify no result returns
hostname#show run | incl service pad</t>
  </si>
  <si>
    <t>The Disable X.25 Packet Assembler/Disassembler (PAD) service has not been disabled.</t>
  </si>
  <si>
    <t>If the PAD service is not necessary, disable the service to prevent intruders from accessing the X.25 PAD command set on the router.</t>
  </si>
  <si>
    <t>IOS16-42</t>
  </si>
  <si>
    <t>Perform the following to determine if SSH version 2 is configured:
Verify that SSH version 2 is configured properly.
hostname#sh ip ssh</t>
  </si>
  <si>
    <t>The 'ip ssh version' has not been set to version 2.</t>
  </si>
  <si>
    <t>SSH Version 1 has been subject to a number of serious vulnerabilities and is no longer considered to be a secure protocol, resulting in the adoption of SSH Version 2 as an Internet Standard in 2006.
Cisco routers support both versions, but due to the weakness of SSH Version 1 only the later standard should be used.</t>
  </si>
  <si>
    <t>IOS16-43</t>
  </si>
  <si>
    <t>Perform the following to determine if the local time zone is configured:
Verify the result shows the summer-time recurrence is configured properly.
hostname#sh run | incl hostname</t>
  </si>
  <si>
    <t>The hostname has not been set.</t>
  </si>
  <si>
    <t>The domain name is prerequisite for setting up SSH.</t>
  </si>
  <si>
    <t>Configure an appropriate host name for the router.
hostname(config)#hostname {_router_name_}</t>
  </si>
  <si>
    <t>IOS16-44</t>
  </si>
  <si>
    <t>Define a default domain name that the Cisco IOS software uses to complete unqualified hostnames</t>
  </si>
  <si>
    <t>Perform the following to determine if the domain name is configured:
Verify the domain name is configured properly.
hostname#sh run | incl domain name</t>
  </si>
  <si>
    <t>The 'ip domain name' has not been set.</t>
  </si>
  <si>
    <t>The domain name is a prerequisite for setting up SSH.</t>
  </si>
  <si>
    <t>Configure an appropriate domain name for the router.
hostname (config)#ip domain name {_domain-name_}</t>
  </si>
  <si>
    <t>IOS16-45</t>
  </si>
  <si>
    <t>Use this command to generate RSA key pairs for your Cisco device.
RSA keys are generated in pairs--one public RSA key and one private RSA key.</t>
  </si>
  <si>
    <t>The 'modulus' option has not been set to greater than or equal to 2048 for 'crypto key generate rsa.'</t>
  </si>
  <si>
    <t>An RSA key pair is a prerequisite for setting up SSH and should be at least 2048 bits.
NOTE: IOS does NOT display the modulus bit value in the Audit Procedure.</t>
  </si>
  <si>
    <t>Generate an RSA key pair for the router.
hostname(config)#crypto key generate rsa general-keys modulus _2048_</t>
  </si>
  <si>
    <t>IOS16-46</t>
  </si>
  <si>
    <t>The maximum 'seconds' option has not been set to 60 seconds or less for 'ip ssh timeout.'</t>
  </si>
  <si>
    <t>This reduces the risk of an administrator leaving an authenticated session logged in for an extended period of time.</t>
  </si>
  <si>
    <t>Configure the SSH timeout
hostname(config)#ip ssh time-out [_60_]</t>
  </si>
  <si>
    <t>IOS16-47</t>
  </si>
  <si>
    <t xml:space="preserve">Perform the following to determine if SSH authentication retries is configured:
Verify the authentication retries is configured properly.
hostname#sh ip ssh
</t>
  </si>
  <si>
    <t>The maximum value has not been set to three (3) or fewer for 'ip ssh authentication-retries.'</t>
  </si>
  <si>
    <t>This limits the number of times an unauthorized user can attempt a password without having to establish a new SSH login attempt. This reduces the potential for success during online brute force attacks by limiting the number of login attempts per SSH connection.</t>
  </si>
  <si>
    <t>Configure the SSH timeout:
hostname(config)#ip ssh authentication-retries [_3_]</t>
  </si>
  <si>
    <t>IOS16-48</t>
  </si>
  <si>
    <t xml:space="preserve">Perform the following to determine if the feature is enabled:
Verify no result returns
hostname#show run | incl logging on
</t>
  </si>
  <si>
    <t>Logging provides a chronological record of activities on the Cisco device and allows monitoring of both operational and security related events.</t>
  </si>
  <si>
    <t>Enable system logging.
hostname(config)#archive
hostname(config-archive)#log config
hostname(config-archive-log-cfg)#logging enable
hostname(config-archive-log-cfg)#end.</t>
  </si>
  <si>
    <t>IOS16-49</t>
  </si>
  <si>
    <t xml:space="preserve">Perform the following to determine if the feature is enabled:
Verify a command string result returns
hostname#show run | incl logging buffered
</t>
  </si>
  <si>
    <t>The buffer size has not  been set for 'logging buffered.'</t>
  </si>
  <si>
    <t>The device can copy and store log messages to an internal memory buffer. The buffered data is available only from a router exec or enabled exec session. This form of logging is useful for debugging and monitoring when logged in to a router.</t>
  </si>
  <si>
    <t xml:space="preserve">Configure buffered logging (with minimum size). Recommended size is 64000.
hostname(config)#logging buffered [_log_buffer_size_]
</t>
  </si>
  <si>
    <t>IOS16-50</t>
  </si>
  <si>
    <t xml:space="preserve">Perform the following to determine if the feature is enabled:
Verify a command string result returns
hostname#show run | incl logging console
</t>
  </si>
  <si>
    <t>This configuration determines the severity of messages that will generate console messages. Logging to console should be limited only to those messages required for immediate troubleshooting while logged into the device. This form of logging is not persistent; messages printed to the console are not stored by the router. Console logging is handy for operators when they use the console.</t>
  </si>
  <si>
    <t>Configure console logging level.
hostname(config)#logging console critical</t>
  </si>
  <si>
    <t>IOS16-51</t>
  </si>
  <si>
    <t xml:space="preserve">Perform the following to determine if a syslog server is enabled:
Verify one or more IP address(es) returns
hostname#sh log | incl logging host
</t>
  </si>
  <si>
    <t>The IP address has not been set for the 'logging host.'</t>
  </si>
  <si>
    <t>Cisco routers can send their log messages to a Unix-style Syslog service. A syslog service simply accepts messages and stores them in files or prints them according to a simple configuration file. This form of logging is best because it can provide protected long-term storage for logs (the devices internal logging buffer has limited capacity to store events.) In addition, logging to an external system is highly recommended or required by most security standards. If desired or required by policy, law and/or regulation, enable a second syslog server for redundancy.</t>
  </si>
  <si>
    <t>Designate one or more syslog servers by IP address.
hostname(config)#logging host {syslog_server}</t>
  </si>
  <si>
    <t>IOS16-52</t>
  </si>
  <si>
    <t xml:space="preserve">Perform the following to determine if a syslog server for SNMP traps is enabled:
Verify "level informational" returns
hostname#sh log | incl trap logging
</t>
  </si>
  <si>
    <t>This determines the severity of messages that will generate simple network management protocol (SNMP) trap and or syslog messages. This setting should be set to either "debugging" (7) or "informational" (6), but no lower.</t>
  </si>
  <si>
    <t>Configure SNMP trap and syslog logging level.
hostname(config)#logging trap informational</t>
  </si>
  <si>
    <t>IOS16-53</t>
  </si>
  <si>
    <t>Including timestamps in log messages allows correlating events and tracing network attacks across multiple devices. Enabling service timestamp to mark the time log messages were generated simplifies obtaining a holistic view of events enabling faster troubleshooting of issues or attacks.</t>
  </si>
  <si>
    <t>Configure debug messages to include timestamps.
hostname(config)#service timestamps debug datetime {_msec_} show-timezone</t>
  </si>
  <si>
    <t>IOS16-54</t>
  </si>
  <si>
    <t>Perform the following to determine if logging services are bound to a source interface:
Verify a command string result returns
hostname#sh run | incl logging source</t>
  </si>
  <si>
    <t>This is required so that the router sends log messages to the logging server from a consistent IP address.</t>
  </si>
  <si>
    <t>Bind logging to the loopback interface.
hostname(config)#logging source-interface loopback {_loopback_interface_number_}</t>
  </si>
  <si>
    <t>IOS16-55</t>
  </si>
  <si>
    <t>From the command prompt, execute the following commands:
hostname#sh ntp associations</t>
  </si>
  <si>
    <t>The 'ip address' option has not been set for the 'ntp server.'</t>
  </si>
  <si>
    <t>To ensure that the time on your Cisco router is consistent with other devices in your network, at least two (and preferably at least three) NTP Server/s external to the router should be configured.
Ensure you also configure consistent timezone and daylight savings time setting for all devices. For simplicity, the default of Coordinated Universal Time (UTC).</t>
  </si>
  <si>
    <t>Configure at least one external NTP Server. 
hostname(config)#ntp server {ntp-server_ip_address}.</t>
  </si>
  <si>
    <t>IOS16-56</t>
  </si>
  <si>
    <t>The 'no ip source-route' option has not been set.</t>
  </si>
  <si>
    <t>Source routing is a feature of IP whereby individual packets can specify routes. This feature is used in several kinds of attacks. Cisco routers normally accept and process source routes. Unless a network depends on source routing, it should be disabled.</t>
  </si>
  <si>
    <t>Disable source routing.
hostname(config)#no ip source-route.</t>
  </si>
  <si>
    <t>To close this finding, please provide screenshot showing IP source router is disabled with the agency's CAP.</t>
  </si>
  <si>
    <t>IOS17-01</t>
  </si>
  <si>
    <t>Perform the following to determine if AAA services are enabled:
hostname#show running-config | inc aaa new-model
If the result includes a "no", the feature is not enabled.</t>
  </si>
  <si>
    <t>Globally enable authentication, authorization and accounting (AAA) using the new-model command.
hostname(config)#aaa new-model</t>
  </si>
  <si>
    <t>Globally enable authentication, authorization and accounting (AAA) using the new-model command. One method to achieve the recommended state is to execute the following command(s):
hostname(config)#aaa new-model</t>
  </si>
  <si>
    <t>IOS17-02</t>
  </si>
  <si>
    <t>Perform the following to determine if AAA authentication for login is enabled:
hostname#show running-config | incl aaa authentication login
If a result does not return, the feature is not enabled.</t>
  </si>
  <si>
    <t>Configure AAA authentication method(s) for login authentication.
hostname(config)#aaa authentication login {default | aaa_list_name} [passwd-expiry]
[method1] [method2]</t>
  </si>
  <si>
    <t>Configure AAA authentication method(s) for login authentication. One method to achieve the recommended state is to execute the following command(s):
hostname(config)#aaa authentication login {default | aaa_list_name} [passwd-expiry]
[method1] [method2]</t>
  </si>
  <si>
    <t>IOS17-03</t>
  </si>
  <si>
    <t>Perform the following to determine if AAA authentication enable mode is enabled:
hostname#show running-config | incl aaa authentication enable
If a result does not return, the feature is not enabled.</t>
  </si>
  <si>
    <t>Configure AAA authentication method(s) for enable authentication.
hostname(config)#aaa authentication enable default {method1} enable</t>
  </si>
  <si>
    <t>Configure AAA authentication method(s) for enable authentication. One method to achieve the recommended state is to execute the following command(s):
hostname(config)#aaa authentication enable default {method1} enable</t>
  </si>
  <si>
    <t>IOS17-04</t>
  </si>
  <si>
    <t>Perform the following to determine if AAA authentication for line login is enabled:
If the command does not return a result for each management access method, the feature is not enabled
hostname#show running-config | sec line | incl login authentication.</t>
  </si>
  <si>
    <t>Configure management lines to require login using the default or a named AAA authentication list. This configuration must be set individually for all line types.
hostname(config)#line tty {line-number} [ending-line-number]
hostname(config-line)#login authentication {default | aaa_list_name}</t>
  </si>
  <si>
    <t>Configure management lines to require login using the default or a named AAA authentication list. This configuration must be set individually for all line types. One method to achieve the recommended state is to execute the following command(s):
hostname(config)#line tty {line-number} [ending-line-number]
hostname(config-line)#login authentication {default | aaa_list_name}</t>
  </si>
  <si>
    <t>IOS17-05</t>
  </si>
  <si>
    <t>Perform the following to determine if AAA authentication for line login is enabled:
If the command does not return a result for each management access method, the feature is not enabled
hostname#show running-config | sec line | incl login authentication</t>
  </si>
  <si>
    <t>Configure management lines to require login using the default or a named AAA authentication list. This configuration must be set individually for all line types.
hostname(config)#line vty {line-number} [&lt;em&gt;ending-line-number]
hostname(config-line)#login authentication {default | aaa_list_name}</t>
  </si>
  <si>
    <t>IOS17-06</t>
  </si>
  <si>
    <t>If account management functions are not automatically enforced, an attacker could gain privileged access to a vital element of the network security architecture</t>
  </si>
  <si>
    <t>Perform the following to determine if AAA authentication for line login is enabled:
If the command does not return a result for each management access method, the feature is not enabled
hostname#show running-config | inc ip http authentication</t>
  </si>
  <si>
    <t>Configure management lines to require login using the default or a named AAA authentication list. This configuration must be set individually for all line types.
hostname#(config)ip http secure-server
hostname#(config)ip http authentication {default | _aaa\_list\_name_}</t>
  </si>
  <si>
    <t>Configure management lines to require login using the default or a named AAA authentication list. This configuration must be set individually for all line types. One method to achieve the recommended state is to execute the following command(s):
hostname#(config)ip http secure-server
hostname#(config)ip http authentication {default | _aaa\_list\_name_}</t>
  </si>
  <si>
    <t>IOS17-07</t>
  </si>
  <si>
    <t>Perform the following to determine if a user with an encrypted password is enabled:
Verify all username results return "privilege 1"
hostname#show running-config | incl privilege</t>
  </si>
  <si>
    <t>Set the local user to privilege level 1.
hostname(config)#username &lt;LOCAL_USERNAME&gt; privilege 1</t>
  </si>
  <si>
    <t>Set the local user to privilege level 1. One method to achieve the recommended state is to execute the following command(s):
hostname(config)#username &lt;LOCAL_USERNAME&gt; privilege 1</t>
  </si>
  <si>
    <t>IOS17-08</t>
  </si>
  <si>
    <t>Perform the following to determine if SSH is the only transport method for incoming VTY logins:
The result should show only "ssh" for "transport input"
hostname#show running-config | sec vty</t>
  </si>
  <si>
    <t>Apply SSH to transport input on all VTY management lines
hostname(config)#line vty &lt;line-number&gt; &lt;ending-line-number&gt;
hostname(config-line)#transport input ssh</t>
  </si>
  <si>
    <t>Apply SSH to transport input on all VTY management lines. One method to achieve the recommended state is to execute the following command(s):
hostname(config)#line vty &lt;line-number&gt; &lt;ending-line-number&gt;
hostname(config-line)#transport input ssh</t>
  </si>
  <si>
    <t>IOS17-09</t>
  </si>
  <si>
    <t>Perform the following to determine if the EXEC process for the aux port is disabled:
Verify no exec
hostname#show running-config | sec aux
Verify you see the following "no exec"
hostname#show line aux 0 | incl exec</t>
  </si>
  <si>
    <t>Disable the EXEC process on the auxiliary port.
hostname(config)#line aux 0
hostname(config-line)#no exec</t>
  </si>
  <si>
    <t>Disable the EXEC process on the auxiliary port. One method to achieve the recommended state is to execute the following command(s):
hostname(config)#line aux 0
hostname(config-line)#no exec</t>
  </si>
  <si>
    <t>IOS17-10</t>
  </si>
  <si>
    <t>Perform the following to determine if the ACL is created:
Verify the appropriate access-list definitions
hostname#sh ip access-list &lt;vty_acl_number&gt;</t>
  </si>
  <si>
    <t>Configure the VTY ACL that will be used to restrict management access to the device.
hostname(config)#access-list &lt;vty_acl_number&gt; permit tcp &lt;vty_acl_block_with_mask&gt; any
hostname(config)#access-list &lt;vty_acl_number&gt; permit tcp host &lt;vty_acl_host&gt; any
hostname(config)#deny ip any any log</t>
  </si>
  <si>
    <t>Configure the VTY ACL that will be used to restrict management access to the device. One method to achieve the recommended state is to execute the following command(s):
hostname(config)#access-list  permit tcp  any
hostname(config)#access-list  permit tcp host  any
hostname(config)#deny ip any  log.</t>
  </si>
  <si>
    <t>IOS17-11</t>
  </si>
  <si>
    <t>Perform the following to determine if the ACL is set:
Verify you see the access-class defined
hostname#sh run | sec vty &lt;line-number&gt; &lt;ending-line-number&gt;</t>
  </si>
  <si>
    <t>Applying 'access class' to line VTY further restricts remote access to only those devices authorized to manage the device and reduces the risk of unauthorized access. Conversely, using VTY lines with 'access class' restrictions increases the risks of unauthorized access.</t>
  </si>
  <si>
    <t>Configure remote management access control restrictions for all VTY lines.
hostname(config)#line vty &lt;line-number&gt; &lt;ending-line-number&gt;
hostname(config-line)# access-class &lt;vty_acl_number&gt; in</t>
  </si>
  <si>
    <t>Configure remote management access control restrictions for all VTY lines. One method to achieve the recommended state is to execute the following command(s):
hostname(config)#line vty &lt;line-number&gt; &lt;ending-line-number&gt;
hostname(config-line)# access-class &lt;vty_acl_number&gt; in</t>
  </si>
  <si>
    <t>IOS17-12</t>
  </si>
  <si>
    <t>Perform the following to determine if the timeout is configured:
Verify you return a result NOTE: If you set an exec-timeout of 10 minutes, this will not show up in the configuration
hostname#sh run | sec line aux 0</t>
  </si>
  <si>
    <t>Configure device timeout (10 minutes or less) to disconnect sessions after a fixed idle time.
hostname(config)#line aux 0
hostname(config-line)#exec-timeout &lt;timeout_in_minutes&gt; &lt;timeout_in_seconds&gt;</t>
  </si>
  <si>
    <t>Configure device timeout (10 minutes or less) to disconnect sessions after a fixed idle time. One method to achieve the recommended state is to execute the following command(s):
hostname(config)#line aux 0
hostname(config-line)#exec-timeout &lt;timeout_in_minutes&gt; &lt;timeout_in_seconds&gt;</t>
  </si>
  <si>
    <t>IOS17-13</t>
  </si>
  <si>
    <t>Perform the following to determine if the timeout is configured:
Verify you return a result NOTE: If you set an exec-timeout of 10 minutes, this will not show up in the configuration
hostname#sh run | sec line con 0</t>
  </si>
  <si>
    <t>Configure device timeout (10 minutes or less) to disconnect sessions after a fixed idle time.
hostname(config)#line con 0
hostname(config-line)#exec-timeout &lt;timeout_in_minutes&gt; &lt;timeout_in_seconds&gt;</t>
  </si>
  <si>
    <t>Configure device timeout (10 minutes or less) to disconnect sessions after a fixed idle time. One method to achieve the recommended state is to execute the following command(s):
hostname(config)#line con 0
hostname(config-line)#exec-timeout &lt;timeout_in_minutes&gt; &lt;timeout_in_seconds&gt;</t>
  </si>
  <si>
    <t>IOS17-14</t>
  </si>
  <si>
    <t>Perform the following to determine if the timeout is configured:
Verify you return a result NOTE: If you set an exec-timeout of 10 minutes, this will not show up in the configuration
hostname#sh line tty &lt;tty_line_number&gt; | begin Timeout</t>
  </si>
  <si>
    <t>Configure device timeout (10 minutes or less) to disconnect sessions after a fixed idle time.
hostname(config)#line tty {line_number} [ending_line_number]
hostname(config-line)#exec-timeout &lt;timeout_in_minutes&gt; &lt;timeout_in_seconds&gt;</t>
  </si>
  <si>
    <t>Configure device timeout (10 minutes or less) to disconnect sessions after a fixed idle time. One method to achieve the recommended state is to execute the following command(s):
hostname(config)#line tty {line_number} [ending_line_number]
hostname(config-line)#exec-timeout &lt;timeout_in_minutes&gt; &lt;timeout_in_seconds&gt;</t>
  </si>
  <si>
    <t>IOS17-15</t>
  </si>
  <si>
    <t>Perform the following to determine if the timeout is configured:
Verify you return a result NOTE: If you set an exec-timeout of 10 minutes, this will not show up in the configuration
hostname#sh line vty &lt;tty_line_number&gt; | begin Timeout</t>
  </si>
  <si>
    <t>Configure device timeout (10 minutes or less) to disconnect sessions after a fixed idle time.
hostname(config)#line vty {line_number} [ending_line_number]
hostname(config-line)#exec-timeout &lt;&lt;span&gt;timeout_in_minutes&gt; &lt;timeout_in_seconds&lt;/span&gt;&gt;</t>
  </si>
  <si>
    <t>Configure device timeout (10 minutes or less) to disconnect sessions after a fixed idle time. One method to achieve the recommended state is to execute the following command(s):
hostname(config)#line vty {line_number} [ending_line_number]
hostname(config-line)#exec-timeout &lt;&lt;span&gt;timeout_in_minutes&gt; &lt;timeout_in_seconds&lt;/span&gt;&gt;</t>
  </si>
  <si>
    <t>IOS17-16</t>
  </si>
  <si>
    <t>Perform the following to determine if inbound connections for the aux port are disabled:
Verify you see the following "Allowed input transports are none
hostname#sh line aux 0 | incl input transports</t>
  </si>
  <si>
    <t>The 'apostrophe input none' option has not been set for 'line aux 0'.</t>
  </si>
  <si>
    <t xml:space="preserve">Disable the inbound connections on the auxiliary port.
hostname(config)#line aux 0
hostname(config-line)#transport input none </t>
  </si>
  <si>
    <t xml:space="preserve">Disable the inbound connections on the auxiliary port. One method to achieve the recommended state is to execute the following command(s):
hostname(config)#line aux 0
hostname(config-line)#transport input none </t>
  </si>
  <si>
    <t>IOS17-17</t>
  </si>
  <si>
    <t>Set 'http Secure-server' limit. One method to achieve the recommended state execute the following:
hostname(config)#ip http max-connections 2</t>
  </si>
  <si>
    <t>Set 'http Secure-server' limit. One method to achieve the recommended state is to execute the following command(s):
hostname(config)#ip http max-connections 2</t>
  </si>
  <si>
    <t>IOS17-18</t>
  </si>
  <si>
    <t>Configure device timeout (10 minutes or less) to disconnect sessions after a fixed idle time. One method to achieve the recommended state is to execute the following command(s):
ip http timeout-policy idle 600 life {nnnn} requests {nn}</t>
  </si>
  <si>
    <t>IOS17-19</t>
  </si>
  <si>
    <t>Perform the following to determine if the exec banner is set:
hostname#sh running-config | beg banner exec
If the command does not return a result, the banner is not enabled</t>
  </si>
  <si>
    <t>Configure the EXEC banner presented to a user when accessing the devices enable prompt.
hostname(config)#banner exec c
Enter TEXT message. End with the character 'c'.
&lt;banner-text&gt;
c</t>
  </si>
  <si>
    <t xml:space="preserve">Configure the EXEC banner presented to a user when accessing the devices enable prompt. One method to achieve the recommended state is to execute the following
hostname(config)#banner exec c
Enter TEXT message. End with the character 'c'.
&lt;banner-text&gt;
c
The warning banner must include the following four:
)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t>
  </si>
  <si>
    <t>IOS17-20</t>
  </si>
  <si>
    <t>Configure the device so a login banner presented to a user attempting to access the device.
hostname(config)#banner login c
Enter TEXT message. End with the character 'c'.
&lt;banner-text&gt;
c</t>
  </si>
  <si>
    <t>Configure the device so a login banner presented to a user attempting to access the device. One method to achieve the recommended state is to execute the following command(s):
hostname(config)#banner login c
Enter TEXT message. End with the character 'c'.
&lt;banner-text&gt;
c
The warning banner must include the following: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</si>
  <si>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IOS17-21</t>
  </si>
  <si>
    <t>Configure the message of the day (MOTD) banner presented when a user first connects to the device.
banner-text
c</t>
  </si>
  <si>
    <t xml:space="preserve">Configure the message of the day (MOTD) banner presented when a user first connects to the device. One method to achieve the recommended state is to execute the following command(s):
banner-text
c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t>
  </si>
  <si>
    <t>IOS17-22</t>
  </si>
  <si>
    <t xml:space="preserve">Configure the webauth banner presented when a user connects to the device. One method to achieve the recommended state is to execute the following command(s):
hostname(config)#ip admission auth-proxy-banner http {banner-text | filepath}
The warning banner must include the following:
1) The system contains US government information.
2) Users actions are monitored and audited.
3) Unauthorized use of the system is prohibited. 
4) Unauthorized use of the system is subject to criminal and civil penalties.&gt;
Please refer to the IRS Publication 1075, Section 4.1 Access Control (AC-8: System Use Notification) for guidance and Exhibit 8 for examples.
</t>
  </si>
  <si>
    <t>IOS17-23</t>
  </si>
  <si>
    <t>`Enable secret` has not been set for passwords.</t>
  </si>
  <si>
    <t xml:space="preserve">Configure a strong, enable secret password.
hostname(config)#enable secret {ENABLE_SECRET_PASSWORD} </t>
  </si>
  <si>
    <t xml:space="preserve">Configure a strong, enable secret password. One method to achieve the recommended state is to execute the following command(s):
hostname(config)#enable secret {ENABLE_SECRET_PASSWORD} </t>
  </si>
  <si>
    <t>IOS17-24</t>
  </si>
  <si>
    <t>Enable password encryption service to protect sensitive access passwords in the device configuration. One method to achieve the recommended state is to execute the following command(s):
hostname(config)#service password-encryption</t>
  </si>
  <si>
    <t>IOS17-25</t>
  </si>
  <si>
    <t>Username secret password type 5 and enable secret password type 5 must be migrated to the stronger password type 8 or 9. IF a device is upgraded from IOS XE 16.9 or later the type 5 is auto converted to type 9. 
The username secret command provides an additional layer of security over the username password.</t>
  </si>
  <si>
    <t>Create a local user with an encrypted, complex (not easily guessed) password. One method to achieve the recommended state is to execute the following command(s):
hostname(config)#username {{em}LOCAL_USERNAME{/em}} secret {{em}LOCAL_PASSWORD{/em}}</t>
  </si>
  <si>
    <t>IOS17-26</t>
  </si>
  <si>
    <t>Disable SNMP read and write access if not in used to monitor and/or manage device.
hostname(config)#no snmp-server</t>
  </si>
  <si>
    <t>Disable SNMP read and write access if not in used to monitor and/or manage device. One method to achieve the recommended state is to execute the following command(s):
hostname(config)#no snmp-server</t>
  </si>
  <si>
    <t>IOS17-27</t>
  </si>
  <si>
    <t>Perform the following to determine if the public community string is enabled:
Ensure `private` does not show as a result
hostname# show snmp community</t>
  </si>
  <si>
    <t>Disable the default SNMP community string `private`
hostname(config)#no snmp-server community {private}</t>
  </si>
  <si>
    <t>Disable the default SNMP community string "private". One method to achieve the recommended state is to execute the following command(s):
hostname(config)#no snmp-server community {private}</t>
  </si>
  <si>
    <t>IOS17-28</t>
  </si>
  <si>
    <t xml:space="preserve">Disable the default SNMP community string "public"
hostname(config)#no snmp-server community {public} </t>
  </si>
  <si>
    <t xml:space="preserve">Disable the default SNMP community string "public". One method to achieve the recommended state is to execute the following command(s):
hostname(config)#no snmp-server community {public} </t>
  </si>
  <si>
    <t>IOS17-29</t>
  </si>
  <si>
    <t xml:space="preserve">Disable SNMP write access.
hostname(config)#no snmp-server community {&lt;em&gt;write_community_string&lt;/em&gt;} </t>
  </si>
  <si>
    <t xml:space="preserve">Disable SNMP write access. One method to achieve the recommended state is to execute the following command(s):
hostname(config)#no snmp-server community {&lt;em&gt;write_community_string&lt;/em&gt;} </t>
  </si>
  <si>
    <t>IOS17-30</t>
  </si>
  <si>
    <t>Configure authorized SNMP community string and restrict access to authorized management systems.
hostname(config)#snmp-server community &lt;&lt;em&gt;community_string&lt;/em&gt;&gt; ro {&lt;em&gt;snmp_access-list_number | 
&lt;span&gt;snmp_access-list_name&lt;/span&gt;&lt;/em&gt;&lt;span&gt;}&lt;/span&gt;</t>
  </si>
  <si>
    <t>Configure authorized SNMP community string and restrict access to authorized management systems. One method to achieve the recommended state is to execute the following command(s):
hostname(config)#snmp-server community &lt;&lt;em&gt;community_string&lt;/em&gt;&gt; ro {&lt;em&gt;snmp_access-list_number | 
&lt;span&gt;snmp_access-list_name&lt;/span&gt;&lt;/em&gt;&lt;span&gt;}&lt;/span&gt;</t>
  </si>
  <si>
    <t>IOS17-31</t>
  </si>
  <si>
    <t xml:space="preserve">Perform the following to determine if the ACL is created:
Verify you the appropriate access-list definitions
hostname#sh ip access-list &lt;&lt;em&gt;snmp_acl_number&lt;/em&gt;&gt; </t>
  </si>
  <si>
    <t>Configure SNMP ACL for restricting access to the device from authorized management stations segmented in a trusted management zone.
hostname(config)#access-list &lt;&lt;em&gt;snmp_acl_number&lt;/em&gt;&gt; permit &lt;&lt;em&gt;snmp_access-list&lt;/em&gt;&gt;
hostname(config)#access-list deny any log</t>
  </si>
  <si>
    <t>Configure SNMP ACL for restricting access to the device from authorized management stations segmented in a trusted management zone. One method to achieve the recommended state is to execute the following command(s):
hostname(config)#access-list &lt;&lt;em&gt;snmp_acl_number&lt;/em&gt;&gt; permit &lt;&lt;em&gt;snmp_access-list&lt;/em&gt;&gt;
hostname(config)#access-list deny any log</t>
  </si>
  <si>
    <t>IOS17-32</t>
  </si>
  <si>
    <t xml:space="preserve">Configure authorized SNMP trap community string and restrict sending messages to authorized management systems.
hostname(config)#snmp-server host {ip_address} {trap_community_string} {notification-type} </t>
  </si>
  <si>
    <t xml:space="preserve">Configure authorized SNMP trap community string and restrict sending messages to authorized management systems. One method to achieve the recommended state is to execute the following command(s):
hostname(config)#snmp-server host {ip_address} {trap_community_string} {notification-type} </t>
  </si>
  <si>
    <t>IOS17-33</t>
  </si>
  <si>
    <t>Enable SNMP traps. One method to achieve the recommended state is to execute the following command(s):
hostname(config)#snmp-server enable traps snmp authentication linkup linkdown coldstart</t>
  </si>
  <si>
    <t>IOS17-34</t>
  </si>
  <si>
    <t>Disable Cisco Discovery Protocol (CDP) service globally. One method to achieve the recommended state is to execute the following command(s):
hostname(config)#no cdp run</t>
  </si>
  <si>
    <t>IOS17-35</t>
  </si>
  <si>
    <t>Disable the bootp server. One method to achieve the recommended state is to execute the following command(s):
hostname(config)#ip dhcp bootp ignore</t>
  </si>
  <si>
    <t>IOS17-36</t>
  </si>
  <si>
    <t>Disable the DHCP server.
hostname(config)#&lt;strong&gt;no service dhcp&lt;/strong&gt;</t>
  </si>
  <si>
    <t>Disable the DHCP server. One method to achieve the recommended state is to execute the following command(s):
hostname(config)#&lt;strong&gt;no service dhcp&lt;/strong&gt;</t>
  </si>
  <si>
    <t>IOS17-37</t>
  </si>
  <si>
    <t>Disable the ident server. One method to achieve the recommended state is to execute the following command(s):
hostname(config)#no ip identd</t>
  </si>
  <si>
    <t>IOS17-38</t>
  </si>
  <si>
    <t>Enable TCP keepalives-in service. One method to achieve the recommended state is to execute the following command(s):
hostname(config)#service tcp-keepalives-in</t>
  </si>
  <si>
    <t>IOS17-39</t>
  </si>
  <si>
    <t>Enable TCP keepalives-out service. One method to achieve the recommended state is to execute the following command(s):
hostname(config)#service tcp-keepalives-out</t>
  </si>
  <si>
    <t>IOS17-40</t>
  </si>
  <si>
    <t>Disable the PAD service. One method to achieve the recommended state is to execute the following command(s):
hostname(config)#no service pad</t>
  </si>
  <si>
    <t>IOS17-41</t>
  </si>
  <si>
    <t>Configure the router to use SSH version 2. One method to achieve the recommended state is to execute the following command(s):
hostname(config)#ip ssh version 2</t>
  </si>
  <si>
    <t>IOS17-42</t>
  </si>
  <si>
    <t>Configure an appropriate host name for the router.
hostname(config)#hostname {&lt;em&gt;router_name&lt;/em&gt;}</t>
  </si>
  <si>
    <t>Configure an appropriate host name for the router. One method to achieve the recommended state is to execute the following command(s):
hostname(config)#hostname {&lt;em&gt;router_name&lt;/em&gt;}</t>
  </si>
  <si>
    <t>IOS17-43</t>
  </si>
  <si>
    <t>Perform the following to determine if the domain name is configured:
Verify the domain name is configured properly.
hostname#sh run | incl domain-name</t>
  </si>
  <si>
    <t>Configure an appropriate domain name for the router.
hostname (config)#ip domain-name {&lt;em&gt;domain-name&lt;/em&gt;}</t>
  </si>
  <si>
    <t>Configure an appropriate domain name for the router. One method to achieve the recommended state is to execute the following command(s):
hostname (config)#ip domain-name {&lt;em&gt;domain-name&lt;/em&gt;}</t>
  </si>
  <si>
    <t>IOS17-44</t>
  </si>
  <si>
    <t>Generate an RSA key pair for the router.
hostname(config)#crypto key generate rsa general-keys modulus &lt;em&gt;2048&lt;/em&gt;</t>
  </si>
  <si>
    <t>Generate an RSA key pair for the router. One method to achieve the recommended state is to execute the following command(s):
hostname(config)#crypto key generate rsa general-keys modulus &lt;em&gt;2048&lt;/em&gt;</t>
  </si>
  <si>
    <t>IOS17-45</t>
  </si>
  <si>
    <t>Perform the following to determine if the SSH timeout is configured:
Verify the timeout is configured properly.
hostname#sh ip ssh</t>
  </si>
  <si>
    <t xml:space="preserve">Configure the SSH timeout
hostname(config)#ip ssh time-out [&lt;em&gt;60&lt;/em&gt;] </t>
  </si>
  <si>
    <t xml:space="preserve">Configure the SSH timeout. One method to achieve the recommended state is to execute the following command(s):
hostname(config)#ip ssh time-out [&lt;em&gt;60&lt;/em&gt;] </t>
  </si>
  <si>
    <t>IOS17-46</t>
  </si>
  <si>
    <t>Perform the following to determine if SSH authentication retries is configured:
Verify the authentication retries is configured properly.
hostname#sh ip ssh</t>
  </si>
  <si>
    <t>Configure the SSH timeout:
hostname(config)#ip ssh authentication-retries [&lt;em&gt;3&lt;/em&gt;]</t>
  </si>
  <si>
    <t>Configure the SSH timeout. One method to achieve the recommended state is to execute the following command(s):
hostname(config)#ip ssh authentication-retries [&lt;em&gt;3&lt;/em&gt;]</t>
  </si>
  <si>
    <t>IOS17-47</t>
  </si>
  <si>
    <t>Perform the following to determine if the feature is enabled:
Verify no result returns
hostname#show run | incl logging on</t>
  </si>
  <si>
    <t>Enable system logging.
hostname(config)#archive
hostname(config-archive)#log config
hostname(config-archive-log-cfg)#logging enable
hostname(config-archive-log-cfg)#end</t>
  </si>
  <si>
    <t>Enable system logging. One method to achieve the recommended state is to execute the following command(s):
hostname(config)#archive
hostname(config-archive)#log config
hostname(config-archive-log-cfg)#logging enable
hostname(config-archive-log-cfg)#end</t>
  </si>
  <si>
    <t>IOS17-48</t>
  </si>
  <si>
    <t>Perform the following to determine if the feature is enabled:
Verify a command string result returns
hostname#show run | incl logging buffered</t>
  </si>
  <si>
    <t>Configure buffered logging (with minimum size). Recommended size is 64000.
hostname(config)#logging buffered [&lt;em&gt;log_buffer_size&lt;/em&gt;]</t>
  </si>
  <si>
    <t>Configure buffered logging (with minimum size). Recommended size is 64000. One method to achieve the recommended state is to execute the following command(s):
hostname(config)#logging buffered [&lt;em&gt;log_buffer_size&lt;/em&gt;]</t>
  </si>
  <si>
    <t>IOS17-49</t>
  </si>
  <si>
    <t>Perform the following to determine if the feature is enabled:
Verify a command string result returns
hostname#show run | incl logging console</t>
  </si>
  <si>
    <t>Configure console logging level. One method to achieve the recommended state is to execute the following command(s):
hostname(config)#logging console critical</t>
  </si>
  <si>
    <t>IOS17-50</t>
  </si>
  <si>
    <t>Perform the following to determine if a syslog server is enabled:
Verify one or more IP address(es) returns
hostname#sh log | incl logging host</t>
  </si>
  <si>
    <t>Designate one or more syslog servers by IP address. One method to achieve the recommended state is to execute the following command(s):
hostname(config)#logging host {syslog_server}</t>
  </si>
  <si>
    <t>IOS17-51</t>
  </si>
  <si>
    <t>Perform the following to determine if a syslog server for SNMP traps is enabled:
Verify "level informational" returns
hostname#sh log | incl trap logging</t>
  </si>
  <si>
    <t>Configure SNMP trap and syslog logging level. One method to achieve the recommended state is to execute the following command(s):
hostname(config)#logging trap informational</t>
  </si>
  <si>
    <t>IOS17-52</t>
  </si>
  <si>
    <t>Perform the following to determine if the additional detail is enabled:
Verify a command string result returns
hostname#sh run | incl service timestamps</t>
  </si>
  <si>
    <t>Configure debug messages to include timestamps.
hostname(config)#service timestamps debug datetime {&lt;em&gt;msec&lt;/em&gt;} show-timezone</t>
  </si>
  <si>
    <t>Configure debug messages to include timestamps. One method to achieve the recommended state is to execute the following command(s):
hostname(config)#service timestamps debug datetime {&lt;em&gt;msec&lt;/em&gt;} show-timezone</t>
  </si>
  <si>
    <t>IOS17-53</t>
  </si>
  <si>
    <t>Bind logging to the loopback interface.
hostname(config)#logging source-interface loopback {&lt;em&gt;loopback_interface_number&lt;/em&gt;}</t>
  </si>
  <si>
    <t>Bind logging to the loopback interface. One method to achieve the recommended state is to execute the following command(s):
hostname(config)#logging source-interface loopback {&lt;em&gt;loopback_interface_number&lt;/em&gt;}</t>
  </si>
  <si>
    <t>IOS17-54</t>
  </si>
  <si>
    <t>Configure at least one external NTP Server using the following commands
hostname(config)#ntp server {ntp-server_ip_address}
or 
hostname(config)#ntp server {ntp server vrf [vrf name] ip address}</t>
  </si>
  <si>
    <t>Configure at least one external NTP Server. One method to achieve the recommended state is to execute the following command(s):
hostname(config)#ntp server {ntp-server_ip_address}
or 
hostname(config)#ntp server {ntp server vrf [vrf name] ip address}</t>
  </si>
  <si>
    <t>IOS17-55</t>
  </si>
  <si>
    <t>Disable source routing.
hostname(config)#no ip source-route</t>
  </si>
  <si>
    <t>Disable source routing. One method to achieve the recommended state is to execute the following command(s):
hostname(config)#no ip source-route</t>
  </si>
  <si>
    <t>IOS17-56</t>
  </si>
  <si>
    <t>Set 'no interface tunnel'</t>
  </si>
  <si>
    <t>Verify no tunnel interfaces are defined.</t>
  </si>
  <si>
    <t xml:space="preserve">Verify no tunnel interfaces are defined
hostname#sh ip int brief | incl tunnel </t>
  </si>
  <si>
    <t>No tunnel interfaces has been defined.</t>
  </si>
  <si>
    <t>The 'No tunnel interfaces' has not been defined.</t>
  </si>
  <si>
    <t>3.1.3</t>
  </si>
  <si>
    <t>Remove any tunnel interfaces.
hostname(config)#no interface tunnel {&lt;em&gt;instance&lt;/em&gt;}</t>
  </si>
  <si>
    <t>Set 'no interface tunnel'. One method to achieve the recommended state is to execute the following command(s):
Remove any tunnel interfaces.
hostname(config)#no interface tunnel {&lt;em&gt;instance&lt;/em&gt;}</t>
  </si>
  <si>
    <t>To close this finding, please provide screenshot showing no tunnel interfaces are defined with the agency's CAP.</t>
  </si>
  <si>
    <t>IOS17-57</t>
  </si>
  <si>
    <t>Set 'ip verify unicast source reachable-via'</t>
  </si>
  <si>
    <t>Examines incoming packets to determine whether the source address is in the Forwarding Information Base (FIB) and permits the packet only if the source is reachable through the interface on which the packet was received (sometimes referred to as strict mode).</t>
  </si>
  <si>
    <t>Verify uRPF is running on the appropriate interface(s)
hostname#sh ip int {&lt;em&gt;interface&lt;/em&gt;} | incl verify source</t>
  </si>
  <si>
    <t>The uRPF is running on the appropriate interface(s).</t>
  </si>
  <si>
    <t>The uRPF is not running on the appropriate interface(s).</t>
  </si>
  <si>
    <t>3.1.4</t>
  </si>
  <si>
    <t>Configure uRPF.
hostname(config)#interface {&lt;em&gt;interface_name&lt;/em&gt;}
hostname(config-if)#ip verify unicast source reachable-via rx</t>
  </si>
  <si>
    <t>Set 'ip verify unicast source reachable-via'. One method to achieve the recommended state is to execute the following command(s):
Configure uRPF.
hostname(config)#interface {&lt;em&gt;interface_name&lt;/em&gt;}
hostname(config-if)#ip verify unicast source reachable-via rx</t>
  </si>
  <si>
    <t>To close this finding, please provide screenshot showing uRPF is running on the appropriate interface(s) with the agency's CAP.</t>
  </si>
  <si>
    <t>IOS17-58</t>
  </si>
  <si>
    <t>Set 'authentication mode md5'</t>
  </si>
  <si>
    <t>Configure authentication to prevent unapproved sources from introducing unauthorized or false service messages.</t>
  </si>
  <si>
    <t>Verify the appropriate address family authentication mode is set
hostname#sh run | sec router eigrp</t>
  </si>
  <si>
    <t>The appropriate address family authentication mode has been set.</t>
  </si>
  <si>
    <t>The appropriate address family authentication mode has not been set.</t>
  </si>
  <si>
    <t>3.3.1</t>
  </si>
  <si>
    <t>3.3.1.7</t>
  </si>
  <si>
    <t>Configure the EIGRP address family authentication mode.
hostname(config)#router eigrp &lt;virtual-instance-name&gt;
hostname(config-router)#address-family ipv4 autonomous-system {eigrp_as-number}
hostname(config-router-af)#af-interface {interface-name}
hostname(config-router-af-interface)#authentication mode md5</t>
  </si>
  <si>
    <t>Set 'authentication mode md5'. One method to achieve the recommended state is to execute the following command(s):
Configure the EIGRP address family authentication mode.
hostname(config)#router eigrp &lt;virtual-instance-name&gt;
hostname(config-router)#address-family ipv4 autonomous-system {eigrp_as-number}
hostname(config-router-af)#af-interface {interface-name}
hostname(config-router-af-interface)#authentication mode md5</t>
  </si>
  <si>
    <t>To close this finding, please provide screenshot showing appropriate address family authentication mode has been set with the agency's CAP.</t>
  </si>
  <si>
    <t>NX-OS-01</t>
  </si>
  <si>
    <t>HIA5</t>
  </si>
  <si>
    <t>1.9</t>
  </si>
  <si>
    <t>NX-OS-02</t>
  </si>
  <si>
    <t>TACACS+ is an authentication protocol that Cisco NX-OS devices can use for authentication of management users against a remote AAA server. These management users can access the Cisco NX-OS device through any protocol and use this back-end authentication. Using a central authentication store (such as Active Directory) ensures that all administrative actions are tied to named users, making the tracking of changes much easier. It also makes tracking compromised accounts and malicious activities much easier.</t>
  </si>
  <si>
    <t>TACACS services have been enabled on the router.</t>
  </si>
  <si>
    <t>TACACS authentication has not been enabled.</t>
  </si>
  <si>
    <t>Central authentication is key as it minimizes the effort in managing named user accounts. Keeping local admin accounts opens the door to all the issues inherent in shared accounts, namely:
- Errors in implementation being done by generic admin accounts, which can then be denied by all.
- Shared credentials staying unchanged when administrative staff leave the organization or change roles.
- Giving malicious actors the ability to recover shared credentials from saved device backups
In many organizations TACACS+ is preferred over RADIUS when TACACS+ is supported by the AAA server and network device. This is because (with additional work) TACACS+ also supports command authorization, restricting specific users to the command set that they can use on the device. However, TACACS+ started as a Cisco centric protocol, so is not as widely supported by other vendors in comparison to RADIUS.
In addition, RADIUS use is much more widespread (primarily for secure wireless authentication), so is often already in place. 
Finally, command authorization is a complex endeavor and is very rarely implemented because of that, so the main advantage of TACACS+ is very often not realized.</t>
  </si>
  <si>
    <t>Configure AAA Authentication - TACACS. One method to achieve the recommended state is to execute the following:
First, enable TACACS+ in NX-OS
switch(config)#feature tacacs+
Next, define two or more TACACS+ servers:
switch(config)#tacacs-server host 3.4.5.6 key somekey
switch(config)#tacacs-server host 4.5.6.7 key someotherkey
define the aaa group for TACACS+:
switch(config)#aaa group server tacacs+ TACACSGROUP
server 3.4.5.6
server 4.5.6.7
Finally, create the aaa authentication list for both console and default access:
switch(config)#aaa authentication login default group TACACSGROUP local
switch(config)#aaa authentication login console group TACACSGROUP local
It is common to include "local" as the last entry in the list, to allow access to administer the device even if the RADIUS server is offline. Note that while this ensures access in the case of the device or the RADIUS server being offline, it also means that if an attacker can DOS the RADIUS Servers, they can authenticate locally as well.</t>
  </si>
  <si>
    <t>To close this finding, please provide a screenshot showing TACACS authentication is enabled with the agency's CAP.</t>
  </si>
  <si>
    <t>NX-OS-03</t>
  </si>
  <si>
    <t>RADIUS is an authentication protocol that Cisco NX-OS devices can use for authentication of management users against a remote AAA server. These management users can access the Cisco NX-OS device through any protocol and use this back-end authentication. Using a central authentication store (such as Active Directory) ensures that all administrative actions are tied to named users, making the tracking of changes much easier. It also makes tracking compromised accounts and malicious activities much easier.</t>
  </si>
  <si>
    <t>RADIUS authentication has not been enabled.</t>
  </si>
  <si>
    <t>Central authentication is key as it minimizes the effort in managing named user accounts. Keeping local admin accounts opens the door to all the issues inherent in shared accounts, namely:
- Errors in implementation being done by generic admin accounts, which can then be denied by all.
- Shared credentials staying unchanged when administrative staff leave the organization or change roles.
- Giving malicious actors the ability to recover shared credentials from saved device backups
RADIUS is the most widely used protocol for this purpose, since it is a requirement for secure wireless authentication (EAP-TLS). Just as important, RADIUS is much better supported by most non-Cisco vendors for back-end authentication.</t>
  </si>
  <si>
    <t>Configure AAA Authentication -  RADIUS. One method to achieve the recommended state is to execute the following:
First define two or more RADIUS Servers
switch(config)#radius-server host 3.4.5.6 key somekey authentication accounting
switch(config)#radius-server host 4.5.6.7 key someotherkey authentication accounting
Then create an AAA group for RADIUS
switch(config)# aaa group server radius RADIUSGROUP
server 3.4.5.6
server 4.5.6.7
Finally, create the authentication lists in the correct order - to be effective the RADIUS group needs to appear first in the list. Both the default and console access should be secured in the same way:
switch(config)# aaa authentication login default group RADIUSGROUP local
switch(config)# aaa authentication login console group RADIUSGROUP local
It is common to include "local" as the last entry in the list, to allow access to administer the device even if the RADIUS server is offline. Note that while this ensures access in the case of the device or the RADIUS server being offline, it also means that if an attacker can DOS the RADIUS Servers, they can authenticate locally as well.</t>
  </si>
  <si>
    <t>To close this finding, please provide a screenshot showing RADIUS authentication is enabled with the agency's CAP.</t>
  </si>
  <si>
    <t>NX-OS-04</t>
  </si>
  <si>
    <t>Configure AAA Authentication - Local SSH keys</t>
  </si>
  <si>
    <t>Using the client's public key to authenticate their SSH sessions circumvents the need for using passwords for an administrative login to the switch.</t>
  </si>
  <si>
    <t>This is primarily an ease-of-use feature. It means that the administrators don't need to remember or key in passwords. It also can be used to significantly improve the security of any scripts or API calls that might use SSH.</t>
  </si>
  <si>
    <t>Configure AAA Authentication -  Local SSH keys. One method to achieve the recommended state is to execute the following:
Create the client's SSH public and private keys. The keys must be in OpenSSH format for the NX-OS switch to interpret them correctly. Use either RSA or DSA algorithms and be sure to specify enough bits for entropy (2048 minimum, more is of course better)
Upload the client's SSH public key and store it on the bootflash of the switch.
Be sure that the file has a meaningful name, often the user’s initials and the key algorithm (RSA or DSA) is in the filename. This makes it easier to remove or replace that file as keys are expired out, workstations migrate or administrators leave the organization.
To enable key-based authentication for one local user (for instance, Davey Jones), enter the command:
switch(config)# username djadmin sshkey file bootflash:dj_rsa.pub
Alternatively, the ssh key can be defined in the username configuration line:
switch(config)# username djadmin sshkey ssh-rsa AAAAB3NzaC1yc2EAAAABIwAAAIEAy19oF6QaZl9G+3f1XswK3OiW4H7YyUyuA50rv7gsEPjhOBYmsi6PAVKui1nIf/DQhum+lJNqJP/eLowb7ubO+lVKRXFY/G+lJNIQW3g9igG30c6k6+XVn+NjnI1B7ihvpVh7dLddMOXwOnXHYshXmSiH3UD/vKyziEh5S4Tplx8=
The file based method is usually preferred, as they keys can be changed without modifying the configuration of the switch. Also, the keys are not stored in any archived copy of the configuration.
Note that the username and file name will vary depending on your organizations policies, procedures and standards</t>
  </si>
  <si>
    <t>To close this finding, please provide a screenshot showing the AAA Authentication - Local SSH keys configuration setting with the agency's CAP.</t>
  </si>
  <si>
    <t>NX-OS-05</t>
  </si>
  <si>
    <t>NX-OS-06</t>
  </si>
  <si>
    <t>Restrict Access to VTY Sessions</t>
  </si>
  <si>
    <t>Restrict Management Access to trusted management stations and VLANs.</t>
  </si>
  <si>
    <t>VTY session has been restricted.</t>
  </si>
  <si>
    <t>VTY session access has not been restricted.</t>
  </si>
  <si>
    <t>Configure VTY session access. One method to achieve the recommended state is to execute the following:
Create an access-list that defines the various trusted subnets and/or stations:
switch(config)# ip access-list ACL-MGT
switch(config-acl)# remark access-class ACL
switch(config-acl)# permit ip 192.168.12.0/24 any
switch(config-acl)# deny ip any any log
It is suggested that all ACLs are commented to help self-document the configuration.
The last line in the ACL should read `deny ip any any log` to record all attempts to reach the management interface from unauthorized stations.
Apply the Access-Class to the VTY interface:
switch(config)# line vty
switch(config-line)# access-class ACL-MGT in</t>
  </si>
  <si>
    <t>To close this finding, please provide a screenshot showing the line VTY settings with the agency's CAP.</t>
  </si>
  <si>
    <t>NX-OS-07</t>
  </si>
  <si>
    <t>Enable Password Complexity Requirements for Local Credentials</t>
  </si>
  <si>
    <t>Password strength check is enabled</t>
  </si>
  <si>
    <t>Password strength check has not been enabled.</t>
  </si>
  <si>
    <t>While in ideal conditions local credentials won't be used, there are many scenarios (such as deployed on a purely public network or on an air gapped network) where this is the only option. Even if a back-end authentication source is used, if that service is not available the fall-back authentication is often to local credentials.</t>
  </si>
  <si>
    <t>Enable password strength check. One method to achieve the recommended state is to execute the following:
A single command enables this:
switch(config)# password strength-check</t>
  </si>
  <si>
    <t>To close this finding, please provide a screenshot showing password strength-check is enabled with the agency's CAP.</t>
  </si>
  <si>
    <t>NX-OS-08</t>
  </si>
  <si>
    <t>Set password length for local credentials</t>
  </si>
  <si>
    <t>Minimum passphrase length set to 14; max passphrase length set to 127</t>
  </si>
  <si>
    <t>Min/Max Passphrase length for local credentials is not set correctly.</t>
  </si>
  <si>
    <t>Configure passphrase length. One method to achieve the recommended state is to execute the following:
Passphrase length values can only be set globally, not per-local user
switch(config)# userpassphrase min-length &lt;minimum passphrase length&gt;
switch(config)# userpassphrase max-length &lt;maximum passphrase length&gt;
or in a single command:
userpassphrase min-length &lt;minimum passphrase length&gt; max-length &lt;maximum passphrase length&gt;
example:
switch(config)# userpassphrase min-length 14
switch(config)# userpassphrase max-length 127
Or in a single command:
switch(config)# userpassphrase min-length 14 max-length 127</t>
  </si>
  <si>
    <t>To close this finding, please provide a screenshot showing the minimum and maximum user passphrase length with the agency's CAP.</t>
  </si>
  <si>
    <t>NX-OS-09</t>
  </si>
  <si>
    <t>Configure SNMPv3</t>
  </si>
  <si>
    <t>The Simple Network Management Protocol (SNMP) is an application-layer protocol that provides a message format for communication between SNMP managers and agents. SNMP provides a standardized framework and a common language used for the monitoring and management of devices in a network. SNMPv3 provides secure access to devices by a combination of authenticating and encrypting frames over the network.</t>
  </si>
  <si>
    <t>SNMPv3 has been enabled.</t>
  </si>
  <si>
    <t>SNMPv3 has not been configured.</t>
  </si>
  <si>
    <t>SNMPv3 provides for both security models and security levels. A security model is an authentication strategy that is set up for a user and the role in which the user resides. A security level is the permitted level of security within a security model. A combination of a security model and a security level determines which security mechanism is employed when handling an SNMP packet.</t>
  </si>
  <si>
    <t>Configure SNMPv3. One method to achieve the recommended state is to execute the following:
switch(config)# snmp-server group [group1] v3 [auth | noauth | priv] [ead read-view] [write write-view] [notify notify-view] [access access-list]
snmp-server engine ID
switch(config)# snmp-server engineID remote *.*.*.* [udp-port udp-port-number] [vrf vrf-name] engine-id-string}</t>
  </si>
  <si>
    <t>NX-OS-10</t>
  </si>
  <si>
    <t>Configure SNMP Traps</t>
  </si>
  <si>
    <t>SNMP relies on an architecture which consists of a manager and an agent. SNMP Managers can be any machine on the network that is running SNMP to collect and process information from the devices on either the LAN or WAN.</t>
  </si>
  <si>
    <t>SNMP traps option has been set.</t>
  </si>
  <si>
    <t>SNMP traps option has not been set.</t>
  </si>
  <si>
    <t>1.4.4</t>
  </si>
  <si>
    <t>Utilizing traps can alert the user of issues or compromises in advance. For example if the device is overheating or if an admin users account is being utilized during odd hours.</t>
  </si>
  <si>
    <t>Configure SNMP traps.  One method to achieve the recommended state is to execute the following:
Examples of traps
All notifications
switch(config)##switch(config)#snmp-server enable traps
CISCO-AAA-SERVER-MIB
switch(config)#switch(config)#snmp-server enable traps aaa
ENITY-MIB, CISCO-ENTITY-FRU-CONTROL-MIB, CISCO-ENTITY-SENSOR-MIB
switch(config)#switch(config)#snmp-server enable traps entity
switch(config)#switch(config)#snmp-server enable traps entity fru
CISCO-LICENSE-MGR-MIB
switch(config)#switch(config)#snmp-server enable traps license
IF-MIB
switch(config)#switch(config)#snmp-server enable traps link
switch(config)#CISCO-PSM-MIB
switch(config)#switch(config)#snmp-server enable traps port-security
switch(config)#snmpv2-MIB
switch(config)#switch(config)#snmp-server enable traps switch(config)#snmp
switch(config)#switch(config)#snmp-server enable traps switch(config)#snmp authentication
CISCO-FCC-MIB
switch(config)##switch(config)#snmp-server enable traps fcc
CISCO-DM-MIB
switch(config)#snmp-server enable traps fcdomain
CISCO-NS-MIB
switch(config)#snmp-server enable traps fcns
CISCO-FCS-MIB
switch(config)#snmp-server enable traps fcs discovery-complete
switch(config)#snmp-server enable traps fcs request-reject
CISCO-FDMI-MIB
switch(config)#snmp-server enable traps fdmi
CISCO-FSPF-MIB
switch(config)#snmp-server enable traps fspf
CISCO-PSM-MIB
switch(config)#snmp-server enable traps port-security
CISCO-RSCN-MIB
switch(config)#snmp-server enable traps rscn
switch(config)#snmp-server enable traps rscn els
switch(config)#snmp-server enable traps rscn ils
CISCO-ZS-MIB
switch(config)#snmp-server enable traps zone
switch(config)#snmp-server enable traps zone default-zone-behavior-change
switch(config)#snmp-server enable traps zone merge-failure
switch(config)#snmp-server enable traps zone merge-success
switch(config)#snmp-server enable traps zone request-reject
switch(config)#snmp-server enable traps zone unsupp-mem</t>
  </si>
  <si>
    <t>NX-OS-11</t>
  </si>
  <si>
    <t>The administrator can configure SNMP to the interfaces source IP address for notifications</t>
  </si>
  <si>
    <t>SNMP source interface for traps have been set.</t>
  </si>
  <si>
    <t>SNMP source interface for traps has not been set.</t>
  </si>
  <si>
    <t>By using a source interface the administrator can ensure that the source IP of SNMP traps does not change as the network topology changes. For instance, if a link fails or is reconfigured, and a different IP address is now topologically "closer" to the SNMP trap server.
There are a few typical candidates for an SNMP source IP address:
- A loopback address, as loopbacks are always up, and can then route over any transit interface.
- The MGMT 0 address, as that provides an out-of-band path to the SNMP server. SNMP traffic volume will not affect traffic volumes, and SNMP cannot be "starved" for bandwidth by production traffic. If the entire path is out-of-band, this also provides excellent protection from eavesdropping by malicious actors that may be on the "production data side" of the switch.
- A combination of the two (this is less common) - for instance a loopback address in the management VRF</t>
  </si>
  <si>
    <t>Configure SNMP source interface for traps. One method to achieve the recommended state is to execute the following:
switch(config)# snmp-server host 1.2.3.4 source-interface mgmt 0
or
switch(config)# snmp-server host 1.2.3.4 source-interface loopback 0
SNMP Server traps or informs:
switch(config)# snmp-server source-interface traps loopback 0
switch(config)# snmp-server source-interface informs loopback 0
or
switch(config)# snmp-server source-interface traps mgmt 0
switch(config)# snmp-server source-interface informs mgmt 0</t>
  </si>
  <si>
    <t>NX-OS-12</t>
  </si>
  <si>
    <t>SNMP RW (Read-Write) access allows stations with Management access to both read and write SNMP MIB objects.</t>
  </si>
  <si>
    <t>SNMP is typically used for monitoring specific operational characteristics of the switch. These tasks typically only require read access. Permitting RW (Read-Write) access permits SNMP to modify some SNMP values.</t>
  </si>
  <si>
    <t>Configure SNMP Read-Write access. One method to achieve the recommended state is to execute the following:
Only use RO groups for SNMPv2. The most common implementation is "network-operator", because if you use the legacy syntax:
switch(config)# snmp-server community &lt;some complex string&gt; ro
the switch will translate this to the new syntax, using "network-operator" group
switch(config)# snmp-server community &lt;some complex string&gt; group network-operator</t>
  </si>
  <si>
    <t>NX-OS-13</t>
  </si>
  <si>
    <t>HAU2</t>
  </si>
  <si>
    <t>NX-OS-14</t>
  </si>
  <si>
    <t>NX-OS-15</t>
  </si>
  <si>
    <t>NX-OS-16</t>
  </si>
  <si>
    <t>Configure Logging Timestamps</t>
  </si>
  <si>
    <t>Timestamps are incredibly important since they drive a number of important activities in our product. Most importantly, we use timestamps to filter data in your search results.</t>
  </si>
  <si>
    <t>Logging timestamps enabled.</t>
  </si>
  <si>
    <t>Logging timestamps have not been configured.</t>
  </si>
  <si>
    <t>Using timestamps allow you to discover the timeframe of an incident.</t>
  </si>
  <si>
    <t>Configure logging timestamp. One method to achieve the recommended state is to execute the following:
switch(config)# logging timestamp {microseconds | milliseconds | seconds}</t>
  </si>
  <si>
    <t>To close this finding, please provide a screenshot showing logging timestamps have been enabled with the agency's CAP.</t>
  </si>
  <si>
    <t>NX-OS-17</t>
  </si>
  <si>
    <t>NTP servers have been configured.</t>
  </si>
  <si>
    <t>No NTP servers have been configured.</t>
  </si>
  <si>
    <t>1.6</t>
  </si>
  <si>
    <t>1.6.1</t>
  </si>
  <si>
    <t>NX-OS-18</t>
  </si>
  <si>
    <t>Configure a Time Zone</t>
  </si>
  <si>
    <t>Time Zone is configured correctly.</t>
  </si>
  <si>
    <t>Time Zone is not configured correctly.</t>
  </si>
  <si>
    <t>HCM25</t>
  </si>
  <si>
    <t>HCM25: Zoning has not been configured appropriately</t>
  </si>
  <si>
    <t>1.6.2</t>
  </si>
  <si>
    <t>Set the timezone. One method to achieve the recommended state is to execute the following:
The example below shows EST (Offset of -5 hours, zero seconds).
switch(config)# clock timezone EST -5 0</t>
  </si>
  <si>
    <t>NX-OS-19</t>
  </si>
  <si>
    <t>If local time zones are configured on network infrastructure, it is important to also configure the time "shift" that occurs as a result of Daylight Savings Time.</t>
  </si>
  <si>
    <t>Daylight Savings is configured correctly.</t>
  </si>
  <si>
    <t>Daylight Savings is not configured correctly.</t>
  </si>
  <si>
    <t>1.6.3</t>
  </si>
  <si>
    <t>Configure Daylight Savings Time. One method to achieve the recommended state is to execute the following:
In most cases, just the name of the DST timezone name is sufficient. NX-OS assumes 1 hour offset, using the United States dates for DST.
switch(config)# clock summer-time &lt;DST Timezone Name&gt;
for example:
switch(config)# clock summer-time EDT
If a full definition of the change is needed, it can certainly be set:
switch(config)# clock summer-time &lt;DST Timezone Name&gt; &lt;day1&gt; &lt;month1&gt; &lt;time1&gt; &lt;day2&gt; &lt;month2&gt; &lt;time2&gt; &lt;offset in minutes&gt;
where:
day1, month1, time1 define the start of the DST period
day2, month2, time2 define the end of the DST period</t>
  </si>
  <si>
    <t>NX-OS-20</t>
  </si>
  <si>
    <t>NX-OS-21</t>
  </si>
  <si>
    <t>NX-OS-22</t>
  </si>
  <si>
    <t>Configure Control Plane Policing</t>
  </si>
  <si>
    <t>Control Plane Policing is used to create a set of policies governing specific traffic. Normally this limits the volume and type of traffic that can be directed to the IP addresses on the device, as this traffic normally must be handled in process mode by the switch CPU. For instance, limiting the volume of ICMP traffic that can be sent to a device IP will both limit the CPU impact of that traffic and also limit the bandwidth that this traffic can take. With 10GB and faster interfaces available, both of these considerations are important.</t>
  </si>
  <si>
    <t>COPP is configured properly.</t>
  </si>
  <si>
    <t>COPP is not configured.</t>
  </si>
  <si>
    <t>You must configure control plane class maps for control plane policies.
You can classify traffic by matching packets based on existing ACLs. The permit and deny ACL keywords are ignored in the matching.
You can configure policies for IP version 4 (IPv4) and IP version 6 (IPv6) packets.</t>
  </si>
  <si>
    <t>Configure COPP. One method to achieve the recommended state is to execute the following:
Normally the "strict" Control Plane Policing Policy is recommended. If additional protections are required for a specific situation, then this policy can be copied - the copy can then be modified and applied.
As noted in the command's response, applying a COPP Policy may disrupt other control traffic.
switch(config)# copp profile strict
This operation can cause disruption of control traffic. Proceed (y/n)? [no] y
switch(config)#</t>
  </si>
  <si>
    <t>To close this finding, please provide a screenshot showing the COPP configuration settings with the agency's CAP.</t>
  </si>
  <si>
    <t>NX-OS-23</t>
  </si>
  <si>
    <t>Configure EIGRP Passive interfaces for interfaces that do not have peers</t>
  </si>
  <si>
    <t>EIGRP both listens on and advertises on all interfaces that have IPs in subnets that are defined as "networks" in the EIGRP configuration. 
Ensure that interfaces that do not "face" an EIGRP peer are set to passive.</t>
  </si>
  <si>
    <t>EIGRP is configured on peer interfaces</t>
  </si>
  <si>
    <t>EIGRP is not configured on peer interfaces.</t>
  </si>
  <si>
    <t>HIA1:  Adequate device identification and authentication is not employed</t>
  </si>
  <si>
    <t>3.1.1.2</t>
  </si>
  <si>
    <t>If an interface is set to "passive", then EIGRP will not advertise out of that interface or listen on that interface for EIGRP neighbors.
By default, all interfaces advertise via multicast to solicit EIGRP neighbors, and also listen for neighbor advertisements.</t>
  </si>
  <si>
    <t>Configure EIGRP on peer interfaces.  One method to achieve the recommended state is to execute the following:
If some IP interfaces have peers and some do not, set the ones with no peers to "passive"
switch(config-if)# int vlan 1
switch(config-if)# ip passive-interface eigrp &lt;EIGRP process number&gt;</t>
  </si>
  <si>
    <t>To close this finding, please provide a screenshot showing the EIGRP peer interface settings with the agency's CAP.</t>
  </si>
  <si>
    <t>NX-OS-24</t>
  </si>
  <si>
    <t>Configure EIGRP  log-adjacency-changes</t>
  </si>
  <si>
    <t>Logging changes to the EIGRP peering relationships is recommended. This setting is enabled by default.</t>
  </si>
  <si>
    <t>EIGRP log-adjacency-changes is enabled.</t>
  </si>
  <si>
    <t>EIGRP log-adjacency-changes is disabled.</t>
  </si>
  <si>
    <t>3.1.1.3</t>
  </si>
  <si>
    <t>Any logged changes in a routing peer relationship will in the best case indicate a service issue due to standard operational issues (connectivity issues and so on) or in the worst case, could indicate malicious activity attempting to subvert the peering relationship and/or the routing table.</t>
  </si>
  <si>
    <t>Configure EIGRP log-adjacency-changes. One method to achieve the recommended state is to execute the following:
By default EIGRP adjacency changes are logged, and this does not show in the configuration.
If however it is disabled, it can be re-enabled as shown below.
switch(config)# router eigrp &lt;eigrp process tag&gt;
switch(config-router)# log-adjacency-changes</t>
  </si>
  <si>
    <t>NX-OS-25</t>
  </si>
  <si>
    <t>Configure BGP to Log Neighbor Changes</t>
  </si>
  <si>
    <t>Logging changes to the BGP peering relationships is recommended. Any logged changes will in the best case indicate a service issue due to standard operational issues (connectivity issues and so on) or in the worst case, could indicate malicious activity attempting to subvert the peering relationship and/or the routing table.</t>
  </si>
  <si>
    <t>The "log-neighbor-changes" command is present.</t>
  </si>
  <si>
    <t>The "log-neighbor-changes" command is not present.</t>
  </si>
  <si>
    <t>3.1.2</t>
  </si>
  <si>
    <t>3.1.2.1</t>
  </si>
  <si>
    <t>Configure BGP to Log Neighbor Changes. One method to achieve the recommended state is to execute the following:
In each "neighbor" stanza of the BGP configuration, add the command "log-neighbor-changes"
switch(config)# router bgp &lt;asn&gt;
switch(config-router)#   router-id &lt;local ip, preferably a loopback&gt;
switch(config-router)#   neighbor &lt;neighbor ip address&gt;
switch(config-router-neighbor)#     remote-as &lt;neighbor asn&gt;
switch(config-router-neighbor)#     log-neighbor-changes
In addition, the events below should be configured in any log or SIEM solution to generate an alert for investigation. A good keyword to alert on is "ADJCHANGE"
2020 May 20 11:54:18 CISNXOS9 %BGP-5-ADJCHANGE:  bgp- [7984] (default) neighbor 10.10.10.11 Up
2020 May 20 13:08:15 CISNXOS9 %BGP-5-ADJCHANGE:  bgp- [7984] (default) neighbor 10.10.10.11 Down - sent:  holdtimer expired error</t>
  </si>
  <si>
    <t>NX-OS-26</t>
  </si>
  <si>
    <t>Set Interfaces with no Peers to Passive-Interface</t>
  </si>
  <si>
    <t>By default, OSPF will advertise via multicast to solicit peers, and will listen for neighbor / peer advertisements on all OSPF configured interfaces.</t>
  </si>
  <si>
    <t>Interfaces have been set for those who have no Peers to Passive-Interface.</t>
  </si>
  <si>
    <t>Interfaces have not been set for those who have no Peers to Passive-Interface.</t>
  </si>
  <si>
    <t>3.1.3.1</t>
  </si>
  <si>
    <t>Configure interfaces with no peers to passive. One method to achieve the recommended state is to execute the following:
For each routeable interface, if there is no facing peer on that interface set that interface to passive with the "ip ospf passive-interface" configuration command.
Every routeable interface should be set to either passive-interface, or be configured with authentication keys.
switch(config)# int vlan 1
switch(config-if)# ip router ospf 10 area 0
switch(config-if)# ip ospf passive-interface</t>
  </si>
  <si>
    <t>To close this finding, please provide a screenshot showing interfaces with no peers settings with the agency's CAP.</t>
  </si>
  <si>
    <t>NX-OS-27</t>
  </si>
  <si>
    <t>Log OSPF Adjacency Changes</t>
  </si>
  <si>
    <t>Logging changes to the BGP peering relationships is recommended.</t>
  </si>
  <si>
    <t>The "log-adjacency-changes" command is present.</t>
  </si>
  <si>
    <t>The "log-adjacency-changes" command is not present.</t>
  </si>
  <si>
    <t>3.1.3.3</t>
  </si>
  <si>
    <t>Configure interfaces with no Peers to Passive-Interface. One method to achieve the recommended state is to execute the following:
Enabling the logging of adjacencies is a single line in the OSPF process section. It is globally applied to all OSPF neighbors.
switch(config)# router ospf &lt;Process tag&gt;
switch(config-router)# log-adjacency-changes</t>
  </si>
  <si>
    <t>NX-OS-28</t>
  </si>
  <si>
    <t>AC-4</t>
  </si>
  <si>
    <t>Information Flow Enforcement</t>
  </si>
  <si>
    <t>If VLAN interfaces have IP addresses, it is important that anti-spoofing protections are in place, to prevent an attacker from spoofing an address that is illegal on that inbound interface.</t>
  </si>
  <si>
    <t xml:space="preserve">Ports are not set to negotiate trunks automatically, and ports which are not meant to be trunks are configured as access ports.  In addition dedicated VLAN ID's are used for all trunk ports. </t>
  </si>
  <si>
    <t xml:space="preserve">All non-loopback interfaces that have IP addresses are not URPF configured. </t>
  </si>
  <si>
    <t>HSC30</t>
  </si>
  <si>
    <t>HSC30: VLAN configurations do not utilize networking best practices</t>
  </si>
  <si>
    <t>3.1.4.1</t>
  </si>
  <si>
    <t>If an attacker is allowed to "spoof" addresses to the point that packets are permitted to arrive on the incorrect interface, it becomes possible for an attacker to spoof their trust level from a network point of view, for instance to source "inside" addresses from an "outside" interface.</t>
  </si>
  <si>
    <t>Configure anti spoofing / ingress filtering protections on VLAN interfaces with IP addresses. One method to achieve the recommended state is to execute the following:
Apply the command "ip verify unicast source reachable-via rx" to all VLAN interfaces that have IP addresses. This forces the check to verify that the packet is arriving on the correct interface. 
The command variant "ip verify unicast source reachable-via any" is not recommended, as it only filters for valid IP addresses. If the device has a default route, then this command variant has no affect.
switch(config)# interface Vlan X
switch(config-if)# ip verify unicast source reachable-via rx</t>
  </si>
  <si>
    <t>NX-OS-29</t>
  </si>
  <si>
    <t>Configure HSRP protections</t>
  </si>
  <si>
    <t>HSRP is a valuable redundancy protocol, but like many protocols discussed in this document can be attacked and compromised. HSRP Authentication is recommended to protect against such attacks.</t>
  </si>
  <si>
    <t>HSRP is configured and MD5 authentication is configured for each HSRP configuration.</t>
  </si>
  <si>
    <t>HSRP is not configured and/or MD5 authentication is not configured for each HSRP configuration.</t>
  </si>
  <si>
    <t>3.1.4.4</t>
  </si>
  <si>
    <t>To close this finding, please provide a screenshot showing HSRP configuration settings with the agency's CAP.</t>
  </si>
  <si>
    <t>NX-OS-30</t>
  </si>
  <si>
    <t>Disable ICMP Redirects on all Layer 3 Interfaces</t>
  </si>
  <si>
    <t>ICMP Redirects is disabled on all Layer 3 interfaces.</t>
  </si>
  <si>
    <t>ICMP Redirects is not disabled on Layer 3 interfaces.</t>
  </si>
  <si>
    <t>3.2</t>
  </si>
  <si>
    <t>3.2.2</t>
  </si>
  <si>
    <t>Disable ICMP Redirects on Layer 3 interfaces.  One method to achieve the recommended state is to execute the following:
It is recommended that you perform this task on all Layer 3 Interfaces
switch(config-if) no ip redirects
switch(config)#</t>
  </si>
  <si>
    <t>To close this finding, please provide a screenshot showing ICMP Redirects is disabled on all Layer 3 interfaces with the agency's CAP.</t>
  </si>
  <si>
    <t>NX-OS-31</t>
  </si>
  <si>
    <t>Disable Proxy ARP on all Layer 3 Interfaces</t>
  </si>
  <si>
    <t>Proxy ARP is disabled on all Layer 3 Interfaces</t>
  </si>
  <si>
    <t>Proxy ARP is not disabled on all Layer 3 Interfaces.</t>
  </si>
  <si>
    <t>3.2.3</t>
  </si>
  <si>
    <t>Disable Proxy ARP on Layer 3 interfaces. One method to achieve the recommended state is to execute the following:
Proxy ARP is disabled on all interfaces by default, and that configuration does not appear in the running or saved configuration. Proxy ARP only appears in the configuration if it is enabled (which is not desired in most cases).
To disable this on an interface if it is enabled:
switch(config-if)# no ip proxy arp</t>
  </si>
  <si>
    <t>To close this finding, please provide a screenshot showing Proxy ARP is disabled on Layer 3 interfaces with the agency's CAP.</t>
  </si>
  <si>
    <t>NX-OS-32</t>
  </si>
  <si>
    <t>Disable IP Directed Broadcasts on all Layer 3 Interfaces</t>
  </si>
  <si>
    <t>An IP directed broadcast is an IP packet whose destination address is a valid broadcast address for an IP subnet, but which originates from a node that is not itself a part of that destination subnet.</t>
  </si>
  <si>
    <t>IP Directed Broadcasts are disabled on all Layer 3 Interfaces</t>
  </si>
  <si>
    <t>IP Directed Broadcasts are not disabled on all Layer 3 Interfaces.</t>
  </si>
  <si>
    <t>3.2.4</t>
  </si>
  <si>
    <t>Disable IP Directed Broadcasts on Layer 3 interfaces. One method to achieve the recommended state is to execute the following:
switch(config-if)# no ip directed-broadcast</t>
  </si>
  <si>
    <t>To close this finding, please provide a screenshot showing IP Directed Broadcasts are disabled on Layer 3 interfaces with the agency's CAP.</t>
  </si>
  <si>
    <t>NX-OS-33</t>
  </si>
  <si>
    <t>Configure RA Guard</t>
  </si>
  <si>
    <t>The IPv6 RA Guard feature provides support for allowing the network administrator to block or reject unwanted or rogue RA guard messages that arrive at the network device platform. RAs are used by devices to announce themselves on the link. The IPv6 RA Guard feature analyzes these RAs and filters out RAs that are sent by unauthorized devices. In host mode, all RA and router redirect messages are disallowed on the port. The RA guard feature compares configuration information on the Layer 2 (L2) device with the information found in the received RA frame. Once the L2 device has validated the content of the RA frame and router redirect frame against the configuration, it forwards the RA to its unicast or multicast destination. If the RA frame content is not validated, the RA is dropped.</t>
  </si>
  <si>
    <t>RA Guard is configured.</t>
  </si>
  <si>
    <t>RA Guard is not configured.</t>
  </si>
  <si>
    <t>3.2.1</t>
  </si>
  <si>
    <t>3.2.1.1</t>
  </si>
  <si>
    <t>Packets are classified into one of three DHCP type messages. If a packet arriving from DHCP server is a Relay Forward or a Relay Reply, only the device role is checked. In addition, IPv6 DHCP Guard doesn't apply the policy for a packet sent out by the local relay agent running on the switch.</t>
  </si>
  <si>
    <t>Configure RA Guard on an interface. One method to achieve the recommended state is to execute the following:
Example
switch(config)#vlan configuration 10
switch(config-if) ipv6 nd raguard attach-policy RAGuardPol01
Default Value:
By default, RA Guard is not enabled:
switch# sho ipv6 nd raguard policy
RA guard feature not active</t>
  </si>
  <si>
    <t>To close this finding, please provide a screenshot showing RA Guard setting with the agency's CAP.</t>
  </si>
  <si>
    <t>NX-OS-34</t>
  </si>
  <si>
    <t>Configure DHCP Trust</t>
  </si>
  <si>
    <t>You can configure whether DHCP snooping trusts traffic sources. An untrusted source may initiate traffic attacks or other hostile actions. To prevent such attacks, DHCP snooping filters messages from untrusted sources.
In an enterprise network, a trusted source is a device that is under your administrative control. These devices include the switches, routers, and servers in the network. Any device beyond the firewall or outside the network is an untrusted source. Generally, host ports are treated as untrusted sources.</t>
  </si>
  <si>
    <t>DHCP snooping is configured to filter messages from untrusted sources.</t>
  </si>
  <si>
    <t>DHCP snooping is not configured to filter messages from untrusted sources.</t>
  </si>
  <si>
    <t>3.3</t>
  </si>
  <si>
    <t>In a service provider environment, any device that is not in the service provider network is an untrusted source (such as a customer switch). Host ports are untrusted sources.
In the Cisco NX-OS device, you indicate that a source is trusted by configuring the trust state of its connecting interface.
The default trust state of all interfaces is untrusted. You must configure DHCP server interfaces as trusted. You can also configure other interfaces as trusted if they connect to devices (such as switches or routers) inside your network. You usually do not configure host port interfaces as trusted.</t>
  </si>
  <si>
    <t>Configure DHCP Trust. One method to achieve the recommended state is to execute the following:
First, enable DHCP Snooping
switch(config)#ip dhcp snooping
Next, enable DHCP Snooping on target VLANs
switch(config)# ip dhcp snooping vlan 100,200,250-252
Configure Interface as Trusted
switch(config)# interface port-channel 5
switch(config)# ip dhcp snooping trust
On a distribution or access switch (for instance in a wiring closet or branch office), typically only the uplink ports are configured as trusted - the ports leading towards the DHCP server
On a datacenter switch, especially with virtualization, usually multiple ports are candidates for where the DHCP servers may appear on, all possible ports that may have a DHCP server on them should be trusted.</t>
  </si>
  <si>
    <t>To close this finding, please provide a screenshot showing the DHCP Trust settings with the agency's CAP.</t>
  </si>
  <si>
    <t>NX-OS-35</t>
  </si>
  <si>
    <t>NX-OS-36</t>
  </si>
  <si>
    <t>Configure LLDP</t>
  </si>
  <si>
    <t>LLDP has been enabled.</t>
  </si>
  <si>
    <t>LLDP has not been enabled.</t>
  </si>
  <si>
    <t>3.4</t>
  </si>
  <si>
    <t>3.4.1</t>
  </si>
  <si>
    <t>To permit the discovery of non-Cisco devices, the switch also supports the Link Layer Discovery Protocol (LLDP), a vendor-neutral device discovery protocol that is defined in the IEEE 802.1ab standard. LLDP allows network devices to advertise information about themselves to other devices on the network. This protocol runs over the data-link layer, which allows two systems running different network layer protocols to learn about each other.
LLDP advertises potentially sensitive information, including the current version of NX-OS and exposed IP addresses. This information can be used by a malicious actor to identify which vulnerabilities exist on the device, and from there which exploits might be most effective to compromise it. For this reason, enabling LLDP is generally not recommended except for troubleshooting or network discovery purposes. In particular, any ports connected to service provider gear, or any system not owned by your organization should have LLDP explicitly disabled.
In more sensitive environments, disable LLDP globally.</t>
  </si>
  <si>
    <t>Enable LLDP. One method to achieve the recommended state is to execute the following:
switch(config)# feature lldp
To disable LLDP globally:
switch(config)# no feature lldp
To disable LLDP on a specific interface - note that transmit and receive capabilities are controlled independently:
switch(config)# int Ethernet x/y
switch(config-if)# no lldp transmit
switch(config-if)# no lldp receive</t>
  </si>
  <si>
    <t>To close this finding, please provide a screenshot showing LLDP enabled with the agency's CAP.</t>
  </si>
  <si>
    <t>NX-OS-37</t>
  </si>
  <si>
    <t>NX-OS-38</t>
  </si>
  <si>
    <t>NX-OS-39</t>
  </si>
  <si>
    <t>CP-9</t>
  </si>
  <si>
    <t>Information System Backup</t>
  </si>
  <si>
    <t>Configure Local Configuration Backup Schedule</t>
  </si>
  <si>
    <t>Using the job scheduler function allows the user to automate backups. This ensures that regular backups are created.</t>
  </si>
  <si>
    <t>Local backups are enabled/performed.</t>
  </si>
  <si>
    <t>Local backups are not performed.</t>
  </si>
  <si>
    <t>HCP5</t>
  </si>
  <si>
    <t>Backup data is not adequately protected</t>
  </si>
  <si>
    <t>4</t>
  </si>
  <si>
    <t>4.1</t>
  </si>
  <si>
    <t>Having current backups creates an environment where the user can roll back a config in the event of configuration failure. Additionally in the event of a compromise a recent backup can get the device back up to running condition in a small matter of time.</t>
  </si>
  <si>
    <t>Configure local backups. One method to achieve the recommended state is to execute the following:
switch(config)# scheduler job name [local backup]
switch(config-job)#copy running-config startup-config
Set up timetable for this backup. 
switch(config)# scheduler schedule name [backups]
switch(config-schedule)# schedule name [backups]
switch(config-schedule)# time weekly [day 00:00]</t>
  </si>
  <si>
    <t>To close this finding, please provide a screenshot showing the local backups settings with the agency's CAP.</t>
  </si>
  <si>
    <t>NX-OS-40</t>
  </si>
  <si>
    <t>Configure a Remote Backup Schedule</t>
  </si>
  <si>
    <t>Remote backups are enabled.</t>
  </si>
  <si>
    <t>Remote backups are not performed.</t>
  </si>
  <si>
    <t>4.2</t>
  </si>
  <si>
    <t xml:space="preserve">Configure remote backups. One method to achieve the recommended state is to execute the following:
switch(config)# Scheduler job name [backup-cfg]
switch(config-job)copy running-config 
tftp://1.2.3.4/$(SWITCHNAME)-cfg.$(TIMESTAMP) vrf management
Set timetable for this backup
switch(config)# scheduler schedule name [backups]
switch(config-schedule)# schedule name [backups]
switch(config-schedule)# time weekly [day 00:00]
</t>
  </si>
  <si>
    <t>To close this finding, please provide a screenshot of the remote backups setting with the agency's CAP.</t>
  </si>
  <si>
    <t>Change Log</t>
  </si>
  <si>
    <t>Version</t>
  </si>
  <si>
    <t>Date</t>
  </si>
  <si>
    <t>Description of Changes</t>
  </si>
  <si>
    <t>Author</t>
  </si>
  <si>
    <t>First Release</t>
  </si>
  <si>
    <t>Session terminations set to 30 minutes, account automated unlock set to 15 minutes, Issue code changes</t>
  </si>
  <si>
    <t>Updated issue code table</t>
  </si>
  <si>
    <t>Minor content updates</t>
  </si>
  <si>
    <t>Internal Update</t>
  </si>
  <si>
    <t>Updated to IOS 15.0M Version 4 CIS Benchmark</t>
  </si>
  <si>
    <t>Added IOS 16.0M Version 1.0.0 CIS Benchmark, and updated issue code table</t>
  </si>
  <si>
    <t xml:space="preserve">Internal Update and Updated Issue Code table </t>
  </si>
  <si>
    <t>Added CIS Cisco NX-OS Benchmark v1.0.0, Updated based on IRS Publication 1075 (November 2021) Internal updates and Issue Code Table updates</t>
  </si>
  <si>
    <t>Added CIS Cisco IOS 17  v1.0.0, and added issue code table</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</si>
  <si>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</si>
  <si>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</si>
  <si>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</si>
  <si>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</si>
  <si>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</si>
  <si>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</si>
  <si>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</si>
  <si>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</si>
  <si>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</si>
  <si>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</si>
  <si>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</si>
  <si>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</si>
  <si>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</si>
  <si>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</si>
  <si>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</si>
  <si>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</si>
  <si>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</si>
  <si>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</si>
  <si>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</si>
  <si>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</si>
  <si>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</si>
  <si>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</si>
  <si>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</si>
  <si>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</si>
  <si>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</si>
  <si>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</si>
  <si>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</si>
  <si>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</si>
  <si>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</si>
  <si>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</si>
  <si>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</si>
  <si>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</si>
  <si>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</si>
  <si>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</si>
  <si>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</si>
  <si>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</si>
  <si>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</si>
  <si>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</si>
  <si>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</si>
  <si>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</si>
  <si>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</si>
  <si>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</si>
  <si>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</si>
  <si>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</si>
  <si>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</si>
  <si>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</si>
  <si>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</si>
  <si>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</si>
  <si>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</si>
  <si>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</si>
  <si>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</si>
  <si>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</si>
  <si>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</si>
  <si>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</si>
  <si>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</si>
  <si>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</si>
  <si>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</si>
  <si>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</si>
  <si>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</si>
  <si>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</si>
  <si>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</si>
  <si>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</si>
  <si>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</si>
  <si>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</si>
  <si>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</si>
  <si>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</si>
  <si>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</si>
  <si>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</si>
  <si>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</si>
  <si>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</si>
  <si>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</si>
  <si>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</si>
  <si>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</si>
  <si>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</si>
  <si>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</si>
  <si>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</si>
  <si>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Accounts are not removed or suspended when no longer necessary</t>
  </si>
  <si>
    <t>System configuration files are not stored securely</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</si>
  <si>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</si>
  <si>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</si>
  <si>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</si>
  <si>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</si>
  <si>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</si>
  <si>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</si>
  <si>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</si>
  <si>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</si>
  <si>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</si>
  <si>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</si>
  <si>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</si>
  <si>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</si>
  <si>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</si>
  <si>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</si>
  <si>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</si>
  <si>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</si>
  <si>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</si>
  <si>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</si>
  <si>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</si>
  <si>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</si>
  <si>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</si>
  <si>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</si>
  <si>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</si>
  <si>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</si>
  <si>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</si>
  <si>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</si>
  <si>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</si>
  <si>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</si>
  <si>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</si>
  <si>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</si>
  <si>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</si>
  <si>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</si>
  <si>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</si>
  <si>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</si>
  <si>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</si>
  <si>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</si>
  <si>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</si>
  <si>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</si>
  <si>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</si>
  <si>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</si>
  <si>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</si>
  <si>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</si>
  <si>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</si>
  <si>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</si>
  <si>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</si>
  <si>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</si>
  <si>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</si>
  <si>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</si>
  <si>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</si>
  <si>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</si>
  <si>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</si>
  <si>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</si>
  <si>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</si>
  <si>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</si>
  <si>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</si>
  <si>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</si>
  <si>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</si>
  <si>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Standardized naming convention is not enforced</t>
  </si>
  <si>
    <t>HIA3</t>
  </si>
  <si>
    <t>Authentication server is not used for end user authentication</t>
  </si>
  <si>
    <t>Authentication server is not used for device administration</t>
  </si>
  <si>
    <t>System does not properly control authentication process</t>
  </si>
  <si>
    <t>HIA6</t>
  </si>
  <si>
    <t>Identity proofing as not been implemented</t>
  </si>
  <si>
    <t>HIA7</t>
  </si>
  <si>
    <t>Identity proofing has not been properly implemented</t>
  </si>
  <si>
    <t>No auditing is being performed at the agency</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</si>
  <si>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</si>
  <si>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</si>
  <si>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</si>
  <si>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</si>
  <si>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</si>
  <si>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</si>
  <si>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</si>
  <si>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</si>
  <si>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</si>
  <si>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</si>
  <si>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</si>
  <si>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</si>
  <si>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</si>
  <si>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</si>
  <si>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HAU10</t>
  </si>
  <si>
    <t>Audit logs are not properly protected</t>
  </si>
  <si>
    <t>HAU100</t>
  </si>
  <si>
    <t>NTP is not properly implemented</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</si>
  <si>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</si>
  <si>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</si>
  <si>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</si>
  <si>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</si>
  <si>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</si>
  <si>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</si>
  <si>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</si>
  <si>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</si>
  <si>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</si>
  <si>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</si>
  <si>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</si>
  <si>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</si>
  <si>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</si>
  <si>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</si>
  <si>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Audit log data not sent from a consistently identified source</t>
  </si>
  <si>
    <t>HAU21</t>
  </si>
  <si>
    <t xml:space="preserve">System does not audit all attempts to gain access </t>
  </si>
  <si>
    <t>Content of audit records is not sufficient</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</si>
  <si>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</si>
  <si>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</si>
  <si>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</si>
  <si>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</si>
  <si>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</si>
  <si>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</si>
  <si>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</si>
  <si>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</si>
  <si>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</si>
  <si>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</si>
  <si>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</si>
  <si>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</si>
  <si>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</si>
  <si>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</si>
  <si>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</si>
  <si>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</si>
  <si>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</si>
  <si>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</si>
  <si>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</si>
  <si>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</si>
  <si>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</si>
  <si>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</si>
  <si>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</si>
  <si>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</si>
  <si>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</si>
  <si>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</si>
  <si>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</si>
  <si>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</si>
  <si>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</si>
  <si>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</si>
  <si>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</si>
  <si>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</si>
  <si>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</si>
  <si>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</si>
  <si>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</si>
  <si>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</si>
  <si>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</si>
  <si>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</si>
  <si>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</si>
  <si>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</si>
  <si>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</si>
  <si>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</si>
  <si>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</si>
  <si>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</si>
  <si>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</si>
  <si>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</si>
  <si>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</si>
  <si>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</si>
  <si>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</si>
  <si>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</si>
  <si>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</si>
  <si>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</si>
  <si>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</si>
  <si>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</si>
  <si>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SNMP is not implemented correctly</t>
  </si>
  <si>
    <t>HCM12</t>
  </si>
  <si>
    <t>Offline system configurations are not kept up-to-date</t>
  </si>
  <si>
    <t>HCM13</t>
  </si>
  <si>
    <t>System component inventories do not exist</t>
  </si>
  <si>
    <t>HCM14</t>
  </si>
  <si>
    <t>System component inventories are outdated</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</si>
  <si>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</si>
  <si>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</si>
  <si>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</si>
  <si>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</si>
  <si>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</si>
  <si>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</si>
  <si>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</si>
  <si>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</si>
  <si>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</si>
  <si>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</si>
  <si>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</si>
  <si>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</si>
  <si>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</si>
  <si>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</si>
  <si>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</si>
  <si>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</si>
  <si>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</si>
  <si>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</si>
  <si>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</si>
  <si>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</si>
  <si>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</si>
  <si>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</si>
  <si>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</si>
  <si>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</si>
  <si>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</si>
  <si>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</si>
  <si>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</si>
  <si>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</si>
  <si>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</si>
  <si>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</si>
  <si>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</si>
  <si>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</si>
  <si>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</si>
  <si>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</si>
  <si>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</si>
  <si>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</si>
  <si>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</si>
  <si>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</si>
  <si>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</si>
  <si>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</si>
  <si>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</si>
  <si>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</si>
  <si>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</si>
  <si>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</si>
  <si>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</si>
  <si>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</si>
  <si>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</si>
  <si>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</si>
  <si>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</si>
  <si>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</si>
  <si>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</si>
  <si>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</si>
  <si>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</si>
  <si>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</si>
  <si>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</si>
  <si>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</si>
  <si>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</si>
  <si>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</si>
  <si>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</si>
  <si>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</si>
  <si>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</si>
  <si>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</si>
  <si>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</si>
  <si>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</si>
  <si>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</si>
  <si>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</si>
  <si>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</si>
  <si>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</si>
  <si>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</si>
  <si>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</si>
  <si>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</si>
  <si>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</si>
  <si>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</si>
  <si>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</si>
  <si>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</si>
  <si>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</si>
  <si>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</si>
  <si>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</si>
  <si>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</si>
  <si>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</si>
  <si>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</si>
  <si>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</si>
  <si>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</si>
  <si>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</si>
  <si>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</si>
  <si>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</si>
  <si>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</si>
  <si>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</si>
  <si>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</si>
  <si>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</si>
  <si>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</si>
  <si>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</si>
  <si>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</si>
  <si>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</si>
  <si>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</si>
  <si>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</si>
  <si>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</si>
  <si>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</si>
  <si>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</si>
  <si>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</si>
  <si>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</si>
  <si>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</si>
  <si>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</si>
  <si>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</si>
  <si>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</si>
  <si>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</si>
  <si>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</si>
  <si>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</si>
  <si>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</si>
  <si>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</si>
  <si>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</si>
  <si>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</si>
  <si>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</si>
  <si>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</si>
  <si>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</si>
  <si>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</si>
  <si>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</si>
  <si>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</si>
  <si>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</si>
  <si>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</si>
  <si>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</si>
  <si>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</si>
  <si>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</si>
  <si>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</si>
  <si>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</si>
  <si>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</si>
  <si>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</si>
  <si>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</si>
  <si>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</si>
  <si>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</si>
  <si>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</si>
  <si>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</si>
  <si>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</si>
  <si>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</si>
  <si>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</si>
  <si>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</si>
  <si>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</si>
  <si>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</si>
  <si>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</si>
  <si>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</si>
  <si>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</si>
  <si>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</si>
  <si>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</si>
  <si>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</si>
  <si>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</si>
  <si>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</si>
  <si>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</si>
  <si>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</si>
  <si>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</si>
  <si>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</si>
  <si>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</si>
  <si>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</si>
  <si>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</si>
  <si>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</si>
  <si>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</si>
  <si>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</si>
  <si>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</si>
  <si>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</si>
  <si>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</si>
  <si>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</si>
  <si>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</si>
  <si>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</si>
  <si>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</si>
  <si>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</si>
  <si>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</si>
  <si>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</si>
  <si>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</si>
  <si>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</si>
  <si>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</si>
  <si>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</si>
  <si>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</si>
  <si>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</si>
  <si>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</si>
  <si>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</si>
  <si>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</si>
  <si>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</si>
  <si>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Passwords are displayed on screen when entered</t>
  </si>
  <si>
    <t>HPW9</t>
  </si>
  <si>
    <t>Password management processes are not documented</t>
  </si>
  <si>
    <t>HPW10</t>
  </si>
  <si>
    <t>Passwords are allowed to be stored</t>
  </si>
  <si>
    <t>HPW100</t>
  </si>
  <si>
    <t>Password transmission does not use strong cryptography</t>
  </si>
  <si>
    <t>HPW12</t>
  </si>
  <si>
    <t>Passwords do not meet complexity requirements</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</si>
  <si>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</si>
  <si>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</si>
  <si>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</si>
  <si>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</si>
  <si>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</si>
  <si>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</si>
  <si>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</si>
  <si>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</si>
  <si>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</si>
  <si>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</si>
  <si>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</si>
  <si>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</si>
  <si>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</si>
  <si>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</si>
  <si>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</si>
  <si>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</si>
  <si>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</si>
  <si>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</si>
  <si>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</si>
  <si>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</si>
  <si>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</si>
  <si>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</si>
  <si>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</si>
  <si>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</si>
  <si>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</si>
  <si>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</si>
  <si>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</si>
  <si>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</si>
  <si>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</si>
  <si>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</si>
  <si>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</si>
  <si>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</si>
  <si>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</si>
  <si>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</si>
  <si>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</si>
  <si>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</si>
  <si>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</si>
  <si>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</si>
  <si>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</si>
  <si>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</si>
  <si>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</si>
  <si>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</si>
  <si>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</si>
  <si>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</si>
  <si>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</si>
  <si>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</si>
  <si>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</si>
  <si>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</si>
  <si>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</si>
  <si>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</si>
  <si>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</si>
  <si>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</si>
  <si>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</si>
  <si>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</si>
  <si>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</si>
  <si>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</si>
  <si>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</si>
  <si>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</si>
  <si>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</si>
  <si>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</si>
  <si>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</si>
  <si>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</si>
  <si>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</si>
  <si>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</si>
  <si>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</si>
  <si>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</si>
  <si>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</si>
  <si>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</si>
  <si>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</si>
  <si>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</si>
  <si>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</si>
  <si>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</si>
  <si>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</si>
  <si>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</si>
  <si>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</si>
  <si>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</si>
  <si>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</si>
  <si>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</si>
  <si>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</si>
  <si>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</si>
  <si>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</si>
  <si>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</si>
  <si>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</si>
  <si>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</si>
  <si>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</si>
  <si>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</si>
  <si>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</si>
  <si>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</si>
  <si>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</si>
  <si>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</si>
  <si>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</si>
  <si>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</si>
  <si>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</si>
  <si>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</si>
  <si>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</si>
  <si>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</si>
  <si>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</si>
  <si>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</si>
  <si>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</si>
  <si>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</si>
  <si>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</si>
  <si>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</si>
  <si>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</si>
  <si>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</si>
  <si>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</si>
  <si>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</si>
  <si>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</si>
  <si>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</si>
  <si>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</si>
  <si>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</si>
  <si>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</si>
  <si>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</si>
  <si>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</si>
  <si>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</si>
  <si>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</si>
  <si>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</si>
  <si>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</si>
  <si>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</si>
  <si>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</si>
  <si>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</si>
  <si>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</si>
  <si>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</si>
  <si>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</si>
  <si>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</si>
  <si>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</si>
  <si>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</si>
  <si>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</si>
  <si>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</si>
  <si>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</si>
  <si>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</si>
  <si>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</si>
  <si>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</si>
  <si>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</si>
  <si>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</si>
  <si>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</si>
  <si>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</si>
  <si>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</si>
  <si>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</si>
  <si>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</si>
  <si>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</si>
  <si>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</si>
  <si>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</si>
  <si>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</si>
  <si>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</si>
  <si>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</si>
  <si>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</si>
  <si>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Denial of Service protection settings are not configured</t>
  </si>
  <si>
    <t>HSC18</t>
  </si>
  <si>
    <t>System communication authenticity is not guaranteed</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</si>
  <si>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</si>
  <si>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</si>
  <si>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</si>
  <si>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</si>
  <si>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</si>
  <si>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</si>
  <si>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</si>
  <si>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</si>
  <si>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</si>
  <si>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</si>
  <si>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</si>
  <si>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</si>
  <si>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</si>
  <si>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</si>
  <si>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</si>
  <si>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</si>
  <si>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</si>
  <si>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</si>
  <si>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 xml:space="preserve">Cryptographic key pairs are not properly managed </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</si>
  <si>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</si>
  <si>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</si>
  <si>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</si>
  <si>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</si>
  <si>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</si>
  <si>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</si>
  <si>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</si>
  <si>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</si>
  <si>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</si>
  <si>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</si>
  <si>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</si>
  <si>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</si>
  <si>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</si>
  <si>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</si>
  <si>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</si>
  <si>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</si>
  <si>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</si>
  <si>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</si>
  <si>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</si>
  <si>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</si>
  <si>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</si>
  <si>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</si>
  <si>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</si>
  <si>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</si>
  <si>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</si>
  <si>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</si>
  <si>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</si>
  <si>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</si>
  <si>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</si>
  <si>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</si>
  <si>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</si>
  <si>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</si>
  <si>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</si>
  <si>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</si>
  <si>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</si>
  <si>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</si>
  <si>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</si>
  <si>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</si>
  <si>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</si>
  <si>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</si>
  <si>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</si>
  <si>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</si>
  <si>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</si>
  <si>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</si>
  <si>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</si>
  <si>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</si>
  <si>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</si>
  <si>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</si>
  <si>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</si>
  <si>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</si>
  <si>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</si>
  <si>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</si>
  <si>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</si>
  <si>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</si>
  <si>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</si>
  <si>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</si>
  <si>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</si>
  <si>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</si>
  <si>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</si>
  <si>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</si>
  <si>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</si>
  <si>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</si>
  <si>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</si>
  <si>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</si>
  <si>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</si>
  <si>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</si>
  <si>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</si>
  <si>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</si>
  <si>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</si>
  <si>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</si>
  <si>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</si>
  <si>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</si>
  <si>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</si>
  <si>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</si>
  <si>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</si>
  <si>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</si>
  <si>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</si>
  <si>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</si>
  <si>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</si>
  <si>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</si>
  <si>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</si>
  <si>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</si>
  <si>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</si>
  <si>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</si>
  <si>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</si>
  <si>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</si>
  <si>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</si>
  <si>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</si>
  <si>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</si>
  <si>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</si>
  <si>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</si>
  <si>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</si>
  <si>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</si>
  <si>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</si>
  <si>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</si>
  <si>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</si>
  <si>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</si>
  <si>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</si>
  <si>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</si>
  <si>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</si>
  <si>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</si>
  <si>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</si>
  <si>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</si>
  <si>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</si>
  <si>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</si>
  <si>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</si>
  <si>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</si>
  <si>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</si>
  <si>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</si>
  <si>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</si>
  <si>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</si>
  <si>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</si>
  <si>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</si>
  <si>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</si>
  <si>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</si>
  <si>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</si>
  <si>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</si>
  <si>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</si>
  <si>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</si>
  <si>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</si>
  <si>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</si>
  <si>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</si>
  <si>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</si>
  <si>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</si>
  <si>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</si>
  <si>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</si>
  <si>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</si>
  <si>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</si>
  <si>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</si>
  <si>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</si>
  <si>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</si>
  <si>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</si>
  <si>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</si>
  <si>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</si>
  <si>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</si>
  <si>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</si>
  <si>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</si>
  <si>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</si>
  <si>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</si>
  <si>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</si>
  <si>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</si>
  <si>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</si>
  <si>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</si>
  <si>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</si>
  <si>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</si>
  <si>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</si>
  <si>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</si>
  <si>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</si>
  <si>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</si>
  <si>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</si>
  <si>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</si>
  <si>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</si>
  <si>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</si>
  <si>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</si>
  <si>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</si>
  <si>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</si>
  <si>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</si>
  <si>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</si>
  <si>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</si>
  <si>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</si>
  <si>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</si>
  <si>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</si>
  <si>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</si>
  <si>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</si>
  <si>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</si>
  <si>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</si>
  <si>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</si>
  <si>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</si>
  <si>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</si>
  <si>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</si>
  <si>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</si>
  <si>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</si>
  <si>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</si>
  <si>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</si>
  <si>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</si>
  <si>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</si>
  <si>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</si>
  <si>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</si>
  <si>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</si>
  <si>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</si>
  <si>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</si>
  <si>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</si>
  <si>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</si>
  <si>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</si>
  <si>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</si>
  <si>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</si>
  <si>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</si>
  <si>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</si>
  <si>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</si>
  <si>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</si>
  <si>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</si>
  <si>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</si>
  <si>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</si>
  <si>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</si>
  <si>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</si>
  <si>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</si>
  <si>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</si>
  <si>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</si>
  <si>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</si>
  <si>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</si>
  <si>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</si>
  <si>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</si>
  <si>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</si>
  <si>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</si>
  <si>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</si>
  <si>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</si>
  <si>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</si>
  <si>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</si>
  <si>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</si>
  <si>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</si>
  <si>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</si>
  <si>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</si>
  <si>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</si>
  <si>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</si>
  <si>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</si>
  <si>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</si>
  <si>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</si>
  <si>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</si>
  <si>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</si>
  <si>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</si>
  <si>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</si>
  <si>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</si>
  <si>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</si>
  <si>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</si>
  <si>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</si>
  <si>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</si>
  <si>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</si>
  <si>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</si>
  <si>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</si>
  <si>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</si>
  <si>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</si>
  <si>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</si>
  <si>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</si>
  <si>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</si>
  <si>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</si>
  <si>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</si>
  <si>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</si>
  <si>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</si>
  <si>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</si>
  <si>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</si>
  <si>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</si>
  <si>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</si>
  <si>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</si>
  <si>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</si>
  <si>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</si>
  <si>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</si>
  <si>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</si>
  <si>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</si>
  <si>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</si>
  <si>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</si>
  <si>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</si>
  <si>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</si>
  <si>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</si>
  <si>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</si>
  <si>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</si>
  <si>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</si>
  <si>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</si>
  <si>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</si>
  <si>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</si>
  <si>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</si>
  <si>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</si>
  <si>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</si>
  <si>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</si>
  <si>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</si>
  <si>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</si>
  <si>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</si>
  <si>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</si>
  <si>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</si>
  <si>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</si>
  <si>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</si>
  <si>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</si>
  <si>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</si>
  <si>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</si>
  <si>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</si>
  <si>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</si>
  <si>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</si>
  <si>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</si>
  <si>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</si>
  <si>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</si>
  <si>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</si>
  <si>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</si>
  <si>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</si>
  <si>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</si>
  <si>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</si>
  <si>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</si>
  <si>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</si>
  <si>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</si>
  <si>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</si>
  <si>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</si>
  <si>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</si>
  <si>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</si>
  <si>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</si>
  <si>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</si>
  <si>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</si>
  <si>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</si>
  <si>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</si>
  <si>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</si>
  <si>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</si>
  <si>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</si>
  <si>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</si>
  <si>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</si>
  <si>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</si>
  <si>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</si>
  <si>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</si>
  <si>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</si>
  <si>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</si>
  <si>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</si>
  <si>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</si>
  <si>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</si>
  <si>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</si>
  <si>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</si>
  <si>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</si>
  <si>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</si>
  <si>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</si>
  <si>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</si>
  <si>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</si>
  <si>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</si>
  <si>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</si>
  <si>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</si>
  <si>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</si>
  <si>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</si>
  <si>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</si>
  <si>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</si>
  <si>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</si>
  <si>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</si>
  <si>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</si>
  <si>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</si>
  <si>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</si>
  <si>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</si>
  <si>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</si>
  <si>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</si>
  <si>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</si>
  <si>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</si>
  <si>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</si>
  <si>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</si>
  <si>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</si>
  <si>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</si>
  <si>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</si>
  <si>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</si>
  <si>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</si>
  <si>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</si>
  <si>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</si>
  <si>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</si>
  <si>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</si>
  <si>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</si>
  <si>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</si>
  <si>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</si>
  <si>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</si>
  <si>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</si>
  <si>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</si>
  <si>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</si>
  <si>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</si>
  <si>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</si>
  <si>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</si>
  <si>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</si>
  <si>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</si>
  <si>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</si>
  <si>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</si>
  <si>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</si>
  <si>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</si>
  <si>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</si>
  <si>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</si>
  <si>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</si>
  <si>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</si>
  <si>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</si>
  <si>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</si>
  <si>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</si>
  <si>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</si>
  <si>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</si>
  <si>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</si>
  <si>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</si>
  <si>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</si>
  <si>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</si>
  <si>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</si>
  <si>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</si>
  <si>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</si>
  <si>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</si>
  <si>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</si>
  <si>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</si>
  <si>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</si>
  <si>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</si>
  <si>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</si>
  <si>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</si>
  <si>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</si>
  <si>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</si>
  <si>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</si>
  <si>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</si>
  <si>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</si>
  <si>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</si>
  <si>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</si>
  <si>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</si>
  <si>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</si>
  <si>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</si>
  <si>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</si>
  <si>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</si>
  <si>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</si>
  <si>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</si>
  <si>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</si>
  <si>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</si>
  <si>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</si>
  <si>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</si>
  <si>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</si>
  <si>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</si>
  <si>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</si>
  <si>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</si>
  <si>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</si>
  <si>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</si>
  <si>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</si>
  <si>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</si>
  <si>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</si>
  <si>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</si>
  <si>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</si>
  <si>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</si>
  <si>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</si>
  <si>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</si>
  <si>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</si>
  <si>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</si>
  <si>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</si>
  <si>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</si>
  <si>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 xml:space="preserve">Test Case Tab </t>
  </si>
  <si>
    <t xml:space="preserve">Date </t>
  </si>
  <si>
    <t>Internal Updates</t>
  </si>
  <si>
    <t xml:space="preserve">Internal Revenue Service </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</si>
  <si>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</si>
  <si>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</si>
  <si>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</si>
  <si>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</si>
  <si>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</si>
  <si>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</si>
  <si>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</si>
  <si>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</si>
  <si>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</si>
  <si>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</si>
  <si>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</si>
  <si>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</si>
  <si>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</si>
  <si>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</si>
  <si>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</si>
  <si>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</si>
  <si>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</si>
  <si>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</si>
  <si>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</si>
  <si>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Updated Issue Code Table</t>
  </si>
  <si>
    <t>Verify device is configured to automatically disconnect console sessions after a defined maximum session time, set in minutes.</t>
  </si>
  <si>
    <t>This prevents unauthorized users from misusing abandoned sessions. For example, if the network administrator disconnects leaving a console session open, that session will remain open (in the same state and privilege level) for the next person who connects a console cable to the device.
A shorter timeout is usually desired, but this can be extended for longer-running operations such as debug sessions or NX-OS updates.
This is not an idle timer, it is the maximum length of a session. This is a key difference that should be taken into account when determining the best value for your organization and your work habits.</t>
  </si>
  <si>
    <t>Perform the following to determine if the ACL is set:
Verify that you see an access-class defined:
```
switch# sho run | section vty
```
Next, display the access-list to verify that it is appropriate for your organization:
```
switch# sho run &lt;Access-Class name&gt;
```</t>
  </si>
  <si>
    <t>Create an access-list that defines the various trusted subnets and/or stations:
```
switch(config)# ip access-list ACL-MGT
switch(config-acl)# remark access-class ACL
switch(config-acl)# permit ip 192.168.12.0/24 any
switch(config-acl)# deny ip any any log
```
It is suggested that all ACLs are commented to help self-document the configuration.
The last line in the ACL should read `deny ip any any log` to record all attempts to reach the management interface from unauthorized stations.
Apply the Access-Class to the VTY interface:
```
switch(config)# line vty
switch(config-line)# access-class ACL-MGT in
```</t>
  </si>
  <si>
    <t>While configuring a back-end authentication store is the recommended configuration, at least one local administrative account must be configured. For this reason, ensuring a minimum bar for password strength for all local administrative accounts is important. Enabling this setting enforces passwords that conform to the following rules:
- At least eight characters long
- Does not contain many consecutive characters (such as "abcd")
- Does not contain many repeating characters (such as "aaabbb")
- Does not contain dictionary words
- Does not contain proper names
- Contains both uppercase and lowercase characters
- Contains numbers</t>
  </si>
  <si>
    <t>A simple "show" command audits the state of this setting:
```
switch# show password strength-check
Password strength check is enabled
```</t>
  </si>
  <si>
    <t>Password length should be set to some value that makes compromising any captured hashed difficult. This generally means that the maximum value of 127 should never be changed, and that the minimum value, which defaults to 8, should always be increased.
Typical values for minimum passphrase length of administrative users are generally 20 characters or longer (values of 30 or 32 are often seen). 
A specific value is not recommended, since then a savvy attacker may start their attack with "only passwords of the exact length recommended in the CIS benchmark", which would reduce their attack time.</t>
  </si>
  <si>
    <t>Passwords are stored in a non-reversible, hashed and salted format. If an attacker should "harvest" a password hash, it is of course hashed in a non-reversible format - however, it can be decoded using dictionary and/or brute-force attacks using tools such as hashcat or John the Ripper (JtR). The single best obstacle to an attack of this type is password length - the longer the password the more difficult it is to decode. 
Since the default password hash schema on the NX-OS version 9 platform is MD5, it's recommended that the password length be set to (and enforced at) some longer value, for instance 24, 32 or even longer values. CIS recommends a minimum length of 16 for passphrases. 
This discussion actually illustrates why the best recommendation is to not use local credentials at all, but rather to use a back-end authentication source (using RADIUS or TACACS+). In this scenario, local administrative accounts are only used if the back-end authentication source is unavailable. This makes any compromised local credentials much harder to use, a successful attack would have to also take back end authentication sources offline (or make them otherwise unavailable).</t>
  </si>
  <si>
    <t>To audit the SNMPv3 configuration, use the "show run snmp" command.
Ensure that:
Ensure that SNMP version 3 is set
switch# sho run snmp | i version
```
version 9.3(3) Bios:version
snmp-server host 1.2.3.4 traps version 3 priv &lt;SNMPv3_UserName&gt;
```
Ensure that SNMPv3 encryption is enforced globally for all users:
```
switch# sho run snmp | i global
snmp-server globalEnforcePriv
```
Ensure that SNMP Users have appropriate access levels:
```
switch# sho run snmp | i user
snmp-server user SNMPv3_UserName network-admin auth sha 0x12624c4dcb90cffeb43a1177324f547d priv 0x12624c4dcb90cffeb43a1177324f547d localizedkey
```
SNMP version 2 is NOT set - "show run snmp | i community" should not return any statements (failed audit shown below)
```
switch# sho run snmp | i community
snmp-server community asdf group network-operator
snmp-server community &lt;SomeComplexString&gt; group network-operator
snmp-server community asdfasdfasf group network-operator
```</t>
  </si>
  <si>
    <t>Create SNMPv3 Users (and groups if needed). Ensure that SHA hashes are used rather than MD5. Also ensure that appropriate authorization levels are set ("network-admin" is shown below):
```
switch(config)#snmp-server user SNMPv3_UserName network-admin auth sha 0x12624c4dcb90cffeb43a1177324f547d priv 0x12624c4dcb90cffeb43a1177324f547d localizedkey
```
To set SNMP to version 3, add the "version" parameter to the snmp-server command (note that SNMPv3 users and groups need to be configured first):
```
switch(config)# snmp-server host 1.2.3.4 traps version 3 priv &lt;SNMPv3_UserName&gt;
```
To enforce encryption for all SNMPv3 Users. This can be done by individual user, but it's recommended to enforce it globally:
```
switch(config)# snmp-server globalEnforcePriv
```</t>
  </si>
  <si>
    <t>1.9.1</t>
  </si>
  <si>
    <t>1.9.2</t>
  </si>
  <si>
    <t>**_Examples of traps_**
All notifications
```
switch(config)##switch(config)#snmp-server enable traps
```
CISCO-AAA-SERVER-MIB
```
switch(config)#switch(config)#snmp-server enable traps aaa
```
ENITY-MIB, CISCO-ENTITY-FRU-CONTROL-MIB, CISCO-ENTITY-SENSOR-MIB
```
switch(config)#switch(config)#snmp-server enable traps entity
switch(config)#switch(config)#snmp-server enable traps entity fru
```
CISCO-LICENSE-MGR-MIB
```
switch(config)#switch(config)#snmp-server enable traps license
```
IF-MIB
```
switch(config)#switch(config)#snmp-server enable traps link
switch(config)#CISCO-PSM-MIB
switch(config)#switch(config)#snmp-server enable traps port-security
switch(config)#snmpv2-MIB
switch(config)#switch(config)#snmp-server enable traps switch(config)#snmp
switch(config)#switch(config)#snmp-server enable traps switch(config)#snmp authentication
```
CISCO-FCC-MIB
```
switch(config)##switch(config)#snmp-server enable traps fcc
```
CISCO-DM-MIB
```
switch(config)#snmp-server enable traps fcdomain
```
CISCO-NS-MIB
```
switch(config)#snmp-server enable traps fcns
```
CISCO-FCS-MIB
```
switch(config)#snmp-server enable traps fcs discovery-complete
switch(config)#snmp-server enable traps fcs request-reject
```
CISCO-FDMI-MIB
```
switch(config)#snmp-server enable traps fdmi
```
CISCO-FSPF-MIB
```
switch(config)#snmp-server enable traps fspf
```
CISCO-PSM-MIB
```
switch(config)#snmp-server enable traps port-security
```
CISCO-RSCN-MIB
```
switch(config)#snmp-server enable traps rscn
switch(config)#snmp-server enable traps rscn els
switch(config)#snmp-server enable traps rscn ils
```
CISCO-ZS-MIB
```
switch(config)#snmp-server enable traps zone
switch(config)#snmp-server enable traps zone default-zone-behavior-change
switch(config)#snmp-server enable traps zone merge-failure
switch(config)#snmp-server enable traps zone merge-success
switch(config)#snmp-server enable traps zone request-reject
switch(config)#snmp-server enable traps zone unsupp-mem
```</t>
  </si>
  <si>
    <t>There are two typical commands to show the snmp source-interface configuration.
The first shows only the explicit definitions for traps and informs:
```
switch# sho snmp source-interface
-------------------------------------------------------------------
Notification source-interface
-------------------------------------------------------------------
trap mgmt0
inform mgmt0
-------------------------------------------------------------------
```
or, more completely, use the "show running-config snmp" command, and filter for the keyword "source":
```
switch# sho run snmp | i source
snmp-server source-interface traps mgmt0
snmp-server source-interface informs mgmt0
snmp-server host 1.2.3.4 source-interface loopback0
```</t>
  </si>
  <si>
    <t>```
switch(config)# snmp-server host 1.2.3.4 source-interface mgmt 0
```
or
```
switch(config)# snmp-server host 1.2.3.4 source-interface loopback 0
```
SNMP Server traps or informs:
```
switch(config)# snmp-server source-interface traps loopback 0
switch(config)# snmp-server source-interface informs loopback 0
```
or
```
switch(config)# snmp-server source-interface traps mgmt 0
switch(config)# snmp-server source-interface informs mgmt 0
```</t>
  </si>
  <si>
    <t>Ensure Read Write privileges are not configured for SNMP</t>
  </si>
  <si>
    <t>The command "show run snmp | i community" will list all community strings, and which SNMP Groups each is in. The "show snmp groups" shows all SNMP groups, and what access they have. Ensure that only groups with RO access are used in any SNMPv2 deployment. The group "network-operator" is the most commonly seen read-only group.
```
switch# sho run snmp | i community
snmp-server community &lt;SomeComplexString&gt; group network-operator
```
This listing shows the SNMP groups on the switch by default:
```
CISNXOS9# sho snmp group
Role: aaa-db-admin
 Description: Predefined AAA DB admin, has no cli permissions. Allows RESTful A
PI
 -------------------------------------------------------------------
 Rule Perm Type Scope Entity
 -------------------------------------------------------------------
 1 permit read-write
Role: aaa-db-operator
 Description: Predefined AAA DB operator, has no cli permissions. Allows RESTfu
l API
 -------------------------------------------------------------------
 Rule Perm Type Scope Entity
 -------------------------------------------------------------------
 1 permit read
Role: l3-db-admin
 Description: Predefined L3 DB admin, has no cli permissions. Allows RESTful AP
I
 -------------------------------------------------------------------
 Rule Perm Type Scope Entity
 -------------------------------------------------------------------
 1 permit read-write
Role: l3-db-operator
 Description: Predefined L3 DB operator, has no cli permissions. Allows RESTful
 API
 -------------------------------------------------------------------
 Rule Perm Type Scope Entity
 -------------------------------------------------------------------
 1 permit read
Role: network-admin
 Description: Predefined network admin role has access to all commands
 on the switch
 -------------------------------------------------------------------
 Rule Perm Type Scope Entity
 -------------------------------------------------------------------
 1 permit read-write
Role: network-operator
 Description: Predefined network operator role has access to all read
 commands on the switch
 -------------------------------------------------------------------
 Rule Perm Type Scope Entity
 -------------------------------------------------------------------
 1 permit read
Role: nxdb-admin
 Description: Predefined nxdb-admin role has no cli permissions.
 Allows json-rpc get and set.
 -------------------------------------------------------------------
 Rule Perm Type Scope Entity
 -------------------------------------------------------------------
 1 deny command
Role: nxdb-operator
 Description: Predefined nxdb-operator role has no cli permissions.
 Allows json-rpc get.
 -------------------------------------------------------------------
 Rule Perm Type Scope Entity
 -------------------------------------------------------------------
 1 deny command
Role: vdc-admin
 Description: Predefined vdc admin role has access to all commands within
 a VDC instance
 -------------------------------------------------------------------
 Rule Perm Type Scope Entity
 -------------------------------------------------------------------
 1 permit read-write
Role: vdc-operator
 Description: Predefined vdc operator role has access to all read commands
 within a VDC instance
 -------------------------------------------------------------------
 Rule Perm Type Scope Entity
 -------------------------------------------------------------------
 1 permit read
Role: dev-ops
 Description: Predefined system role for devops access. This role
 cannot be modified.
 -------------------------------------------------------------------
 Rule Perm Type Scope Entity
 -------------------------------------------------------------------
 6 permit command conf t ; username *
 5 permit command attach module *
 4 permit command slot *
 3 permit command bcm module *
 2 permit command run bash *
 1 permit command python *
Role: priv-15
 Description: This is a system defined privilege role.
 Vlan policy: permit (default)
 Interface policy: permit (default)
 Vrf policy: permit (default)
 -------------------------------------------------------------------
 Rule Perm Type Scope Entity
 -------------------------------------------------------------------
 1 permit read-write
Role: priv-14
 Description: This is a system defined privilege role.
 Vlan policy: permit (default)
 Interface policy: permit (default)
 Vrf policy: permit (default)
 -------------------------------------------------------------------
 Rule Perm Type Scope Entity
 -------------------------------------------------------------------
 1 permit read-write
Role: priv-13
 Description: This is a system defined privilege role.
 Vlan policy: permit (default)
 Interface policy: permit (default)
 Vrf policy: permit (default)
Role: priv-12
 Description: This is a system defined privilege role.
 Vlan policy: permit (default)
 Interface policy: permit (default)
 Vrf policy: permit (default)
Role: priv-11
 Description: This is a system defined privilege role.
 Vlan policy: permit (default)
 Interface policy: permit (default)
 Vrf policy: permit (default)
Role: priv-10
 Description: This is a system defined privilege role.
 Vlan policy: permit (default)
 Interface policy: permit (default)
 Vrf policy: permit (default)
Role: priv-9
 Description: This is a system defined privilege role.
 Vlan policy: permit (default)
 Interface policy: permit (default)
 Vrf policy: permit (default)
Role: priv-8
 Description: This is a system defined privilege role.
 Vlan policy: permit (default)
 Interface policy: permit (default)
 Vrf policy: permit (default)
Role: priv-7
 Description: This is a system defined privilege role.
 Vlan policy: permit (default)
 Interface policy: permit (default)
 Vrf policy: permit (default)
Role: priv-6
 Description: This is a system defined privilege role.
 Vlan policy: permit (default)
 Interface policy: permit (default)
 Vrf policy: permit (default)
Role: priv-5
 Description: This is a system defined privilege role.
 Vlan policy: permit (default)
 Interface policy: permit (default)
 Vrf policy: permit (default)
Role: priv-4
 Description: This is a system defined privilege role.
 Vlan policy: permit (default)
 Interface policy: permit (default)
 Vrf policy: permit (default)
Role: priv-3
 Description: This is a system defined privilege role.
 Vlan policy: permit (default)
 Interface policy: permit (default)
 Vrf policy: permit (default)
Role: priv-2
 Description: This is a system defined privilege role.
 Vlan policy: permit (default)
 Interface policy: permit (default)
 Vrf policy: permit (default)
Role: priv-1
 Description: This is a system defined privilege role.
 Vlan policy: permit (default)
 Interface policy: permit (default)
 Vrf policy: permit (default)
Role: priv-0
 Description: This is a system defined privilege role.
 Vlan policy: permit (default)
 Interface policy: permit (default)
 Vrf policy: permit (default)
 -------------------------------------------------------------------
 Rule Perm Type Scope Entity
 -------------------------------------------------------------------
 10 permit command traceroute6 *
 9 permit command traceroute *
 8 permit command telnet6 *
 7 permit command telnet *
 6 permit command ping6 *
 5 permit command ping *
 4 permit command ssh6 *
 3 permit command ssh *
 2 permit command enable *
 1 permit read
```</t>
  </si>
  <si>
    <t>Only use RO groups for SNMPv2. The most common implementation is "network-operator", because if you use the legacy syntax:
```
switch(config)# snmp-server community &lt;some complex string&gt; ro
```
the switch will translate this to the new syntax, using "network-operator" group
```
switch(config)# snmp-server community &lt;some complex string&gt; group network-operator
```</t>
  </si>
  <si>
    <t>1.9.3</t>
  </si>
  <si>
    <t>1.9.4</t>
  </si>
  <si>
    <t>Using "show logging timestamp" is the reliable command to show this configuration setting, as it will show the default value of "seconds", which will not appear in the configuration:
```
switch# sho logging timestamp
Logging timestamp: Seconds
```</t>
  </si>
  <si>
    <t>Configure at least 2 external NTP Servers</t>
  </si>
  <si>
    <t>Accurate time is a critical piece of security infrastructure. Without accurate time on all infrastructure, it is complex or even impossible to correlate events from multiple sources to get an accurate view of a security incident or technical issue.
Using multiple sources gives redundancy in time sources.
In most infrastructures, for efficiency only a small subset of devices (often a redundant pair of routers or switches) will use redundant external time sources. All other infrastructure will then synchronize time from them. This also means that any perimeter firewalls can be configured to limit NTP requests to the public internet to just those sources and destinations.
The exception would of course be if the organization has an on-premise, internal atomic or GPS based network time source. Even in those situations an tiered NTP infrastructure is generally recommended on the internal network.</t>
  </si>
  <si>
    <t>The "show running-config ntp" command will list all configured NTP servers. Note that the IP addresses are for demonstrations purposes only, production configurations will likely vary.
```
switch(config)# sho run ntp
!Command: show running-config ntp !Running configuration last done at: Sat Apr 25 10:40:55 2020 !Time: Sat Apr 25 10:41:01 2020
version 9.3(3) Bios:version ntp server 13.86.101.172 use-vrf management ntp server 132.163.97.6 use-vrf management ntp server 132.246.11.231 use-vrf management ntp source-interface loopback1
NTP default commands which are not explicitly configured can be displayed by using the "show running-config ntp all" command.
```
```
switch(config)# sho running-config ntp all
!Command: show running-config ntp all !Running configuration last done at: Sat Apr 25 11:31:43 2020 !Time: Sat Apr 25 11:33:44 2020
version 9.3(3) Bios:version ntp server 13.86.101.172 use-vrf management ntp server 132.163.97.6 use-vrf management ntp server 132.246.11.231 use-vrf management ntp source-interface loopback1 feature ntp no ntp allow private no ntp allow control no ntp passive clock format 24-hours
```</t>
  </si>
  <si>
    <t>Accurate time is a critical piece of security infrastructure. Without accurate time on all infrastructure, it is complex or even impossible to correlate events from multiple sources to get an accurate view of a security incident or technical issue.
Also, without accurate time authentication issues can arise. If an attacker can influence the NTP traffic, it is possible to "back-date" NTP responses to permit the use of older certificates, or "forward-date" NTP responses to invalidate any certificates in use on the device.
Using multiple sources gives redundancy in time sources.
If a management network is in use in the infrastructure, using the management VRF to source time can help to protect NTP response traffic from tampering.
It is key to set an NTP source interface, so that any perimeter devices can be configured to permit NTP requests from those IP addresses, and to restrict NTP requests to a list of authorized IP addresses. Be sure that this is a "reliable" interface. In many cases this means using a loopback interface, so that any of several interfaces can be used to route the request to the NTP server. If a non-loopback interface is used, understand that if that interface is in a down state then NTP requests will not be sent.</t>
  </si>
  <si>
    <t>If the default VRF is used (note that the IP addresses are for demonstrations purposes only, production configurations will likely vary):
```
switch(config)#ntp server 13.86.101.172 use-vrf default
switch(config)#ntp server 132.163.97.6 use-vrf default
switch(config)#ntp server 132.246.11.231 use-vrf default
switch(config)#ntp source-interface loopback1
```
If a management VRF is used:
```
switch(config)#ntp server 13.86.101.172 use-vrf management
switch(config)#ntp server 132.163.97.6 use-vrf management
switch(config)#ntp server 132.246.11.231 use-vrf management
switch(config)#ntp source-interface loopback1
```</t>
  </si>
  <si>
    <t>Timezones are a source of contention in larger corporations. On one hand, if infrastructure is configured with time consistent with the local timezone, then it is simpler to co-relate end-user symptoms and logs on end-user equipment with logs from network equipment.
On the other hand, in organizations that span multiple time zones, configuring local time can make it easy to mis-match log entries from gear in different time zones.
In some organizations, the solution is to post both local and UTC time in all log entries. In other organizations, all gear is configured for one timezone (either UTC or "head office time"). 
The important thing is to have a standard for time zone, and to configure it consistently across all hosts and infrastructure equipment.</t>
  </si>
  <si>
    <t>To show the current timezone, show the running configuration and filter for the word "timezone".
```
switch(config)# sho run | i timezone
clock timezone EST -5 0
```</t>
  </si>
  <si>
    <t>To set the timezone, define the timezone name, the offset in hours, then the offset in seconds. The example below shows EST (Offset of -5 hours, zero seconds).
```
switch(config)# clock timezone EST -5 0
```</t>
  </si>
  <si>
    <t>If a Local Time Zone is used, Configure Daylight Savings</t>
  </si>
  <si>
    <t>```
switch(config)# sho run | i summer-time
clock summer-time EDT 2 Sun Mar 02:00 1 Sun Nov 02:00 60
```</t>
  </si>
  <si>
    <t>In most cases, just the name of the DST timezone name is sufficient. NX-OS assumes 1 hour offset, using the United States dates for DST.
```
switch(config)# clock summer-time &lt;DST Timezone Name&gt;
```
for example:
```
switch(config)# clock summer-time EDT
```
If a full definition of the change is needed, it can certainly be set:
```
switch(config)# clock summer-time &lt;DST Timezone Name&gt; &lt;day1&gt; &lt;month1&gt; &lt;time1&gt; &lt;day2&gt; &lt;month2&gt; &lt;time2&gt; &lt;offset in minutes&gt;
```
where:
- day1, month1, time1 define the start of the DST period
- day2, month2, time2 define the end of the DST period</t>
  </si>
  <si>
    <t>To just show the COPP Policy applied:
```
switch# sho copp status
Last Config Operation: None
Last Config Operation Timestamp: None
Last Config Operation Status: None
Error Timestamp: 14:11:09 UTC May 11 2020
Error Occurred: TCAM region is not configured. Please configure TCAM region and
retry the command (0x410400c5)
Policy-map attached to the control-plane: copp-system-p-policy-strict
```
or
```
switch# sho run | i copp
copp profile strict
```
To then show the policy itself (the default "strict" policy is shown):
```
switch# sho copp profile strict
ip access-list copp-system-p-acl-auto-rp
 permit ip any 224.0.1.39/32
 permit ip any 224.0.1.40/32
ip access-list copp-system-p-acl-bgp
 permit tcp any gt 1023 any eq bgp
 permit tcp any eq bgp any gt 1023
ipv6 access-list copp-system-p-acl-bgp6
 permit tcp any gt 1023 any eq bgp
 permit tcp any eq bgp any gt 1023
ip access-list copp-system-p-acl-dhcp
 permit udp any eq bootpc any
 permit udp any neq bootps any eq bootps
ip access-list copp-system-p-acl-dhcp-relay-response
 permit udp any eq bootps any
 permit udp any any eq bootpc
ipv6 access-list copp-system-p-acl-dhcp6
 permit udp any eq 546 any
 permit udp any any eq 547
ipv6 access-list copp-system-p-acl-dhcp6-relay-response
 permit udp any eq 547 any
 permit udp any any eq 546
ip access-list copp-system-p-acl-eigrp
 permit eigrp any any
ipv6 access-list copp-system-p-acl-eigrp6
 permit eigrp any any
ip access-list copp-system-p-acl-ftp
 permit tcp any any eq ftp-data
 permit tcp any any eq ftp
 permit tcp any eq ftp-data any
 permit tcp any eq ftp any
ip access-list copp-system-p-acl-hsrp
 permit udp any 224.0.0.0/24 eq 1985
ipv6 access-list copp-system-p-acl-hsrp6
 permit udp any ff02::66/128 eq 2029
ip access-list copp-system-p-acl-http
 permit tcp any eq 80 any
 permit tcp any any eq 80
ip access-list copp-system-p-acl-https
 permit tcp any eq 443 any
 permit tcp any any eq 443
ip access-list copp-system-p-acl-icmp
 permit icmp any any echo
 permit icmp any any echo-reply
ipv6 access-list copp-system-p-acl-icmp6
 permit icmp any any echo-request
 permit icmp any any echo-reply
ip access-list copp-system-p-acl-igmp
 permit igmp any 224.0.0.0/3
mac access-list copp-system-p-acl-mac-cdp-udld-vtp
 permit any 0100.0ccc.cccc 0000.0000.0000
mac access-list copp-system-p-acl-mac-cfsoe
 permit any 0180.c200.000e 0000.0000.0000 0x8843
 permit any 0180.c200.000e 0000.0000.0000
mac access-list copp-system-p-acl-mac-dot1x
 permit any 0180.c200.0003 0000.0000.0000 0x888e
mac access-list copp-system-p-acl-mac-fcoe
 permit any any 0x8906
 permit any any 0x8914
mac access-list copp-system-p-acl-mac-l2-tunnel
 permit any any 0x8840
mac access-list copp-system-p-acl-mac-l3-isis
 permit any 0180.c200.0015 0000.0000.0000
 permit any 0180.c200.0014 0000.0000.0000
 permit any 0900.2b00.0005 0000.0000.0000
 permit any 0900.2b00.0004 0000.0000.0000
mac access-list copp-system-p-acl-mac-lacp
 permit any 0180.c200.0002 0000.0000.0000 0x8809
mac access-list copp-system-p-acl-mac-lldp
 permit any 0180.c200.000e 0000.0000.0000 0x88cc
mac access-list copp-system-p-acl-mac-sdp-srp
 permit any 0180.c200.000e 0000.0000.0000 0x3401
mac access-list copp-system-p-acl-mac-stp
 permit any 0100.0ccc.cccd 0000.0000.0000
 permit any 0180.c200.0000 0000.0000.0000
mac access-list copp-system-p-acl-mac-undesirable
 permit any any
ipv6 access-list copp-system-p-acl-mld
 permit icmp any any mld-query
 permit icmp any any mld-report
 permit icmp any any mld-reduction
 permit icmp any any 143
ip access-list copp-system-p-acl-msdp
 permit tcp any gt 1023 any eq 639
 permit tcp any eq 639 any gt 1023
ipv6 access-list copp-system-p-acl-ndp
 permit icmp any any router-solicitation
 permit icmp any any router-advertisement
 permit icmp any any nd-ns
 permit icmp any any nd-na
ip access-list copp-system-p-acl-ntp
 permit udp any any eq ntp
 permit udp any eq ntp any
ipv6 access-list copp-system-p-acl-ntp6
 permit udp any any eq ntp
 permit udp any eq ntp any
ip access-list copp-system-p-acl-openflow
 permit tcp any eq 6653 any
ip access-list copp-system-p-acl-ospf
 permit ospf any any
ipv6 access-list copp-system-p-acl-ospf6
 permit ospf any any
ip access-list copp-system-p-acl-pim
 permit pim any 224.0.0.0/24
 permit udp any any eq 496
 permit ip any 224.0.0.13/32
ip access-list copp-system-p-acl-pim-mdt-join
 permit udp any 224.0.0.13/32
ip access-list copp-system-p-acl-pim-reg
 permit pim any any
ipv6 access-list copp-system-p-acl-pim6
 permit pim any ff02::d/128
 permit udp any any eq 496
ipv6 access-list copp-system-p-acl-pim6-reg
 permit pim any any
ip access-list copp-system-p-acl-ptp
 permit udp any 224.0.1.129/32 eq 319
 permit udp any 224.0.1.129/32 eq 320
mac access-list copp-system-p-acl-ptp-l2
 permit any any 0x88f7
ip access-list copp-system-p-acl-ptp-uc
 permit udp any any eq 319
 permit udp any any eq 320
ip access-list copp-system-p-acl-radius
 permit udp any any eq 1812
 permit udp any any eq 1813
 permit udp any any eq 1645
 permit udp any any eq 1646
 permit udp any eq 1812 any
 permit udp any eq 1813 any
 permit udp any eq 1645 any
 permit udp any eq 1646 any
ipv6 access-list copp-system-p-acl-radius6
 permit udp any any eq 1812
 permit udp any any eq 1813
 permit udp any any eq 1645
 permit udp any any eq 1646
 permit udp any eq 1812 any
 permit udp any eq 1813 any
 permit udp any eq 1645 any
 permit udp any eq 1646 any
ip access-list copp-system-p-acl-rip
 permit udp any 224.0.0.0/24 eq 520
ipv6 access-list copp-system-p-acl-rip6
 permit udp any ff02::9/64 eq 521
ip access-list copp-system-p-acl-sftp
 permit tcp any any eq 115
 permit tcp any eq 115 any
ip access-list copp-system-p-acl-snmp
 permit udp any any eq snmp
 permit udp any any eq snmptrap
 permit tcp any any eq snmp
 permit tcp any any eq snmptrap
ipv6 access-list copp-system-p-acl-snmp6
 permit udp any any eq snmp
 permit udp any any eq snmptrap
 permit tcp any any eq snmp
 permit tcp any any eq snmptrap
ip access-list copp-system-p-acl-ssh
 permit tcp any any eq ssh
 permit tcp any eq ssh any
ipv6 access-list copp-system-p-acl-ssh6
 permit tcp any any eq ssh
 permit tcp any eq ssh any
ip access-list copp-system-p-acl-tacacs
 permit tcp any any eq tacacs
 permit tcp any eq tacacs any
ipv6 access-list copp-system-p-acl-tacacs6
 permit tcp any any eq tacacs
 permit tcp any eq tacacs any
ip access-list copp-system-p-acl-telnet
 permit tcp any any eq telnet
 permit tcp any any eq 107
 permit tcp any eq telnet any
 permit tcp any eq 107 any
ipv6 access-list copp-system-p-acl-telnet6
 permit tcp any any eq telnet
 permit tcp any any eq 107
 permit tcp any eq telnet any
 permit tcp any eq 107 any
ip access-list copp-system-p-acl-tftp
 permit udp any any eq tftp
 permit udp any any eq 1758
 permit udp any eq tftp any
 permit udp any eq 1758 any
ipv6 access-list copp-system-p-acl-tftp6
 permit udp any any eq tftp
 permit udp any any eq 1758
 permit udp any eq tftp any
 permit udp any eq 1758 any
ip access-list copp-system-p-acl-traceroute
 permit icmp any any ttl-exceeded
 permit icmp any any port-unreachable
 permit udp any any range 33434 33534
ip access-list copp-system-p-acl-undesirable
 permit udp any any eq 1434
ip access-list copp-system-p-acl-vpc
 permit udp any any eq 3200
ip access-list copp-system-p-acl-vrrp
 permit ip any 224.0.0.18/32
ipv6 access-list copp-system-p-acl-vrrp6
 permit ipv6 any ff02::12/128
class-map type control-plane match-any copp-system-p-class-critical
 match access-group name copp-system-p-acl-bgp
 match access-group name copp-system-p-acl-rip
 match access-group name copp-system-p-acl-vpc
 match access-group name copp-system-p-acl-bgp6
 match access-group name copp-system-p-acl-ospf
 match access-group name copp-system-p-acl-rip6
 match access-group name copp-system-p-acl-eigrp
 match access-group name copp-system-p-acl-ospf6
 match access-group name copp-system-p-acl-eigrp6
 match access-group name copp-system-p-acl-auto-rp
 match access-group name copp-system-p-acl-mac-l3-isis
class-map type control-plane match-any copp-system-p-class-exception
 match exception ip option
 match exception ip icmp unreachable
 match exception ipv6 option
 match exception ipv6 icmp unreachable
class-map type control-plane match-any copp-system-p-class-exception-diag
 match exception ttl-failure
 match exception mtu-failure
class-map type control-plane match-any copp-system-p-class-fcoe
 match access-group name copp-system-p-acl-mac-fcoe
class-map type control-plane match-any copp-system-p-class-important
 match access-group name copp-system-p-acl-hsrp
 match access-group name copp-system-p-acl-vrrp
 match access-group name copp-system-p-acl-hsrp6
 match access-group name copp-system-p-acl-vrrp6
 match access-group name copp-system-p-acl-mac-lldp
class-map type control-plane match-any copp-system-p-class-l2-default
 match access-group name copp-system-p-acl-mac-undesirable
class-map type control-plane match-any copp-system-p-class-l2-unpoliced
 match access-group name copp-system-p-acl-mac-stp
 match access-group name copp-system-p-acl-mac-lacp
 match access-group name copp-system-p-acl-mac-cfsoe
 match access-group name copp-system-p-acl-mac-sdp-srp
 match access-group name copp-system-p-acl-mac-l2-tunnel
 match access-group name copp-system-p-acl-mac-cdp-udld-vtp
class-map type control-plane match-any copp-system-p-class-l3mc-data
 match exception multicast rpf-failure
 match exception multicast dest-miss
class-map type control-plane match-any copp-system-p-class-l3mcv6-data
 match exception multicast ipv6-rpf-failure
 match exception multicast ipv6-dest-miss
class-map type control-plane match-any copp-system-p-class-l3uc-data
 match exception glean
class-map type control-plane match-any copp-system-p-class-management
 match access-group name copp-system-p-acl-ftp
 match access-group name copp-system-p-acl-ntp
 match access-group name copp-system-p-acl-ssh
 match access-group name copp-system-p-acl-http
 match access-group name copp-system-p-acl-ntp6
 match access-group name copp-system-p-acl-sftp
 match access-group name copp-system-p-acl-snmp
 match access-group name copp-system-p-acl-ssh6
 match access-group name copp-system-p-acl-tftp
 match access-group name copp-system-p-acl-https
 match access-group name copp-system-p-acl-snmp6
 match access-group name copp-system-p-acl-tftp6
 match access-group name copp-system-p-acl-radius
 match access-group name copp-system-p-acl-tacacs
 match access-group name copp-system-p-acl-telnet
 match access-group name copp-system-p-acl-radius6
 match access-group name copp-system-p-acl-tacacs6
 match access-group name copp-system-p-acl-telnet6
class-map type control-plane match-any copp-system-p-class-monitoring
 match access-group name copp-system-p-acl-icmp
 match access-group name copp-system-p-acl-icmp6
 match access-group name copp-system-p-acl-traceroute
class-map type control-plane match-any copp-system-p-class-multicast-host
 match access-group name copp-system-p-acl-mld
class-map type control-plane match-any copp-system-p-class-multicast-router
 match access-group name copp-system-p-acl-pim
 match access-group name copp-system-p-acl-msdp
 match access-group name copp-system-p-acl-pim6
 match access-group name copp-system-p-acl-pim-reg
 match access-group name copp-system-p-acl-pim6-reg
 match access-group name copp-system-p-acl-pim-mdt-join
 match exception mvpn
class-map type control-plane match-any copp-system-p-class-nat-flow
 match exception nat-flow
class-map type control-plane match-any copp-system-p-class-ndp
 match access-group name copp-system-p-acl-ndp
class-map type control-plane match-any copp-system-p-class-normal
 match access-group name copp-system-p-acl-mac-dot1x
 match protocol arp
class-map type control-plane match-any copp-system-p-class-normal-dhcp
 match access-group name copp-system-p-acl-dhcp
 match access-group name copp-system-p-acl-dhcp6
class-map type control-plane match-any copp-system-p-class-normal-dhcp-relay-res
ponse
 match access-group name copp-system-p-acl-dhcp-relay-response
 match access-group name copp-system-p-acl-dhcp6-relay-response
class-map type control-plane match-any copp-system-p-class-normal-igmp
 match access-group name copp-system-p-acl-igmp
class-map type control-plane match-any copp-system-p-class-openflow
 match access-group name copp-system-p-acl-openflow
class-map type control-plane match-any copp-system-p-class-redirect
 match access-group name copp-system-p-acl-ptp
 match access-group name copp-system-p-acl-ptp-l2
 match access-group name copp-system-p-acl-ptp-uc
class-map type control-plane match-any copp-system-p-class-undesirable
 match access-group name copp-system-p-acl-undesirable
 match exception multicast sg-rpf-failure
class-map type control-plane match-any copp-system-p-class-undesirablev6
 match exception multicast ipv6-sg-rpf-failure
policy-map type control-plane copp-system-p-policy-strict
 class copp-system-p-class-l3uc-data
 set cos 1
 police cir 250 pps bc 32 packets conform transmit violate drop
 class copp-system-p-class-critical
 set cos 7
 police cir 19000 pps bc 128 packets conform transmit violate drop
 class copp-system-p-class-important
 set cos 6
 police cir 3000 pps bc 256 packets conform transmit violate drop
 class copp-system-p-class-openflow
 set cos 5
 police cir 2000 pps bc 32 packets conform transmit violate drop
 class copp-system-p-class-multicast-router
 set cos 6
 police cir 3000 pps bc 128 packets conform transmit violate drop
 class copp-system-p-class-multicast-host
 set cos 1
 police cir 2000 pps bc 128 packets conform transmit violate drop
 class copp-system-p-class-l3mc-data
 set cos 1
 police cir 3000 pps bc 32 packets conform transmit violate drop
 class copp-system-p-class-normal
 set cos 1
 police cir 1500 pps bc 32 packets conform transmit violate drop
 class copp-system-p-class-ndp
 set cos 6
 police cir 1500 pps bc 32 packets conform transmit violate drop
 class copp-system-p-class-normal-dhcp
 set cos 1
 police cir 300 pps bc 32 packets conform transmit violate drop
 class copp-system-p-class-normal-dhcp-relay-response
 set cos 1
 police cir 400 pps bc 64 packets conform transmit violate drop
 class copp-system-p-class-normal-igmp
 set cos 3
 police cir 6000 pps bc 64 packets conform transmit violate drop
 class copp-system-p-class-redirect
 set cos 1
 police cir 1500 pps bc 32 packets conform transmit violate drop
 class copp-system-p-class-exception
 set cos 1
 police cir 50 pps bc 32 packets conform transmit violate drop
 class copp-system-p-class-exception-diag
 set cos 1
 police cir 50 pps bc 32 packets conform transmit violate drop
 class copp-system-p-class-management
 set cos 2
 police cir 3000 pps bc 512000 packets conform transmit violate drop
 class copp-system-p-class-monitoring
 set cos 1
 police cir 300 pps bc 128 packets conform transmit violate drop
 class copp-system-p-class-l2-unpoliced
 set cos 7
 police cir 20000 pps bc 8192 packets conform transmit violate drop
 class copp-system-p-class-undesirable
 set cos 0
 police cir 15 pps bc 32 packets conform transmit violate drop
 class copp-system-p-class-fcoe
 set cos 6
 police cir 1500 pps bc 128 packets conform transmit violate drop
 class copp-system-p-class-nat-flow
 set cos 7
 police cir 100 pps bc 64 packets conform transmit violate drop
 class copp-system-p-class-l3mcv6-data
 set cos 1
 police cir 3000 pps bc 32 packets conform transmit violate drop
 class copp-system-p-class-undesirablev6
 set cos 0
 police cir 15 pps bc 32 packets conform transmit violate drop
 class copp-system-p-class-l2-default
 set cos 0
 police cir 50 pps bc 32 packets conform transmit violate drop
 class class-default
 set cos 0
 police cir 50 pps bc 32 packets conform transmit violate drop
```
To show all COPP Settings (note that the majority of this output will normally not be actively used):
```
switch(config)# # sho class-map type control-plane
 Class-map type control-plane match-any copp-system-p-class-critical
 match access-group name copp-system-p-acl-bgp
 match access-group name copp-system-p-acl-rip
 match access-group name copp-system-p-acl-vpc
 match access-group name copp-system-p-acl-bgp6
 match access-group name copp-system-p-acl-ospf
 match access-group name copp-system-p-acl-rip6
 match access-group name copp-system-p-acl-eigrp
 match access-group name copp-system-p-acl-ospf6
 match access-group name copp-system-p-acl-eigrp6
 match access-group name copp-system-p-acl-auto-rp
 match access-group name copp-system-p-acl-mac-l3-isis
 Class-map type control-plane match-any copp-system-p-class-exception
 match exception ip option
 match exception ip icmp unreachable
 match exception ipv6 option
 match exception ipv6 icmp unreachable
 Class-map type control-plane match-any copp-system-p-class-exception-diag
 match exception ttl-failure
 match exception mtu-failure
 Class-map type control-plane match-any copp-system-p-class-fcoe
 match access-group name copp-system-p-acl-mac-fcoe
 Class-map type control-plane match-any copp-system-p-class-important
 match access-group name copp-system-p-acl-hsrp
 match access-group name copp-system-p-acl-vrrp
 match access-group name copp-system-p-acl-hsrp6
 match access-group name copp-system-p-acl-vrrp6
 match access-group name copp-system-p-acl-mac-lldp
 Class-map type control-plane match-any copp-system-p-class-l2-default
 match access-group name copp-system-p-acl-mac-undesirable
 Class-map type control-plane match-any copp-system-p-class-l2-unpoliced
 match access-group name copp-system-p-acl-mac-stp
 match access-group name copp-system-p-acl-mac-lacp
 match access-group name copp-system-p-acl-mac-cfsoe
 match access-group name copp-system-p-acl-mac-sdp-srp
 match access-group name copp-system-p-acl-mac-l2-tunnel
 match access-group name copp-system-p-acl-mac-cdp-udld-vtp
 Class-map type control-plane match-any copp-system-p-class-l3mc-data
 match exception multicast rpf-failure
 match exception multicast dest-miss
 Class-map type control-plane match-any copp-system-p-class-l3mcv6-data
 match exception multicast ipv6-rpf-failure
 match exception multicast ipv6-dest-miss
 Class-map type control-plane match-any copp-system-p-class-l3uc-data
 match exception glean
 Class-map type control-plane match-any copp-system-p-class-management
 match access-group name copp-system-p-acl-ftp
 match access-group name copp-system-p-acl-ntp
 match access-group name copp-system-p-acl-ssh
 match access-group name copp-system-p-acl-http
 match access-group name copp-system-p-acl-ntp6
 match access-group name copp-system-p-acl-sftp
 match access-group name copp-system-p-acl-snmp
 match access-group name copp-system-p-acl-ssh6
 match access-group name copp-system-p-acl-tftp
 match access-group name copp-system-p-acl-https
 match access-group name copp-system-p-acl-snmp6
 match access-group name copp-system-p-acl-tftp6
 match access-group name copp-system-p-acl-radius
 match access-group name copp-system-p-acl-tacacs
 match access-group name copp-system-p-acl-telnet
 match access-group name copp-system-p-acl-radius6
 match access-group name copp-system-p-acl-tacacs6
 match access-group name copp-system-p-acl-telnet6
 Class-map type control-plane match-any copp-system-p-class-monitoring
 match access-group name copp-system-p-acl-icmp
 match access-group name copp-system-p-acl-icmp6
 match access-group name copp-system-p-acl-traceroute
 Class-map type control-plane match-any copp-system-p-class-multicast-host
 match access-group name copp-system-p-acl-mld
 Class-map type control-plane match-any copp-system-p-class-multicast-router
 match access-group name copp-system-p-acl-pim
 match access-group name copp-system-p-acl-msdp
 match access-group name copp-system-p-acl-pim6
 match access-group name copp-system-p-acl-pim-reg
 match access-group name copp-system-p-acl-pim6-reg
 match access-group name copp-system-p-acl-pim-mdt-join
 match exception mvpn
 Class-map type control-plane match-any copp-system-p-class-nat-flow
 match exception nat-flow
 Class-map type control-plane match-any copp-system-p-class-ndp
 match access-group name copp-system-p-acl-ndp
 Class-map type control-plane match-any copp-system-p-class-normal
 match access-group name copp-system-p-acl-mac-dot1x
 match protocol arp
 Class-map type control-plane match-any copp-system-p-class-normal-dhcp
 match access-group name copp-system-p-acl-dhcp
 match access-group name copp-system-p-acl-dhcp6
 Class-map type control-plane match-any copp-system-p-class-normal-dhcp-relay
-response
 match access-group name copp-system-p-acl-dhcp-relay-response
 match access-group name copp-system-p-acl-dhcp6-relay-response
 Class-map type control-plane match-any copp-system-p-class-normal-igmp
 match access-group name copp-system-p-acl-igmp
 Class-map type control-plane match-any copp-system-p-class-openflow
 match access-group name copp-system-p-acl-openflow
 Class-map type control-plane match-any copp-system-p-class-redirect
 match access-group name copp-system-p-acl-ptp
 match access-group name copp-system-p-acl-ptp-l2
 match access-group name copp-system-p-acl-ptp-uc
 Class-map type control-plane match-any copp-system-p-class-undesirable
 match access-group name copp-system-p-acl-undesirable
 match exception multicast sg-rpf-failure
 Class-map type control-plane match-any copp-system-p-class-undesirablev6
 match exception multicast ipv6-sg-rpf-failure
```</t>
  </si>
  <si>
    <t>Normally the "strict" Control Plane Policing Policy is recommended. If additional protections are required for a specific situation, then this policy can be copied - the copy can then be modified and applied.
As noted in the command's response, applying a COPP Policy may disrupt other control traffic.
```
switch(config)# copp profile strict
This operation can cause disruption of control traffic. Proceed (y/n)? [no] y
switch(config)#
```</t>
  </si>
  <si>
    <t>The "show running-config eigrp" command will list the entire EIGRP configuration. Passive interfaces are listed individually - in this example, interface VLAN 1 is passive
```
switch# sho run eigrp
!Command: show running-config eigrp
!Running configuration last done at: Wed May 20 14:13:17 2020
!Time: Wed May 20 14:17:22 2020
version 9.3(3) Bios:version
feature eigrp
router eigrp 10
 address-family ipv4 unicast
 authentication mode md5
 authentication key-chain &lt;key-chain-name&gt;
interface Vlan1
 ip passive-interface eigrp 10
```</t>
  </si>
  <si>
    <t>If some IP interfaces have peers and some do not, set the ones with no peers to "passive"
```
switch(config-if)# int vlan 1
switch(config-if)# ip passive-interface eigrp &lt;EIGRP process number&gt;
```</t>
  </si>
  <si>
    <t>By default EIGRP adjacency changes are logged, and this does not show in the configuration.
Audit pass (no output):
```
switch# sho run eigrp | i adjacency
```
Audit failure (logging is disabled, as shown in the output):
```
switch# sho run eigrp | i adjacency
 no log-adjacency-changes
```
Log entries of adjacency changes being formed and dropped are shown below. Logging servers and SIEMs should be configured to alert on the keyword "NBRCHANGE":
```
2020 May 22 18:47:32 switch %EIGRP-5-NBRCHANGE_DUAL: eigrp-10 [3857] (default-base) IP-EIGRP(0) 10: Neighbor 10.10.10.11 (Vlan1) is up: new adjacency
2020 May 22 18:48:07 switch %EIGRP-5-NBRCHANGE_DUAL: eigrp-10 [3857] (default-base) IP-EIGRP(0) 10: Neighbor 10.10.10.11 (Vlan1) is down: holding time expired
```</t>
  </si>
  <si>
    <t>By default EIGRP adjacency changes are logged, and this does not show in the configuration.
If however it is disabled, it can be re-enabled as shown below.
```
switch(config)# router eigrp &lt;eigrp process tag&gt;
switch(config-router)# log-adjacency-changes
```</t>
  </si>
  <si>
    <t>The "show running-config bgp" command will list out the full BGP configuration. For each BGP neighbor stanza, ensure that the "log-neighbor-changes" command is present.
```
switch# sho run bgp
!Command: show running-config bgp
!Running configuration last done at: Wed May 20 11:47:06 2020
!Time: Wed May 20 11:47:10 2020
version 9.3(3) Bios:version
feature bgp
router bgp 65520
 router-id 10.10.10.10
 neighbor 10.10.10.11
 remote-as 65521
 log-neighbor-changes
```
Logging events triggered by BGP sessions being established or dropped are shown below. The keyword "BGP-5-ADJCHANGE", or just "ADJCHANGE" should be configured in any logging or SIEM platform to generate an alert.
```
switch# sho logging | i ADJCHANGE
2020 May 20 11:54:18 CISNXOS9 %BGP-5-ADJCHANGE: bgp- [7984] (default) neighbor 10.10.10.11 Up
2020 May 20 13:08:15 CISNXOS9 %BGP-5-ADJCHANGE: bgp- [7984] (default) neighbor 10.10.10.11 Down - sent: holdtimer expired error
```</t>
  </si>
  <si>
    <t>The "show running-configuration ospf" command will list the complete OSPF configuration. For all interfaces that do not have facing peers, ensure that those interfaces have the "ip ospf passive-interface" set.
Every routeable interface should be set to either passive-interface, or be configured with authentication keys.
```
switch# sho running-config ospf
!Command: show running-config ospf
!Running configuration last done at: Wed May 20 14:24:49 2020
!Time: Wed May 20 14:26:46 2020
version 9.3(3) Bios:version
feature ospf
router ospf 10
 router-id 10.10.10.10
interface Vlan1
 ip ospf passive-interface
 ip router ospf 10 area 0.0.0.0
```</t>
  </si>
  <si>
    <t>For each routeable interface, if there is no facing peer on that interface set that interface to passive with the "ip ospf passive-interface" configuration command.
Every routeable interface should be set to either passive-interface, or be configured with authentication keys.
```
switch(config)# int vlan 1
switch(config-if)# ip router ospf 10 area 0
switch(config-if)# ip ospf passive-interface
```</t>
  </si>
  <si>
    <t>The "show running-config OSPF" command will list out the full OSPF configuration. Ensure that the "log-adjacency-changes" command is present. It is globally applied to all adjacencies.
```
switch# sho run ospf | i log-adjacency
 log-adjacency-changes
```
Log entries for adjacencies being established are shown below. Configuring any syslog servers or SIEM to alert on the keyword 'ADJCHANGE" is recommended.
```
2020 May 22 10:34:28 CISNXOS9 %OSPF-5-ADJCHANGE: ospf-10 [10184] Nbr 10.10.10.11 on Vlan1 went EXSTART
2020 May 22 10:34:28 CISNXOS9 %OSPF-5-ADJCHANGE: ospf-10 [10184] Nbr 10.10.10.11 on Vlan1 went FULL
```
Log entries for adjacencies being dropped are shown below:
```
2020 May 22 10:32:04 CISNXOS9 %OSPF-5-ADJCHANGE: ospf-10 [10184] Nbr 10.10.10.11 on Vlan1 went DOWN
```</t>
  </si>
  <si>
    <t>Enabling the logging of adjacencies is a single line in the OSPF process section. It is globally applied to all OSPF neighbors.
```
switch(config)# router ospf &lt;Process tag&gt;
switch(config-router)# log-adjacency-changes
```</t>
  </si>
  <si>
    <t>The "show run ip" command will show all IP interfaces as well as their URPF settings.
All non-loopback interfaces that have IP addresses should have URPF configured (ip verify unicast source). 
```
switch# sho run ip
!Command: show running-config ip
!Running configuration last done at: Sun May 17 13:32:08 2020
!Time: Sun May 17 13:36:49 2020
version 9.3(3) Bios:version
vrf context management
 ip route 0.0.0.0/0 10.17.8.2
 ip route 0.0.0.0/0 192.168.122.1
interface Vlan1
 ip address 10.10.10.10/24
 ip verify unicast source reachable-via rx
```</t>
  </si>
  <si>
    <t>Apply the command "ip verify unicast source reachable-via rx" to all VLAN interfaces that have IP addresses. This forces the check to verify that the packet is arriving on the correct interface. 
The command variant "ip verify unicast source reachable-via any" is not recommended, as it only filters for valid IP addresses. If the device has a default route, then this command variant has no affect.
```
switch(config)# interface Vlan X
switch(config-if)# ip verify unicast source reachable-via rx
```</t>
  </si>
  <si>
    <t>The "show running-config hsrp" shows all HSRP configurations. Ensure that MD5 authentication is configured for each HSRP configuration.
```
switch# sho run hsrp
!Command: show running-config hsrp
!Running configuration last done at: Wed May 20 17:24:20 2020
!Time: Wed May 20 17:25:33 2020
version 9.3(3) Bios:version
feature hsrp
interface Vlan1
 hsrp version 2
 hsrp 1
 authentication md5 key-chain HSRP-KEYCHAIN
 name HSRPVLAN1
 preempt
 priority 110
 ip 10.10.10.1
```</t>
  </si>
  <si>
    <t>First, enable HSRP
```
switch(config)# feature hsrp
```
set the HSRP version to "2" to allow for MD5 encryption (per interface)
```
switch(config)# int vlan 1
switch(config-if)# hsrp version 2
```
Finally, configure the remainder of that interfaces HSRP setup. The key command is of course the "authentication md5" clause
```
switch(config-if)# hsrp 1
switch(config-if-hsrp)# authentication md5 key-chain &lt;HSRP-KEYCHAIN&gt;
switch(config-if-hsrp)# name HSRPVLAN1
switch(config-if-hsrp)# preempt
switch(config-if-hsrp)# priority 110
switch(config-if-hsrp)# ip 10.10.10.1
```</t>
  </si>
  <si>
    <t>```
switch# show running-config [layer 3 int] 
```
For instance, this shows an audit success (redirects disabled)
```
CISNXOS9# sho run int vlan 9
!Command: show running-config interface Vlan9
!Running configuration last done at: Sun Jun 21 13:53:16 2020
!Time: Sun Jun 21 13:53:21 2020
version 9.3(3) Bios:version
interface Vlan9
 no ip redirects
 ip address 10.99.99.99/24
```
This shows an audit failure (no display, so the default of "redirects enabled" is active)
```
switch# sho run int vlan 9
!Command: show running-config interface Vlan9
!Running configuration last done at: Sun Jun 21 13:49:56 2020
!Time: Sun Jun 21 13:50:45 2020
version 9.3(3) Bios:version
interface Vlan9
 ip address 10.99.99.99/24
```</t>
  </si>
  <si>
    <t>It is recommended that you perform this task on all Layer 3 Interfaces which have both a primary and a backup routed path to any destination. In particular, the next hop will need to be in the same subnet as the potential victim hosts. 
The corollary to this is that if the network is architected such that all layer 3 egress paths are on dedicated or "point to point" segments (with no other hosts on those segments), then the ip redirect issue will never arise.
```
switch(config-if) no ip redirects
```
switch(config)#</t>
  </si>
  <si>
    <t>Since Proxy ARP should be disabled on all routed interfaces, and if disabled it does not show in the configuration, any occurence of the keyword "proxy-arp" in the configuration is an audit failure for this check:
```
switch# Show running-config | inc proxy-arp
```
More completely, an interface state can be viewed, filtering only for Proxy ARP settings (note that the case of the word "proxy" varies, so the "P" is removed from the filter):
```
switch# sho ip int vlan 1 | i roxy
 IP proxy ARP : disabled
 IP Local Proxy ARP : disabled
```
Or to quickly view the Proxy ARP status of all interfaces:
```
switch# sho ip int | i roxy
 IP proxy ARP : disabled
 IP Local Proxy ARP : disabled
 IP proxy ARP : disabled
 IP Local Proxy ARP : disabled
```
In these last two examples, the desired state is that all entries should be "disabled". The presence of the word "enabled" is an audit failure.</t>
  </si>
  <si>
    <t>Proxy ARP is disabled on all interfaces by default, and that configuration does not appear in the running or saved configuration. Proxy ARP only appears in the configuration if it is enabled (which is not desired in most cases).
To disable this on an interface if it is enabled:
```
switch(config-if)# no ip proxy-arp
```
for instance:
```
switch(config)# int vlan 9
switch(config-if)# no ip proxy-arp
```</t>
  </si>
  <si>
    <t>```
switch# show running-config | beg [int or vlan]
```</t>
  </si>
  <si>
    <t>```
switch(config-if)# no ip directed-broadcast
```</t>
  </si>
  <si>
    <t>Use the command "sho ipv6 nd raguard policy" to audit for this configuration. Ensure that a valid RA Guard Policy is applied to all routed VLANs, unless this causes some operational issue.
```
switch# sho ipv6 nd raguard policy
Policy RAGuardPol01 configuration:
 trusted-port
 device-role router
 hop-limit minimum 3
 managed-config-flag on
 other-config-flag on
 router-preference maximum high
Policy RAGuardPol01 is applied on the following targets:
Target Type Policy Feature Target range
vlan 10 VLAN RAGuardPol01 RA guard vlan all
```
Notes:
The parameters device-role, hop-limit, managed-config-flag, other-config-flag and router-preference describe various RA Guard checks, and are all optional. These will vary depending on your operational requirements. These statements are shown as examples only, the key audit parameter is that the RAGuard Policy is created and applied to the appropriate VLANs.</t>
  </si>
  <si>
    <t>In the example below, the RA Guard policy is created, then applied to a VLAN.
_Example_
```
switch(config)# ipv6 nd raguard policy RAGuardPol01
switch(config-ra-guard)# device-role router
switch(config-ra-guard)# hop-limit minimum 3
switch(config-ra-guard)# managed-config-flag on
switch(config-ra-guard)# other-config-flag on
switch(config-ra-guard)# router-preference maximum high
switch(config-ra-guard)# trusted-port
```
Configuring RA Guard on an interface
_Example_
switch(config)#vlan configuration 10
switch(config-if) ipv6 nd raguard attach-policy RAGuardPol01</t>
  </si>
  <si>
    <t>```
switch(config)# show running-config dhcp
```</t>
  </si>
  <si>
    <t>First, enable DHCP Snooping
```
switch(config)#ip dhcp snooping
```
Next, enable DHCP Snooping on target VLANs
```
switch(config)# ip dhcp snooping vlan 100,200,250-252
```
Configure Interface as Trusted
```
switch(config)# interface port-channel 5
switch(config)# ip dhcp snooping trust
```
On a distribution or access switch (for instance in a wiring closet or branch office), typically only the uplink ports are configured as trusted - the ports leading towards the DHCP server
On a datacenter switch, especially with virtualization, usually multiple ports are candidates for where the DHCP servers may appear on, all possible ports that may have a DHCP server on them should be trusted.</t>
  </si>
  <si>
    <t>To show the global LLDP configuration
```
switch# sho run lldp
!Command: show running-config lldp
!Running configuration last done at: Tue May 19 16:19:19 2020
!Time: Tue May 19 16:33:51 2020
version 9.3(3) Bios:version
feature lldp
```
To show the LLDP status for all interfaces:
```
switch# sho lldp all
Interface Information: Eth1/8 Enable (tx/rx/dcbx): Y/Y/Y
Interface Information: Eth1/7 Enable (tx/rx/dcbx): Y/Y/Y
Interface Information: Eth1/6 Enable (tx/rx/dcbx): Y/Y/Y
```
To show connected LLDP capable devices (neighbors):
```
switch# sho lldp neighbors
Capability codes:
 (R) Router, (B) Bridge, (T) Telephone, (C) DOCSIS Cable Device
 (W) WLAN Access Point, (P) Repeater, (S) Station, (O) Other
Device ID Local Intf Hold-time Capability Port ID
0050.56c0.0001 mgmt0 3601 0050.56c0.0001
0050.56c0.0003 Eth1/1 3601 0050.56c0.0003
```
In many environments, LLDP is required. For instance, LLDP send and receive is often required in workstation switches to facilitate the registration of VOIP telephones.</t>
  </si>
  <si>
    <t>To enable the LLDP feature, then enable LLDP:
```
switch(config)# feature lldp
```
To disable LLDP globally:
```
switch(config)# no feature lldp
```
To disable LLDP on a specific interface - note that transmit and receive capabilities are controlled independently. While in many cases LLDP is not required at all, often only LLDP receive is needed for correct operation.:
```
switch(config)# int Ethernet x/y
switch(config-if)# no lldp transmit
switch(config-if)# no lldp receive
```</t>
  </si>
  <si>
    <t>```
switch(config)# scheduler job name [local backup]
switch(config-job)#copy running-config startup-config
```
Set up timetable for this backup. 
```
switch(config)# scheduler schedule name [backups]
switch(config-schedule)# schedule name [backups]
switch(config-schedule)# time weekly [day 00:00]</t>
  </si>
  <si>
    <t>Note that this first example job uses tftp for backups. The risk here is that the backup is sent in clear-text, so can be intercepted and/or modified in transit.
```
switch(config)# Scheduler job name [backup-cfg]
switch(config-job)copy running-config tftp://1.2.3.4/$(SWITCHNAME)-cfg.$(TIMESTAMP) vrf management
```
This example job uses SCP. The risk here is that the credentials need to be embedded in the configuration, so can be recovered if the backup repository is compromised. As this is true for all local passwords, the risk may be deemed low in some organizations.
```
switch(config)# scheduler aaa-authentication username &lt;username&gt; password &lt;some complex password&gt;
switch(config)# Scheduler job name &lt;backup-cfg&gt;
switch(config-job)copy running-config scp://1.2.3.4/$(SWITCHNAME)-cfg.$(TIMESTAMP) vrf management
```
Whatever the protocol, set timetable for this backup
```
switch(config)# scheduler schedule name [backups]
switch(config-schedule)# schedule name [backups]
switch(config-schedule)# job name &lt;backup-cfg&gt;
switch(config-schedule)# time weekly [day 00:00]
```
While this can certainly work, if the backup server IP should ever change, the effort to fix this across multiple switches can be both error-prone and time-intensive. It is normally recommended to backup configurations from the backup server to the NX-OS switch over SSH or SCP, rather than from the switch to the host. As this config (host to switch) resides on the remote host, it cannot be audited from the switch.</t>
  </si>
  <si>
    <t>Configure AAA Authentication - TACACS (if applicable)</t>
  </si>
  <si>
    <t>"Show running-config tacacs+" will show the basic TACACS+ configuration.
- The tacacs+ feature should be enabled
- Two or more TACACS+ servers should be defined
- Two or more TACACS+ servers should be in the TACACS+ server group
```
switch(config)#sho run tacacs
!Command: show running-config tacacs+
!Running configuration last done at: Mon Apr 13 05:14:30 2020
!Time: Mon Apr 13 05:14:35 2020
version 9.3(3) Bios:version
feature tacacs+
tacacs-server host 3.4.5.6 key 7 "vkqjcet"
tacacs-server host 4.5.6.7 key 7 "vkqjgtcjjnod"
aaa group server tacacs+ TACACSGROUP
 server 3.4.5.6
 server 4.5.6.7
```
for more detail, use "show run tacacs all"
```
switch(config)# show run tacacs all
!Command: show running-config tacacs+ all
!Running configuration last done at: Mon Apr 13 05:15:05 2020
!Time: Mon Apr 13 05:15:38 2020
version 9.3(3) Bios:version
feature tacacs+
no ip tacacs source-interface
tacacs-server test username test password 7 wawy idle-time 0
tacacs-server timeout 5
tacacs-server deadtime 0
tacacs-server host 3.4.5.6 key 7 "vkqjcet" port 49
tacacs-server host 4.5.6.7 key 7 "vkqjgtcjjnod" port 49
tacacs-server host 3.4.5.6 test username test password 7 wawy idle-time 0
tacacs-server host 4.5.6.7 test username test password 7 wawy idle-time 0
aaa group server tacacs+ TACACSGROUP
 server 3.4.5.6
 server 4.5.6.7
 use-vrf default
 no source-interface
```
Finally, verify that the aaa authentication list includes TACACS for both the default and console access:
```
# show run aaa
!Command: show running-config aaa
!Running configuration last done at: Mon Apr 13 05:15:05 2020
!Time: Mon Apr 13 05:16:11 2020
version 9.3(3) Bios:version
aaa authentication login default group TACACSGROUP local
aaa authentication login console group TACACSGROUP local
no aaa user default-role
login on-success log
```</t>
  </si>
  <si>
    <t>1.1.1.1</t>
  </si>
  <si>
    <t>First, enable TACACS+ in NX-OS
```
switch(config)#feature tacacs+
```
Next, define two or more TACACS+ servers:
```
switch(config)#tacacs-server host 3.4.5.6 key somekey
switch(config)#tacacs-server host 4.5.6.7 key someotherkey
```
define the aaa group for TACACS+:
```
switch(config)#aaa group server tacacs+ TACACSGROUP
 server 3.4.5.6
 server 4.5.6.7
```
Finally, create the aaa authentication list for both console and default access:
```
switch(config)#aaa authentication login default group TACACSGROUP local
switch(config)#aaa authentication login console group TACACSGROUP local
```
It is common to include "local" as the last entry in the list, to allow access to administer the device even if the RADIUS server is offline. Note that while this ensures access in the case of the device or the RADIUS server being offline, it also means that if an attacker can DOS the RADIUS Servers, they can authenticate locally as well.</t>
  </si>
  <si>
    <t>Configure AAA Authentication - RADIUS (if applicable)</t>
  </si>
  <si>
    <t>"show running-config radius" will show all radius definitions.
Two or more RADIUS servers must be defined, as well as the RADIUS server group:
```
switch(config)# sho running-config radius
!Command: show running-config radius
!Running configuration last done at: Mon Apr 13 05:02:06 2020
!Time: Mon Apr 13 05:07:21 2020
version 9.3(3) Bios:version
radius-server host 3.4.5.6 key 7 "vkqjcet" authentication accounting
radius-server host 4.5.6.7 key 7 "vkqjgtcjjnod" authentication accounting
aaa group server radius RADIUSGROUP
 server 3.4.5.6
 server 4.5.6.7
```
"Show running-config radius all" will give more detail if required:
```
switch# show run radius all
!Command: show running-config radius all
!Running configuration last done at: Mon Apr 13 05:02:06 2020
!Time: Mon Apr 13 05:10:12 2020
version 9.3(3) Bios:version
radius-server test username test password 7 wawy idle-time 0
radius-server timeout 5
radius-server retransmit 1
radius-server deadtime 0
radius-server host 3.4.5.6 key 7 "vkqjcet" auth-port 1812 acct-port 1813 authent
ication accounting timeout 5 retransmit 1
radius-server host 4.5.6.7 key 7 "vkqjgtcjjnod" auth-port 1812 acct-port 1813 au
thentication accounting timeout 5 retransmit 1
radius-server host 3.4.5.6 test username test password 7 wawy idle-time 0
radius-server host 4.5.6.7 test username test password 7 wawy idle-time 0
aaa group server radius radius
 server 3.4.5.6
 server 4.5.6.7
 deadtime 0
 use-vrf default
 no source-interface
aaa group server radius RADIUSGROUP
 server 3.4.5.6
 server 4.5.6.7
 deadtime 0
 use-vrf default
 no source-interface
no ip radius source-interface
```
"Show running-config aaa" will display the authentication lists. RADIUS should appear first in the authentication list for both default and console access:
```
switch# sho run aaa
!Command: show running-config aaa
!Running configuration last done at: Mon Apr 13 05:02:06 2020
!Time: Mon Apr 13 05:08:25 2020
version 9.3(3) Bios:version
aaa authentication login default group RADIUSGROUP local
aaa authentication login console group RADIUSGROUP local
no aaa user default-role
login on-success log
```</t>
  </si>
  <si>
    <t>First define two or more RADIUS Servers
```
switch(config)#radius-server host 3.4.5.6 key somekey authentication accounting
switch(config)#radius-server host 4.5.6.7 key someotherkey authentication accounting
```
Then create an AAA group for RADIUS
```
switch(config)# aaa group server radius RADIUSGROUP
 server 3.4.5.6
 server 4.5.6.7
```
Finally, create the authentication lists in the correct order - to be effective the RADIUS group needs to appear first in the list. Both the default and console access should be secured in the same way:
```
switch(config)# aaa authentication login default group RADIUSGROUP local
switch(config)# aaa authentication login console group RADIUSGROUP local
```
It is common to include "local" as the last entry in the list, to allow access to administer the device even if the RADIUS server is offline. Note that while this ensures access in the case of the device or the RADIUS server being offline, it also means that if an attacker can DOS the RADIUS Servers, they can authenticate locally as well.</t>
  </si>
  <si>
    <t>Updated Test Method, Title, Description, Test Procedure, CIS Section #, Recommendation #, Rationale Statement, Remediation Procedure to better align with IRS Publication 1075 requirements and latest CIS Benchmarks</t>
  </si>
  <si>
    <t>To list the status of one user account:
```
switch# sho user-account rvadmin
user:rvadmin
 this user account has no expiry date
 roles:network-operator network-admin
 ssh public key: ssh-rsa AAAAB3NzaC1yc2EAAAABIwAAAIEAy19oF6QaZl9G+3f1XswK
3OiW4H7YyUyuA50rv7gsEPjhOBYmsi6PAVKui1nIf/DQhum+lJNqJP/eLowb7ubO+lVKRXFY/G+lJNIQ
W3g9igG30c6k6+XVn+NjnI1B7ihvpVh7dLddMOXwOnXHYshXmSiH3UD/vKyziEh5S4Tplx8=
```
To list all users that have SSH key authentication:
```
switch# sho run | i sshkey
username rvadmin sshkey ssh-rsa AAAAB3NzaC1yc2EAAAABIwAAAIEAy19oF6QaZl9G+3f1XswK
3OiW4H7YyUyuA50rv7gsEPjhOBYmsi6PAVKui1nIf/DQhum+lJNqJP/eLowb7ubO+lVKRXFY/G+lJNIQ
W3g9igG30c6k6+XVn+NjnI1B7ihvpVh7dLddMOXwOnXHYshXmSiH3UD/vKyziEh5S4Tplx8=
```</t>
  </si>
  <si>
    <t>1.1.1.2</t>
  </si>
  <si>
    <t xml:space="preserve">Probably need to delete os1, </t>
  </si>
  <si>
    <t>Exposing the management interface too broadly exposes that interface to MiTM (Monkey in the Middle) attacks as well as to credential stuffing attacks. The question "should your receptionist have access to your core switch?" usually illustrates the need for this if there are any disagreements.</t>
  </si>
  <si>
    <t>Updated Title, Description, Test Procedure, CIS Section #, Recommendation #, Rationale Statement, Remediation Procedure to better align with IRS Publication 1075 requirements and latest CIS Benchmarks</t>
  </si>
  <si>
    <t>A single command enables this:
```
switch(config)# password strength-check
```</t>
  </si>
  <si>
    <t>Updated Test Method, Description, Test Procedure,  Rationale Statement, Remediation Procedure to better align with IRS Publication 1075 requirements and latest CIS Benchmarks</t>
  </si>
  <si>
    <t>Updated Test Method, Rationale Statement, Remediation Procedure to better align with IRS Publication 1075 requirements and latest CIS Benchmarks</t>
  </si>
  <si>
    <t>```
switch# sho snmp traps
```</t>
  </si>
  <si>
    <t>Configure source interface for SNMP Traps</t>
  </si>
  <si>
    <t>Updated Title, Description, Test Procedure,  Rationale Statement, Remediation Procedure to better align with IRS Publication 1075 requirements and latest CIS Benchmarks</t>
  </si>
  <si>
    <t>Updated Remediation Procedure to better align with IRS Publication 1075 requirements and latest CIS Benchmarks</t>
  </si>
  <si>
    <t>Use the "logging timestamp" command to configure this setting. Note that if set to "seconds" (the default), this command will not appear in the configuration.
```
switch(config)# logging timestamp {microseconds | milliseconds | seconds}
```</t>
  </si>
  <si>
    <t>Configure at least 2 external NTP Servers. One method to achieve the recommended state is to execute the following:
If the default VRF is used (note that the IP addresses are for demonstrations purposes only, production configurations will likely vary):
switch(config)#ntp server 13.86.101.172 use-vrf default
switch(config)#ntp server 132.163.97.6 use-vrf default
switch(config)#ntp server 132.246.11.231 use-vrf default
switch(config)#ntp source-interface loopback1
If a management VRF is used:
switch(config)#ntp server 13.86.101.172 use-vrf management
switch(config)#ntp server 132.163.97.6 use-vrf management
switch(config)#ntp server 132.246.11.231 use-vrf management
switch(config)#ntp source-interface loopback1</t>
  </si>
  <si>
    <t>Updated Test Method to better align with IRS Publication 1075 requirements and latest CIS Benchmarks</t>
  </si>
  <si>
    <t>Removed due to being Level 2 Test in latest CIS Benchmark for NX-OS</t>
  </si>
  <si>
    <t>In each "neighbor" stanza of the BGP configuration, add the command "log-neighbor-changes"
```
switch(config)# router bgp &lt;asn&gt;
switch(config-router)# router-id &lt;local ip, preferably a loopback&gt;
switch(config-router)# neighbor &lt;neighbor ip address&gt;
switch(config-router-neighbor)# remote-as &lt;neighbor asn&gt;
switch(config-router-neighbor)# log-neighbor-changes
```
In addition, the events below should be configured in any log or SIEM solution to generate an alert for investigation. A good keyword to alert on is "ADJCHANGE"
```
2020 May 20 11:54:18 CISNXOS9 %BGP-5-ADJCHANGE: bgp- [7984] (default) neighbor 10.10.10.11 Up
2020 May 20 13:08:15 CISNXOS9 %BGP-5-ADJCHANGE: bgp- [7984] (default) neighbor 10.10.10.11 Down - sent: holdtimer expired error
```</t>
  </si>
  <si>
    <t>By default, HSRP is a clear-text protocol that negotiates which of a number of routing peers host the logical "standby" IP address. Communication to negotiate this is via clear-text messages using the multicast address 224.0.0.2. By default, the protocol is authenticated in cleartext, with a passphrase of "cisco".
In a two device HSRP pair, a tool such as SCAPY can be used to impersonate a third participant, advertising itself as an HSRP candidate at a higher priority value.
A successful attack of this type usually results in the malicious actor becoming the default gateway for that subnet, which puts the attacker in the position to inspect all traffic leaving the network, either for eavesdropping or for modifying traffic in transit. Return traffic will not usually be routed through the attacker (unless a second attack is mounted successfully to accomplish this), but intercepting sent traffic gives the attacker the ability to read credentials directly or modify the destination IP address (two common goals). Modifying the destination address allows the attacker to stand up a malicious copy of a target website (for instance, a bank site or paypal), where high value, encrypted credentials can be harvested.
Protecting HSRP with hashed credentials makes this type of attack much more difficult, the attacker must either reverse the hash, or otherwise mount a "pass the hash" attack on the HSRP hosts. Note however that this setting will not prevent all HSRP attacks - it will however make it much more likely that an attack will generate alerts in the log, giving the defending team a good indication that the attack occurred and should be investigated. Automated attacks are often simpler (for instance, may only try the default value), so those may be defeated.</t>
  </si>
  <si>
    <t>A redirect packet basically informs the host that there is a better way to get to the destination host or network. This route is then cached on the (victim) host.
For instance, if the default gateway of a host is the NX-OS switch, and the victim host sends a packet to an internet or WAN IP, the NX-OS switch will inform the host that the firewall or WAN router will be a better path. If at some future time, if that firewall or WAN router should fail and trigger a routing change, the route to that failed device will persist in the victim host.
This scenario is only in play if the NX-OS device is the gateway for the victim host, and the Firewall or WAN router (or other next hop device) is also on the same subnet as the victim host. Also, if the next hop device handles its own failover (for instance, using HSRP), there is no routing change, so the "redirect" issue will not be a problem. 
This situation is generally a problem only if the path to the destination is handled by a "next hop" mechanism, for instance by a routing protocol or a local route-map, and a backup path exists. In this situation, the route to the target will fail, the route will change to the backup path, and the victim will cache the old route for minutes or hours after the failure.</t>
  </si>
  <si>
    <t>Proxy ARP is the technique in which one host, usually a router, answers ARP requests intended for another machine on a different network segment (vlan or subnet). By faking its identity, the router accepts responsibility for routing packets to the real destination.</t>
  </si>
  <si>
    <t>Directed broadcasts can be abused in several ways:
- a volumetric DOS attack against the NX-OS switch itself, the sent volume of data can be much larger than the received request
- a volumetric DOS attack against a third party (often called a "smurf attack")
- a single-packet reconnaissance of a local subnet
We recommend that you disable the ip directed-broadcast command on any interface where they are not required for some reason.</t>
  </si>
  <si>
    <t>LLDP is a discovery protocol that transmits information about the capabilities and current status of a device and its interfaces. LLDP devices use the protocol to solicit information only from other LLDP devices. You can use LLDP to discover and view information about many devices that are directly attached to the switch.
In many situations LLDP is required for normal operation (for instance for auto-provisioning, or for network configuration of VOIP handsets or Wireless Access Points). 
LLDP advertises potentially sensitive information, including the current version of NX-OS. For this reason it is recommended that LLDP be disabled or restricted to receive-only on any link that links to equipment not owned by your organization.
In more sensitive environments, in particular in carrier or cloud services environments (where the majority of the endpoints are customer controlled hosts), it is recommended to disable LLDP entirely.</t>
  </si>
  <si>
    <t>```
switch(config)# sho scheduler job
```</t>
  </si>
  <si>
    <t>NX-OS can be configured to initiate remote backups using scheduled jobs.
This recommendation can also be satisfied (and likely satisfied better) using a host based backup tool, using SSH or SCP.</t>
  </si>
  <si>
    <t>```
switch# sho scheduler config
```</t>
  </si>
  <si>
    <t>Remote backups are preferred over local backups, as an attacker that has compromised a device also has full access to any locally stored files (which local backups are).
In that situation, an attacker can modify or delete the stored backups, impeding any recovery or remediation efforts.</t>
  </si>
  <si>
    <t>NX-OS-41</t>
  </si>
  <si>
    <t>vty line authentication</t>
  </si>
  <si>
    <t>Authenticate management access to the network devices. Typically a central authentication store combined with a fallback mechanism should be implemented to allow emergency access, in case the central authentication servers are not available.</t>
  </si>
  <si>
    <t>Check if the login authentication is defined:
```
switch# show run | i authentication
aaa authentication login default group &lt;servergroup&gt; 
```
If no result is shown it means the default (local authentication) is in place.</t>
  </si>
  <si>
    <t>1.1.2.1</t>
  </si>
  <si>
    <t>Management access to network devices must be authenticated. The default under AAA (local or network) is to require users to log in using a valid user name and password. This rule applies for both local and network AAA. Fallback mode should also be enabled to allow emergency access to the router or switch in the event that the AAA server was unreachable.</t>
  </si>
  <si>
    <t>Configure central authentication for vty lines as follows:
```
aaa authentication login default group &lt;servergroup&gt; 
```</t>
  </si>
  <si>
    <t>Added Test Case, Test Method, Description, Test Procedure,  Rationale Statement, Remediation Procedure to better align with IRS Publication 1075 requirements and latest CIS Benchmarks</t>
  </si>
  <si>
    <t>NX-OS-42</t>
  </si>
  <si>
    <t>NX-OS-43</t>
  </si>
  <si>
    <t>Configure IP Blocking on Failed Logins</t>
  </si>
  <si>
    <t>Limit SSH Login Attempts to 3 or less</t>
  </si>
  <si>
    <t>After a configured number of failed logins in a set window, offending IP addresses should be blocked from login for a configured amount of time.</t>
  </si>
  <si>
    <t>```
switch# sho running-config security all | i "ssh login-attempts"
ssh login-attempts 3
```</t>
  </si>
  <si>
    <t>This effectively makes brute force attacks much less practical, slowing automated processes from a rate of multiple attempts per second to per minute ranges.</t>
  </si>
  <si>
    <t>This setting makes brute force and dictionary attacks against SSH more difficult.</t>
  </si>
  <si>
    <t>```
switch(config)# ssh login attempts 3
```</t>
  </si>
  <si>
    <t>NX-OS-44</t>
  </si>
  <si>
    <t>NX-OS-45</t>
  </si>
  <si>
    <t>NX-OS-46</t>
  </si>
  <si>
    <t>Set the Maximum Number of VTY Sessions</t>
  </si>
  <si>
    <t>Disable the Telnet Feature</t>
  </si>
  <si>
    <t>This value sets the maximum time of an administrative session that is attached via a VTY line - in most installations this means the maximum time and SSH session can have. This value is set in minutes.</t>
  </si>
  <si>
    <t>This sets the maximum number of remote administrative sessions, which in most environments means the maximum number of SSH sessions.</t>
  </si>
  <si>
    <t>```
switch# sho run | b vty
line vty
 exec-timeout 10
 session-limit 16
```</t>
  </si>
  <si>
    <t>Telnet is a clear-text administrative protocol. As such, both the credentials used to establish the session and all commands and data within the session are readable in clear-text, so can be intercepted or modified by an attacker</t>
  </si>
  <si>
    <t>```
switch# sho feature | i telnet
telnetServer 1 disabled
```
```
switch# sho run | i telnet
no feature telnet
```</t>
  </si>
  <si>
    <t>This setting prevents an attacker from a resource-exhaustion attack using protocol such as SSH. If there is no limit, an attacker could simply create SSH sessions and leave them in place until the NX-OS host resources (memory) would be exhausted. This is not a practical attack against NX-OS however, as the default value for this setting is 32, and the maximum is only 64.
Setting this value to something other than the default (32) ensures that it shows in the configuration, so that administrators understand what this value is both during regular administration or during an attack.</t>
  </si>
  <si>
    <t>```
switch(config)# line vty
switch(config)# session-limit 16
```</t>
  </si>
  <si>
    <t>```
switch(config)# no feature telnet
```</t>
  </si>
  <si>
    <t>NX-OS-47</t>
  </si>
  <si>
    <t>NX-OS-48</t>
  </si>
  <si>
    <t>Pre-authentication Banner</t>
  </si>
  <si>
    <t>A pre-authentication banner is displayed when a terminal connects, before a login occurs. This banner is useful for sending messages that affect all users (such as impending system shutdowns). This banner can also be used to notify unauthorized users of any penalties to accessing the device, or any logging that may be configured.</t>
  </si>
  <si>
    <t>A simple filter will display the motd banner, show the running or saved configuration, with a "b" filter to "begin" the listing at the found string.
```
switch# show run | b "banner motd"
banner motd ^
the MOTD Banner will be listed here.
^
```
If the command does not return a result, the banner is not enabled.</t>
  </si>
  <si>
    <t>Post-authentication Banner</t>
  </si>
  <si>
    <t>A post-authentication banner is displayed to the user after a successful login. It can also serve as a legal notice to authorized users of the equipment to notify them of any logging that may be configured.
This banner is not appropriate to notify unauthorized users of any penalties to accessing the device, because after successful login corresponding laws might have already been violated.
A post-authentication banner can often also hold asset-specific information, such as:
- The primary technical contacts for the equipment 
- Location or environment information - for instance the street address or rack number or production / test / lab environment
- The purchase date
- The asset tag information for the device
- Any upstream circuit numbers
- Carrier or ISP support phone numbers
- Any other asset-specific information that may be important to the organization</t>
  </si>
  <si>
    <t>A simple filter will display the exec banner, show the running or saved configuration, with a "b" filter to "begin" the listing at the found string.
```
switch(config)# sho run | begin "banner exec"
banner exec ^
Enter your standard Banner text here. End with the same delimeter as used above
^
```
If the command does not return a result then the exec banner is not configured</t>
  </si>
  <si>
    <t>Network banners are electronic messages that provide notice of legal rights to users of computer networks. From a legal standpoint, banners have following primary functions.
- Banners may be used to generate consent to real-time monitoring under [ECPA](https://bja.ojp.gov/program/it/privacy-civil-liberties/authorities/statutes/1285) Title III.
- Banners may be used to generate consent to the retrieval of stored files and records pursuant to [ECPA](https://bja.ojp.gov/program/it/privacy-civil-liberties/authorities/statutes/1285).
- in the case of government networks, banners may eliminate any Fourth Amendment "reasonable expectation of privacy" that government employees or other users might otherwise retain in their use of the government's network under O'Connor v. Ortega, 480 U.S. 709 (1987).
- In the case of a non-government network, banners may establish a system administrator's "common authority" to consent to a law enforcement search pursuant to United States v. Matlock, 415 U.S. 164 (1974)." (US Department of Justice APPENDIX A: Sample Network Banner Language)
In your country different laws might apply. Please consult with your corporate legal team to assess the exact legal context and rules for banners.</t>
  </si>
  <si>
    <t>Post-authentication banners can be used to reduce the risk of human error. For example by highlighting the current environment (Production or Lab).</t>
  </si>
  <si>
    <t>Configure an MOTD banner as shown below. The delimiter character shown is a "^", but any character can serve as a delimiter.
```
switch(config)# banner motd ^
&gt; Enter MOTD Banner here.
&gt; End this message with the same delimiter as above
&gt; ^
switch(config)#
```</t>
  </si>
  <si>
    <t>Configure an exec banner as shown below. The delimiter character shown is a "^", but any character can serve as a delimiter.
```
switch(config)# banner exec ^
&gt; Enter your standard EXEC Banner text here. End with the same delimiter as used above
&gt; ^
switch(config)#
```</t>
  </si>
  <si>
    <t>NX-OS-49</t>
  </si>
  <si>
    <t>Set password lifetime, warning time and grace time for local credentials</t>
  </si>
  <si>
    <t>NX-OS has commands to adjust the permitted lifetime of passphrases for local credentials, as well as the "warning time" before expiry and the "grace time" after expiry.
If local credentials are in use, it is recommended that these be set to a value appropriate to the organization.
Note that these timers cannot be set for the "admin" credential.</t>
  </si>
  <si>
    <t>NX-OS-50</t>
  </si>
  <si>
    <t>Disable IP Source-Routing</t>
  </si>
  <si>
    <t>A malicious actor can influence the path that their traffic should take using source-routing. Disabling this on the NX-OS platform disables this feature for all transit traffic.</t>
  </si>
  <si>
    <t>```
switch# show running-configuration | i source-route
no ip source-route
```</t>
  </si>
  <si>
    <t>3.2.5</t>
  </si>
  <si>
    <t>```
switch(config)# no ip source-route
```</t>
  </si>
  <si>
    <t>IP Blocking has been configured for Failed Logins.</t>
  </si>
  <si>
    <t>IP Blocking has not been configured for Failed Logins.</t>
  </si>
  <si>
    <t xml:space="preserve">Password lifetime, warning time and grace time are configured. </t>
  </si>
  <si>
    <t xml:space="preserve">Password lifetime, warning time and grace time have not been configured correctly. </t>
  </si>
  <si>
    <t xml:space="preserve">SSH Login Attempts are configured to be 3 or less. </t>
  </si>
  <si>
    <t xml:space="preserve">SSH Login Attempts are not configured to be 3 or less. </t>
  </si>
  <si>
    <t xml:space="preserve">Maximum number of VTY Sessions is configured. </t>
  </si>
  <si>
    <t xml:space="preserve">Maximum number of VTY Sessions has not been configured. </t>
  </si>
  <si>
    <t xml:space="preserve">Telnet is Disabled. </t>
  </si>
  <si>
    <t xml:space="preserve">Telnet has not been disabled. </t>
  </si>
  <si>
    <t xml:space="preserve">VTY line authentication is configured properly. </t>
  </si>
  <si>
    <t xml:space="preserve">VTY line authentication has not configured properly. </t>
  </si>
  <si>
    <t xml:space="preserve">Pre-authentication banner is enabled. </t>
  </si>
  <si>
    <t xml:space="preserve">Pre-authentication banner is not enabled. </t>
  </si>
  <si>
    <t xml:space="preserve">Post-authentication banner is enabled. </t>
  </si>
  <si>
    <t xml:space="preserve">Post-authentication banner is not enabled. </t>
  </si>
  <si>
    <t>IP Source-Routing is disabled.</t>
  </si>
  <si>
    <t>IP Source-Routing is not disabled.</t>
  </si>
  <si>
    <t>AC-10</t>
  </si>
  <si>
    <t>Concurrent Session Control</t>
  </si>
  <si>
    <t>To close this finding, please provide a screenshot showing that IP blocking has been configured for failed logins with the agency's CAP.</t>
  </si>
  <si>
    <t>To close this finding, please provide a screenshot showing SSH login attempts is set to 3 retries with the agency's CAP.</t>
  </si>
  <si>
    <t>Configure SSH login attempts. One method to achieve the recommended state is to execute the following:
```
switch(config)# ssh login attempts 3
```</t>
  </si>
  <si>
    <t>Configure Maximum number of VTY sessions.  One method to achieve the recommended state is to execute the following:
 ```
switch(config)# line vty
switch(config)# session-limit 16
```</t>
  </si>
  <si>
    <t>To close this finding, please provide a screenshot showing the maximum number of VTY sessions with the agency's CAP.</t>
  </si>
  <si>
    <t>Configure telnet to be disabled. One method to achieve the recommended state is to execute the following:
```
switch(config)# no feature telnet
```</t>
  </si>
  <si>
    <t>To close this finding, please provide a screenshot showing that telnet is disabled with the agency's CAP.</t>
  </si>
  <si>
    <t>Configure VTY line authentication properly. One method to achieve the recommended state is to execute the following:
Configure central authentication for vty lines as follows:
```
aaa authentication login default group &lt;servergroup&gt; 
```</t>
  </si>
  <si>
    <t>To close this finding, please provide a screenshot showing the  VTY line authentication settings with the agency's CAP.</t>
  </si>
  <si>
    <t>Configure the device below to show a MOTD banner.
One method to achieve the recommended state is to execute the following:
Configure an MOTD banner as shown below. The delimiter character shown is a "^", but any character can serve as a delimiter.
```
switch(config)# banner motd ^
&gt; Enter MOTD Banner here.
&gt; End this message with the same delimiter as above
&gt; ^
switch(config)#
```</t>
  </si>
  <si>
    <t>Configure the device below to show an exec banner.
One method to achieve the recommended state is to execute the following:
Configure an exec banner as shown below. The delimiter character shown is a "^", but any character can serve as a delimiter.
```
switch(config)# banner exec ^
&gt; Enter your standard EXEC Banner text here. End with the same delimiter as used above
&gt; ^
switch(config)#
```</t>
  </si>
  <si>
    <t>To close this finding, please provide a screenshot showing password lifetime, warning time, and grace time settings with the agency's CAP.</t>
  </si>
  <si>
    <t>```
For version 7.x:
switch# show login
 No Quiet-Mode access list has been configured, default ACL will be applied.
 Switch is enabled to watch for login Attacks.
 If more than 3 login failures occur in 120 seconds or less,
 logins will be disabled for 900 seconds.
 Switch presently in Normal-Mode.
 Current Watch Window remaining time 62 seconds.
 Present login failure count 0.
or:
switch # sho run | i block-for
login block-for 900 attempts 3 within 120
For version NX-OS 9.x:
switch # sho system login
If more than 3 login failures occur in 120 seconds or less,
 logins will be disabled for 900 seconds.
No Quiet-Mode access list has been configured,default ACL will be applied
Switch is enabled to watch for login Attacks
or:
switch # sho run | i block-for
system login block-for 900 attempts 3 within 120
```</t>
  </si>
  <si>
    <t>Updated attempts from 5 to 3
Updated Unlock time to 900(15 minutes) per IRS requirements.</t>
  </si>
  <si>
    <t>This configuration consists of:
- A "watch" time window (in seconds)
- the number of failed attempts to trigger on
- the amount of time (in seconds) to block further login attempts from that IP address
```
For NX-OS 7.x:
login block-for &lt;block time window&gt; attempts &lt;fail count&gt; within &lt;detect time window&gt;
for instance:
login block-for 900 attempts 3 within 120
For NX-OS 9.x:
system login block-for &lt;block time window&gt; attempts &lt;fail count&gt; within &lt;detect time window&gt;
for instance:
system login block-for 900 attempts 3 within 120
Any values at all will thwart most brute force or dictionary attacks.
```</t>
  </si>
  <si>
    <t>Configure IP Blocking for Failed Logins. One method to achieve the recommended state is to execute the following:
This configuration consists of:
- A "watch" time window (in seconds)
- the number of failed attempts to trigger on
- the amount of time (in seconds) to block further login attempts from that IP address
```
For NX-OS 7.x:
login block-for &lt;block time window&gt; attempts &lt;fail count&gt; within &lt;detect time window&gt;
for instance:
login block-for 900 attempts 3 within 120
For NX-OS 9.x:
system login block-for &lt;block time window&gt; attempts &lt;fail count&gt; within &lt;detect time window&gt;
for instance:
system login block-for 900 attempts 3 within 120
Any values at all will thwart most brute force or dictionary attacks.
```</t>
  </si>
  <si>
    <t>Ensure Exec Timeout for Console Sessions is set for less than 15</t>
  </si>
  <si>
    <t>```
switch# sho run | b console
line console
 exec-timeout 15
```</t>
  </si>
  <si>
    <t>Exec-timeout has been set to less than or equal to 15 minutes.</t>
  </si>
  <si>
    <t>```
switch(config)# line console
switch(config)# exec-timeout 15
```</t>
  </si>
  <si>
    <t>Set Idle Timeout for Login Sessions to 15 minutes. One method to achieve the recommended state is to execute the following command(s): 
switch(config)# ssh idle-timeout 900
switch(config) line console
switch(config-line)# exec-timeout 900</t>
  </si>
  <si>
    <t>AC-11</t>
  </si>
  <si>
    <t>Device Lock</t>
  </si>
  <si>
    <t>Ensure Exec Timeout for Remote Administrative Sessions (VTY) is set to less than 15</t>
  </si>
  <si>
    <t>```
switch# show run | b vty
line vty
 exec-timeout 15
```</t>
  </si>
  <si>
    <t xml:space="preserve">Exec Timeout for Remote Administrative Sessions is set to less than 15. </t>
  </si>
  <si>
    <t>Exec-timeout for Remote Administrative Sessions has not been set to less than or equal to 15.</t>
  </si>
  <si>
    <t>Exec-timeout has not been set to less than or equal to 15 minutes.</t>
  </si>
  <si>
    <t>```
switch(config)# line vty
switch(config)# exec-timeout 15
```</t>
  </si>
  <si>
    <t xml:space="preserve">Configure exec timeout for remote admin sessions. One method to achieve the recommended state is to execute the following. 
```
switch(config)# line vty
switch(config)# exec-timeout 15
```
</t>
  </si>
  <si>
    <t xml:space="preserve">To close this finding, please provide a screenshot showing the Exec timeout for remote admin sessions is set to less than 15 with the agency's CAP. </t>
  </si>
  <si>
    <t>Updated from 10 minutes to 15 per IRS requirements</t>
  </si>
  <si>
    <t>Regularly changing passwords helps mitigate the risks associated with compromised credentials, as passwords can be compromised through various means such as phishing attacks, data breaches, or being shared inadvertently. Even if your password is strong, it might still be leaked in a data breach from another service, so regularly changing passwords reduces the impact of such leaks by ensuring compromised passwords eventually become outdated. Additionally, regular password changes encourage users to maintain good security hygiene, serving as a reminder to choose strong, unique passwords and avoid reusing old ones. Many organizations have policies and compliance requirements that mandate regular password changes, and adhering to these policies ensures that security standards are met and reduces the risk of non-compliance penalties. Finally, if an attacker gains access to an account, they can maintain access for an extended period if the password is never changed. Regularly changing passwords helps disrupt such long-term unauthorized access. 
In accordance with IRS Password guidance it is recommended you change passwords every 90 days or less.</t>
  </si>
  <si>
    <t>To set passphrase timers globally:
```
switch(config)# userpassphrase default-warntime &lt;days&gt;
switch(config)# userpassphrase default-gracetime &lt;days&gt;
switch(config)# userpassphrase default-lifetime &lt;days&gt;
```
example:
```
switch(config)# userpassphrase default-warntime 14
switch(config)# userpassphrase default-gracetime 0
switch(config)# userpassphrase default-lifetime 90
```
To set passphrase time values per-user:
```
switch(config)# username &lt;userid&gt; passphrase lifetime &lt;days&gt; warntime &lt;time in days&gt; gradetime &lt;time in days&gt;
```
example
```
switch(config)# username test passphrase lifetime 90 warntime 14 gracetime 0
```</t>
  </si>
  <si>
    <t>Enable password lifetime, warning time, and grace time correctly. One method to achieve the recommended state is to execute the following:
To set passphrase timers globally:
```
switch(config)# userpassphrase default-warntime &lt;days&gt;
switch(config)# userpassphrase default-gracetime &lt;days&gt;
switch(config)# userpassphrase default-lifetime &lt;days&gt;
```
example:
```
switch(config)# userpassphrase default-warntime 14
switch(config)# userpassphrase default-gracetime 0
switch(config)# userpassphrase default-lifetime 90
```
To set passphrase time values per-user:
```
switch(config)# username &lt;userid&gt; passphrase lifetime &lt;days&gt; warntime &lt;time in days&gt; gradetime &lt;time in days&gt;
```
example
```
switch(config)# username test passphrase lifetime 90 warntime 14 gracetime 0
```</t>
  </si>
  <si>
    <t>To show the passphrase timers set per-user:
```
switch# sho username &lt;local userid&gt; passphrase timevalues
Last passphrase change(Y-M-D): 2020-04-30
Passphrase lifetime: 90 days after last passphrase change
Passphrase warning time starts: 14 days before passphrase lifetime
Passphrase Gracetime ends: 0 days after passphrase lifetime
```
To show the global defaults for passphrase timers:
```
switch# show userpassphrase timevalues
passphrase default warningtime (in days): 14
passphrase default gracetime (in days): 0
passphrase default lifetime (in days): 90
```
To show both the global defaults as well as the settings for all local users:
```
switch# sho run | i passphrase
username asdf passphrase lifetime 90 warntime 14 gracetime 0
username test passphrase lifetime 90 warntime 14 gracetime 0
userpassphrase default-warntime 14
userpassphrase default-gracetime 0
userpassphrase default-lifetime 90
```</t>
  </si>
  <si>
    <t>Updated lifetime to 90 days and warn time to 14 days per IRS requirements</t>
  </si>
  <si>
    <t>The "show userpassphrase length" command will display the minimum and maximum password length values.
```
switch# sho userpassphrase length
Minimum passphrase length : 14
Maximum passphrase length : 127
```
Alternatively, the single resulting configuration command can be displayed:
```
switch# sho run | i min-length
userpassphrase min-length 14 max-length 127
```</t>
  </si>
  <si>
    <t>Minimum password length set to 14 per IRS requirements</t>
  </si>
  <si>
    <t>Passphrase length values can only be set globally, not per-local user
```
switch(config)# userpassphrase min-length &lt;minimum passphrase length&gt;
switch(config)# userpassphrase max-length &lt;maximum passphrase length&gt;
```
or in a single command:
userpassphrase min-length &lt;minimum passphrase length&gt; max-length &lt;maximum passphrase length&gt;
example:
```
switch(config)# userpassphrase min-length 14
switch(config)# userpassphrase max-length 127
```
Or in a single command:
```
switch(config)# userpassphrase min-length 14 max-length 127
```</t>
  </si>
  <si>
    <t>Radius services have been enabled on the router.</t>
  </si>
  <si>
    <t>Local SSH Keys are used for local user authentication</t>
  </si>
  <si>
    <t>Local SSH Key authentication for local router login has not been enabled.</t>
  </si>
  <si>
    <t>After a configured number of failed password attempts, an SSH session terminates. The default configuration for this is 3 failed attempts.</t>
  </si>
  <si>
    <t>If an interface is set to "passive", then EIGRP will not advertise out of that interface or listen on that interface for EIGRP neighbors. It will however still advertise the networks associated with that interface to peers on other interfaces. By default, all interfaces advertise via multicast to solicit OSPF neighbors, and also listen for neighbor advertisements.</t>
  </si>
  <si>
    <t>Disable IP source routing. One method to achieve the recommended state is to execute the following:
switch(config-if)# no ip directed-broadcast</t>
  </si>
  <si>
    <t>To close this finding, please provide a screenshot showing IP Source Routing is disabled with the agency's CAP.</t>
  </si>
  <si>
    <t>Updated CIS Cisco NX-OS Benchmark v1.2, Updated based on IRS Publication 1075 Internal updates</t>
  </si>
  <si>
    <t xml:space="preserve"> ▪ SCSEM Version: 7.0</t>
  </si>
  <si>
    <t xml:space="preserve"> ▪ SCSEM Release Date: December 31, 2025</t>
  </si>
  <si>
    <t>- Create the client's SSH public and private keys. The keys must be in OpenSSH format for the NX-OS switch to interpret them correctly. Use either RSA or DSA algorithms, and be sure to specify enough bits for entropy (2048 minimum, more is of course better)
- Upload the client's SSH public key, and store it on the bootflash of the switch.
- Be sure that the file has a meaningful name, often the user's initials and the key algorithm (RSA or DSA) is in the filename. This makes it easier to remove or replace that file as keys are expired out, workstations migrate or administrators leave the organization.
- To enable key-based authentication for one local user (for instance, Davey Jones), enter the command:
```
switch(config)# username djadmin sshkey file bootflash:dj_rsa.pub
```
Alternatively, the ssh key can be defined in the username configuration line:
```
switch(config)# username djadmin sshkey ssh-rsa AAAAB3NzaC1yc2EAAAABIwAAAIEAy19oF6QaZl9G+3f1XswK3OiW4H7YyUyuA50rv7gsEPjhOBYmsi6PAVKui1nIf/DQhum+lJNqJP/eLowb7ubO+lVKRXFY/G+lJNIQW3g9igG30c6k6+XVn+NjnI1B7ihvpVh7dLddMOXwOnXHYshXmSiH3UD/vKyziEh5S4Tplx8=
```
The file based method is usually preferred, as they keys can be changed without modifying the configuration of the switch. Also, the keys are not stored in any archived copy of the configuration.
Note that the username and file name will vary depending on your organization's policies, procedures and standards</t>
  </si>
  <si>
    <t>If VLAN interfaces have IP addresses, configure anti spoofing / ingress filtering protections</t>
  </si>
  <si>
    <t>HCP5: Backup data is not adequately protected</t>
  </si>
  <si>
    <t xml:space="preserve">This SCSEM is used by the IRS Office of Safeguards to evaluate compliance with IRS Publication 1075 for agencies that have implemented network gateways involved in controlling the flow electronic Federal Tax Information (FTI) files to and from the agency (perimeter), and within the agency network (internal, core).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IOS 15.0M Test Cases - Controls specific to Cisco IOS 15.0M.  These should be tested in conjunction with the Gen Test Cases. Duplicate test cases have been noted.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CIS Cisco IOS 15.0 Benchmark v4.0.1
▪ CIS Cisco IOS 16.0 Benchmark v1.0.0
▪ CIS Cisco NX-OS Benchmark v1.2.0
</t>
  </si>
  <si>
    <t>IOS16-57</t>
  </si>
  <si>
    <t>HAC64
HAC65
HAC66
HRM20
HPW12</t>
  </si>
  <si>
    <t>The agency has not developed a risk management strategy</t>
  </si>
  <si>
    <t>HCM50</t>
  </si>
  <si>
    <r>
      <t xml:space="preserve">Issue Code Mapping (Select </t>
    </r>
    <r>
      <rPr>
        <b/>
        <u/>
        <sz val="10"/>
        <color rgb="FFFFFFFF"/>
        <rFont val="Arial"/>
        <family val="2"/>
      </rPr>
      <t>one</t>
    </r>
    <r>
      <rPr>
        <b/>
        <sz val="10"/>
        <color rgb="FFFFFFFF"/>
        <rFont val="Arial"/>
        <family val="2"/>
      </rPr>
      <t xml:space="preserve"> to enter in column L)</t>
    </r>
  </si>
  <si>
    <r>
      <t xml:space="preserve">Issue Code Mapping (Select </t>
    </r>
    <r>
      <rPr>
        <b/>
        <u/>
        <sz val="10"/>
        <color rgb="FFFFFFFF"/>
        <rFont val="Arial"/>
        <family val="2"/>
      </rPr>
      <t>one</t>
    </r>
    <r>
      <rPr>
        <b/>
        <sz val="10"/>
        <color rgb="FFFFFFFF"/>
        <rFont val="Arial"/>
        <family val="2"/>
      </rPr>
      <t xml:space="preserve"> to enter in column N)</t>
    </r>
  </si>
  <si>
    <t>HAC67</t>
  </si>
  <si>
    <t>Lock screen does not obscure or block potentially sensitive data</t>
  </si>
  <si>
    <t>HAC68</t>
  </si>
  <si>
    <t>Peer to peer or client to client access/filesharing is enabled</t>
  </si>
  <si>
    <t>HAC69</t>
  </si>
  <si>
    <t>Sensitive data about the FTI environment is shared</t>
  </si>
  <si>
    <t>Unauthorized hardware is not blocked</t>
  </si>
  <si>
    <t>HCP11</t>
  </si>
  <si>
    <t>System Recovery and Reconstitution process is not defined</t>
  </si>
  <si>
    <t>HPM2</t>
  </si>
  <si>
    <t>Key security or privacy program management leadership roles are not established.</t>
  </si>
  <si>
    <t>HPM3</t>
  </si>
  <si>
    <t>HRA10</t>
  </si>
  <si>
    <t>Web Application is not scanned for Web Application Vulnerabilities</t>
  </si>
  <si>
    <t>HSI37</t>
  </si>
  <si>
    <t>The agency does not require use of digitally signed software components</t>
  </si>
  <si>
    <t>HSR1</t>
  </si>
  <si>
    <t>Supply Chain Risk Management documentation is insufficient</t>
  </si>
  <si>
    <t>HSR100</t>
  </si>
  <si>
    <t>HSR2</t>
  </si>
  <si>
    <t>System/Application components are not inspected for potential supply chain issues</t>
  </si>
  <si>
    <t>HSR3</t>
  </si>
  <si>
    <t>SBOM is not produced for the system/application</t>
  </si>
  <si>
    <t>HTC161</t>
  </si>
  <si>
    <t>The Windows 2025 Server has not been configured securely</t>
  </si>
  <si>
    <t>HTC162</t>
  </si>
  <si>
    <t>The SQL Server 2025 Server has not been configured securely</t>
  </si>
  <si>
    <t>HTC163</t>
  </si>
  <si>
    <t>The RHEL 10.0 Server is not configured securely</t>
  </si>
  <si>
    <t>HTC164</t>
  </si>
  <si>
    <t>The Debian 12 operating system is not configured securely</t>
  </si>
  <si>
    <t>HTC165</t>
  </si>
  <si>
    <t>The Apple iOS 18 device is not configured securely</t>
  </si>
  <si>
    <t>HTC166</t>
  </si>
  <si>
    <t>The OEL 10 Server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</si>
</sst>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4" x14ac:knownFonts="1">
    <font>
      <sz val="11"/>
      <color indexed="8"/>
      <name val="Calibri"/>
    </font>
    <font>
      <sz val="11"/>
      <color theme="1"/>
      <name val="Calibri"/>
      <family val="2"/>
      <scheme val="minor"/>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b/>
      <i/>
      <sz val="10"/>
      <name val="Arial"/>
      <family val="2"/>
    </font>
    <font>
      <sz val="11"/>
      <color indexed="8"/>
      <name val="Arial"/>
      <family val="2"/>
    </font>
    <font>
      <strike/>
      <sz val="11"/>
      <color indexed="8"/>
      <name val="Arial"/>
      <family val="2"/>
    </font>
    <font>
      <sz val="11"/>
      <color theme="1"/>
      <name val="Calibri"/>
      <family val="2"/>
      <scheme val="minor"/>
    </font>
    <font>
      <sz val="10"/>
      <color theme="1"/>
      <name val="Arial"/>
      <family val="2"/>
    </font>
    <font>
      <b/>
      <sz val="10"/>
      <color theme="1"/>
      <name val="Arial"/>
      <family val="2"/>
    </font>
    <font>
      <sz val="10"/>
      <color rgb="FFAC0000"/>
      <name val="Arial"/>
      <family val="2"/>
    </font>
    <font>
      <b/>
      <sz val="10"/>
      <color rgb="FFFF0000"/>
      <name val="Arial"/>
      <family val="2"/>
    </font>
    <font>
      <sz val="11"/>
      <color rgb="FF00B050"/>
      <name val="Arial"/>
      <family val="2"/>
    </font>
    <font>
      <sz val="11"/>
      <color theme="1"/>
      <name val="Arial"/>
      <family val="2"/>
    </font>
    <font>
      <b/>
      <sz val="11"/>
      <color theme="1"/>
      <name val="Calibri"/>
      <family val="2"/>
      <scheme val="minor"/>
    </font>
    <font>
      <sz val="10"/>
      <color theme="1" tint="4.9989318521683403E-2"/>
      <name val="Arial"/>
      <family val="2"/>
    </font>
    <font>
      <sz val="8"/>
      <name val="Calibri"/>
      <family val="2"/>
    </font>
    <font>
      <sz val="8"/>
      <name val="Calibri"/>
      <family val="2"/>
    </font>
    <font>
      <sz val="8"/>
      <name val="Calibri"/>
      <family val="2"/>
    </font>
    <font>
      <sz val="10"/>
      <name val="Arial"/>
      <family val="2"/>
    </font>
    <font>
      <sz val="8"/>
      <name val="Calibri"/>
      <family val="2"/>
    </font>
    <font>
      <sz val="11"/>
      <color indexed="8"/>
      <name val="Calibri"/>
      <family val="2"/>
    </font>
    <font>
      <sz val="11"/>
      <color indexed="8"/>
      <name val="Calibri"/>
      <family val="2"/>
    </font>
    <font>
      <b/>
      <sz val="10"/>
      <color rgb="FFFFFFFF"/>
      <name val="Arial"/>
      <family val="2"/>
    </font>
    <font>
      <b/>
      <u/>
      <sz val="10"/>
      <color rgb="FFFFFFFF"/>
      <name val="Arial"/>
      <family val="2"/>
    </font>
    <font>
      <b/>
      <sz val="11"/>
      <color rgb="FFFFFFFF"/>
      <name val="Arial"/>
      <family val="2"/>
    </font>
    <font>
      <b/>
      <sz val="11"/>
      <color rgb="FFFFFFFF"/>
      <name val="Calibri"/>
      <family val="2"/>
    </font>
    <font>
      <sz val="12"/>
      <color rgb="FF000000"/>
      <name val="Calibri"/>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indexed="8"/>
      </patternFill>
    </fill>
    <fill>
      <patternFill patternType="solid">
        <fgColor rgb="FF4F81BD"/>
        <bgColor indexed="64"/>
      </patternFill>
    </fill>
    <fill>
      <patternFill patternType="solid">
        <fgColor rgb="FFFFFFFF"/>
        <bgColor rgb="FF000000"/>
      </patternFill>
    </fill>
  </fills>
  <borders count="51">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diagonal/>
    </border>
    <border>
      <left/>
      <right style="thin">
        <color indexed="63"/>
      </right>
      <top/>
      <bottom style="thin">
        <color indexed="63"/>
      </bottom>
      <diagonal/>
    </border>
    <border>
      <left/>
      <right style="thin">
        <color indexed="63"/>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3"/>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3"/>
      </left>
      <right/>
      <top style="thin">
        <color indexed="63"/>
      </top>
      <bottom style="thin">
        <color indexed="64"/>
      </bottom>
      <diagonal/>
    </border>
    <border>
      <left style="thin">
        <color theme="1" tint="0.24994659260841701"/>
      </left>
      <right/>
      <top style="thin">
        <color theme="1" tint="0.24994659260841701"/>
      </top>
      <bottom style="thin">
        <color theme="1" tint="0.24994659260841701"/>
      </bottom>
      <diagonal/>
    </border>
    <border>
      <left style="thin">
        <color indexed="63"/>
      </left>
      <right style="thin">
        <color indexed="63"/>
      </right>
      <top/>
      <bottom style="thin">
        <color indexed="63"/>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auto="1"/>
      </left>
      <right style="thin">
        <color auto="1"/>
      </right>
      <top style="thin">
        <color auto="1"/>
      </top>
      <bottom style="thin">
        <color auto="1"/>
      </bottom>
      <diagonal/>
    </border>
  </borders>
  <cellStyleXfs count="11">
    <xf numFmtId="0" fontId="0" fillId="0" borderId="0" applyFill="0" applyProtection="0"/>
    <xf numFmtId="0" fontId="4" fillId="0" borderId="0"/>
    <xf numFmtId="0" fontId="4" fillId="0" borderId="0"/>
    <xf numFmtId="0" fontId="13" fillId="0" borderId="0"/>
    <xf numFmtId="0" fontId="4" fillId="0" borderId="0"/>
    <xf numFmtId="0" fontId="4" fillId="0" borderId="0"/>
    <xf numFmtId="0" fontId="2" fillId="0" borderId="0" applyFill="0" applyProtection="0"/>
    <xf numFmtId="0" fontId="25" fillId="0" borderId="0"/>
    <xf numFmtId="0" fontId="27" fillId="0" borderId="0" applyFill="0" applyProtection="0"/>
    <xf numFmtId="0" fontId="1" fillId="0" borderId="0"/>
    <xf numFmtId="0" fontId="28" fillId="0" borderId="0" applyFill="0" applyProtection="0"/>
  </cellStyleXfs>
  <cellXfs count="402">
    <xf numFmtId="0" fontId="0" fillId="0" borderId="0" xfId="0" applyFill="1" applyProtection="1"/>
    <xf numFmtId="0" fontId="0" fillId="0" borderId="0" xfId="0" applyProtection="1"/>
    <xf numFmtId="0" fontId="3" fillId="2" borderId="2" xfId="0" applyFont="1" applyFill="1" applyBorder="1" applyProtection="1"/>
    <xf numFmtId="0" fontId="4" fillId="2" borderId="3" xfId="0" applyFont="1" applyFill="1" applyBorder="1" applyProtection="1"/>
    <xf numFmtId="0" fontId="4" fillId="2" borderId="4" xfId="0" applyFont="1" applyFill="1" applyBorder="1" applyProtection="1"/>
    <xf numFmtId="0" fontId="3" fillId="2" borderId="5" xfId="0" applyFont="1" applyFill="1" applyBorder="1" applyProtection="1"/>
    <xf numFmtId="0" fontId="5" fillId="2" borderId="0" xfId="0" applyFont="1" applyFill="1" applyProtection="1"/>
    <xf numFmtId="0" fontId="5" fillId="2" borderId="6" xfId="0" applyFont="1" applyFill="1" applyBorder="1" applyProtection="1"/>
    <xf numFmtId="0" fontId="14" fillId="2" borderId="5" xfId="0" applyFont="1" applyFill="1" applyBorder="1" applyProtection="1"/>
    <xf numFmtId="0" fontId="4" fillId="2" borderId="0" xfId="0" applyFont="1" applyFill="1" applyProtection="1"/>
    <xf numFmtId="0" fontId="4" fillId="2" borderId="6" xfId="0" applyFont="1" applyFill="1" applyBorder="1" applyProtection="1"/>
    <xf numFmtId="0" fontId="0" fillId="2" borderId="7" xfId="0" applyFill="1" applyBorder="1" applyProtection="1"/>
    <xf numFmtId="0" fontId="4" fillId="2" borderId="8" xfId="0" applyFont="1" applyFill="1" applyBorder="1" applyProtection="1"/>
    <xf numFmtId="0" fontId="4" fillId="2" borderId="9" xfId="0" applyFont="1" applyFill="1" applyBorder="1" applyProtection="1"/>
    <xf numFmtId="0" fontId="7" fillId="3" borderId="2" xfId="0" applyFont="1" applyFill="1" applyBorder="1" applyAlignment="1" applyProtection="1">
      <alignment vertical="center"/>
    </xf>
    <xf numFmtId="0" fontId="7" fillId="3" borderId="3" xfId="0" applyFont="1" applyFill="1" applyBorder="1" applyAlignment="1" applyProtection="1">
      <alignment vertical="center"/>
    </xf>
    <xf numFmtId="0" fontId="7" fillId="3" borderId="4" xfId="0" applyFont="1" applyFill="1" applyBorder="1" applyAlignment="1" applyProtection="1">
      <alignment vertical="center"/>
    </xf>
    <xf numFmtId="0" fontId="4" fillId="3" borderId="5" xfId="0" applyFont="1" applyFill="1" applyBorder="1" applyAlignment="1" applyProtection="1">
      <alignment vertical="top"/>
    </xf>
    <xf numFmtId="0" fontId="0" fillId="3" borderId="0" xfId="0" applyFill="1" applyAlignment="1" applyProtection="1">
      <alignment vertical="top"/>
    </xf>
    <xf numFmtId="0" fontId="0" fillId="3" borderId="6" xfId="0" applyFill="1" applyBorder="1" applyAlignment="1" applyProtection="1">
      <alignment vertical="top"/>
    </xf>
    <xf numFmtId="0" fontId="0" fillId="3" borderId="7" xfId="0" applyFill="1" applyBorder="1" applyAlignment="1" applyProtection="1">
      <alignment vertical="top"/>
    </xf>
    <xf numFmtId="0" fontId="0" fillId="3" borderId="8" xfId="0" applyFill="1" applyBorder="1" applyAlignment="1" applyProtection="1">
      <alignment vertical="top"/>
    </xf>
    <xf numFmtId="0" fontId="0" fillId="3" borderId="9" xfId="0" applyFill="1" applyBorder="1" applyAlignment="1" applyProtection="1">
      <alignment vertical="top"/>
    </xf>
    <xf numFmtId="0" fontId="7" fillId="4" borderId="10" xfId="0" applyFont="1" applyFill="1" applyBorder="1" applyAlignment="1" applyProtection="1">
      <alignment vertical="center"/>
    </xf>
    <xf numFmtId="0" fontId="7" fillId="4" borderId="11" xfId="0" applyFont="1" applyFill="1" applyBorder="1" applyAlignment="1" applyProtection="1">
      <alignment vertical="center"/>
    </xf>
    <xf numFmtId="0" fontId="7" fillId="4" borderId="12" xfId="0" applyFont="1" applyFill="1" applyBorder="1" applyAlignment="1" applyProtection="1">
      <alignment vertical="center"/>
    </xf>
    <xf numFmtId="0" fontId="0" fillId="5" borderId="10" xfId="0" applyFill="1" applyBorder="1" applyAlignment="1" applyProtection="1">
      <alignment vertical="center"/>
    </xf>
    <xf numFmtId="0" fontId="0" fillId="5" borderId="11" xfId="0" applyFill="1" applyBorder="1" applyAlignment="1" applyProtection="1">
      <alignment vertical="center"/>
    </xf>
    <xf numFmtId="0" fontId="0" fillId="5" borderId="12" xfId="0" applyFill="1" applyBorder="1" applyAlignment="1" applyProtection="1">
      <alignment vertical="center"/>
    </xf>
    <xf numFmtId="0" fontId="7" fillId="4" borderId="10" xfId="0" applyFont="1" applyFill="1" applyBorder="1"/>
    <xf numFmtId="0" fontId="7" fillId="4" borderId="11" xfId="0" applyFont="1" applyFill="1" applyBorder="1"/>
    <xf numFmtId="0" fontId="0" fillId="0" borderId="0" xfId="0"/>
    <xf numFmtId="0" fontId="7" fillId="4" borderId="10" xfId="0" applyFont="1" applyFill="1" applyBorder="1" applyProtection="1"/>
    <xf numFmtId="0" fontId="7" fillId="4" borderId="11" xfId="0" applyFont="1" applyFill="1" applyBorder="1" applyProtection="1"/>
    <xf numFmtId="0" fontId="7" fillId="4" borderId="13" xfId="0" applyFont="1" applyFill="1" applyBorder="1" applyProtection="1"/>
    <xf numFmtId="0" fontId="7" fillId="5" borderId="10" xfId="0" applyFont="1" applyFill="1" applyBorder="1" applyAlignment="1" applyProtection="1">
      <alignment vertical="center"/>
    </xf>
    <xf numFmtId="0" fontId="7" fillId="5" borderId="11" xfId="0" applyFont="1" applyFill="1" applyBorder="1" applyAlignment="1" applyProtection="1">
      <alignment vertical="center"/>
    </xf>
    <xf numFmtId="0" fontId="7" fillId="5" borderId="13" xfId="0" applyFont="1" applyFill="1" applyBorder="1" applyAlignment="1" applyProtection="1">
      <alignment vertical="center"/>
    </xf>
    <xf numFmtId="0" fontId="4" fillId="0" borderId="0" xfId="0" applyFont="1" applyFill="1" applyProtection="1"/>
    <xf numFmtId="0" fontId="7" fillId="6" borderId="2" xfId="0" applyFont="1" applyFill="1" applyBorder="1" applyAlignment="1" applyProtection="1">
      <alignment vertical="top"/>
    </xf>
    <xf numFmtId="0" fontId="7" fillId="6" borderId="3" xfId="0" applyFont="1" applyFill="1" applyBorder="1" applyAlignment="1" applyProtection="1">
      <alignment vertical="top"/>
    </xf>
    <xf numFmtId="0" fontId="7" fillId="6" borderId="14" xfId="0" applyFont="1" applyFill="1" applyBorder="1" applyAlignment="1" applyProtection="1">
      <alignment vertical="top"/>
    </xf>
    <xf numFmtId="0" fontId="7" fillId="6" borderId="7" xfId="0" applyFont="1" applyFill="1" applyBorder="1" applyAlignment="1" applyProtection="1">
      <alignment vertical="top"/>
    </xf>
    <xf numFmtId="0" fontId="7" fillId="6" borderId="8" xfId="0" applyFont="1" applyFill="1" applyBorder="1" applyAlignment="1" applyProtection="1">
      <alignment vertical="top"/>
    </xf>
    <xf numFmtId="0" fontId="7" fillId="6" borderId="15" xfId="0" applyFont="1" applyFill="1" applyBorder="1" applyAlignment="1" applyProtection="1">
      <alignment vertical="top"/>
    </xf>
    <xf numFmtId="0" fontId="7" fillId="6" borderId="10" xfId="0" applyFont="1" applyFill="1" applyBorder="1" applyAlignment="1" applyProtection="1">
      <alignment vertical="top"/>
    </xf>
    <xf numFmtId="0" fontId="7" fillId="6" borderId="11" xfId="0" applyFont="1" applyFill="1" applyBorder="1" applyAlignment="1" applyProtection="1">
      <alignment vertical="top"/>
    </xf>
    <xf numFmtId="0" fontId="7" fillId="6" borderId="13" xfId="0" applyFont="1" applyFill="1" applyBorder="1" applyAlignment="1" applyProtection="1">
      <alignment vertical="top"/>
    </xf>
    <xf numFmtId="0" fontId="7" fillId="6" borderId="5" xfId="0" applyFont="1" applyFill="1" applyBorder="1" applyAlignment="1" applyProtection="1">
      <alignment vertical="top"/>
    </xf>
    <xf numFmtId="0" fontId="7" fillId="6" borderId="0" xfId="0" applyFont="1" applyFill="1" applyAlignment="1" applyProtection="1">
      <alignment vertical="top"/>
    </xf>
    <xf numFmtId="0" fontId="7" fillId="6" borderId="16" xfId="0" applyFont="1" applyFill="1" applyBorder="1" applyAlignment="1" applyProtection="1">
      <alignment vertical="top"/>
    </xf>
    <xf numFmtId="49" fontId="7" fillId="4" borderId="11" xfId="0" applyNumberFormat="1" applyFont="1" applyFill="1" applyBorder="1"/>
    <xf numFmtId="0" fontId="7" fillId="5" borderId="1" xfId="0" applyFont="1" applyFill="1" applyBorder="1" applyAlignment="1">
      <alignment horizontal="left" vertical="center" wrapText="1"/>
    </xf>
    <xf numFmtId="49" fontId="7" fillId="5" borderId="1" xfId="0" applyNumberFormat="1" applyFont="1" applyFill="1" applyBorder="1" applyAlignment="1">
      <alignment horizontal="left" vertical="center" wrapText="1"/>
    </xf>
    <xf numFmtId="0" fontId="7" fillId="5" borderId="2" xfId="0" applyFont="1" applyFill="1" applyBorder="1" applyAlignment="1" applyProtection="1">
      <alignment vertical="center"/>
    </xf>
    <xf numFmtId="0" fontId="7" fillId="5" borderId="3" xfId="0" applyFont="1" applyFill="1" applyBorder="1" applyAlignment="1" applyProtection="1">
      <alignment vertical="center"/>
    </xf>
    <xf numFmtId="0" fontId="7" fillId="5" borderId="14" xfId="0" applyFont="1" applyFill="1" applyBorder="1" applyAlignment="1" applyProtection="1">
      <alignment vertical="center"/>
    </xf>
    <xf numFmtId="0" fontId="4" fillId="0" borderId="19" xfId="0" applyFont="1" applyFill="1" applyBorder="1" applyAlignment="1" applyProtection="1">
      <alignment vertical="top" wrapText="1"/>
      <protection locked="0"/>
    </xf>
    <xf numFmtId="0" fontId="4" fillId="0" borderId="19" xfId="0" applyFont="1" applyFill="1" applyBorder="1" applyAlignment="1">
      <alignment vertical="top" wrapText="1"/>
    </xf>
    <xf numFmtId="0" fontId="4" fillId="0" borderId="19" xfId="0" applyFont="1" applyFill="1" applyBorder="1" applyAlignment="1">
      <alignment horizontal="left" vertical="top" wrapText="1"/>
    </xf>
    <xf numFmtId="0" fontId="4" fillId="0" borderId="1" xfId="0" applyFont="1" applyFill="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6" fillId="7" borderId="19" xfId="0" applyFont="1" applyFill="1" applyBorder="1" applyAlignment="1" applyProtection="1">
      <alignment horizontal="left" vertical="top" wrapText="1"/>
    </xf>
    <xf numFmtId="0" fontId="6" fillId="7" borderId="19" xfId="0" applyFont="1" applyFill="1" applyBorder="1" applyAlignment="1" applyProtection="1">
      <alignment vertical="top" wrapText="1"/>
    </xf>
    <xf numFmtId="0" fontId="4" fillId="7" borderId="8" xfId="0" applyFont="1" applyFill="1" applyBorder="1" applyAlignment="1" applyProtection="1">
      <alignment horizontal="center" vertical="top"/>
    </xf>
    <xf numFmtId="0" fontId="4" fillId="7" borderId="2" xfId="0" applyFont="1" applyFill="1" applyBorder="1" applyAlignment="1" applyProtection="1">
      <alignment vertical="top"/>
    </xf>
    <xf numFmtId="0" fontId="4" fillId="7" borderId="3" xfId="0" applyFont="1" applyFill="1" applyBorder="1" applyAlignment="1" applyProtection="1">
      <alignment vertical="top"/>
    </xf>
    <xf numFmtId="0" fontId="4" fillId="7" borderId="14" xfId="0" applyFont="1" applyFill="1" applyBorder="1" applyAlignment="1" applyProtection="1">
      <alignment vertical="top"/>
    </xf>
    <xf numFmtId="0" fontId="4" fillId="7" borderId="7" xfId="0" applyFont="1" applyFill="1" applyBorder="1" applyAlignment="1" applyProtection="1">
      <alignment vertical="top"/>
    </xf>
    <xf numFmtId="0" fontId="4" fillId="7" borderId="8" xfId="0" applyFont="1" applyFill="1" applyBorder="1" applyAlignment="1" applyProtection="1">
      <alignment vertical="top"/>
    </xf>
    <xf numFmtId="0" fontId="4" fillId="7" borderId="15" xfId="0" applyFont="1" applyFill="1" applyBorder="1" applyAlignment="1" applyProtection="1">
      <alignment vertical="top"/>
    </xf>
    <xf numFmtId="0" fontId="4" fillId="7" borderId="10" xfId="0" applyFont="1" applyFill="1" applyBorder="1" applyAlignment="1" applyProtection="1">
      <alignment vertical="top"/>
    </xf>
    <xf numFmtId="0" fontId="4" fillId="7" borderId="11" xfId="0" applyFont="1" applyFill="1" applyBorder="1" applyAlignment="1" applyProtection="1">
      <alignment vertical="top"/>
    </xf>
    <xf numFmtId="0" fontId="4" fillId="7" borderId="13" xfId="0" applyFont="1" applyFill="1" applyBorder="1" applyAlignment="1" applyProtection="1">
      <alignment vertical="top"/>
    </xf>
    <xf numFmtId="0" fontId="7" fillId="6" borderId="20" xfId="0" applyFont="1" applyFill="1" applyBorder="1" applyAlignment="1" applyProtection="1">
      <alignment vertical="top"/>
    </xf>
    <xf numFmtId="0" fontId="7" fillId="6" borderId="21" xfId="0" applyFont="1" applyFill="1" applyBorder="1" applyAlignment="1" applyProtection="1">
      <alignment vertical="top"/>
    </xf>
    <xf numFmtId="0" fontId="7" fillId="6" borderId="22" xfId="0" applyFont="1" applyFill="1" applyBorder="1" applyAlignment="1" applyProtection="1">
      <alignment vertical="top"/>
    </xf>
    <xf numFmtId="0" fontId="4" fillId="7" borderId="23" xfId="0" applyFont="1" applyFill="1" applyBorder="1" applyAlignment="1" applyProtection="1">
      <alignment horizontal="left" vertical="top"/>
    </xf>
    <xf numFmtId="0" fontId="4" fillId="7" borderId="21" xfId="0" applyFont="1" applyFill="1" applyBorder="1" applyAlignment="1" applyProtection="1">
      <alignment horizontal="left" vertical="top"/>
    </xf>
    <xf numFmtId="0" fontId="4" fillId="7" borderId="24" xfId="0" applyFont="1" applyFill="1" applyBorder="1" applyAlignment="1" applyProtection="1">
      <alignment horizontal="left" vertical="top"/>
    </xf>
    <xf numFmtId="0" fontId="4" fillId="7" borderId="5" xfId="0" applyFont="1" applyFill="1" applyBorder="1" applyAlignment="1" applyProtection="1">
      <alignment vertical="top"/>
    </xf>
    <xf numFmtId="0" fontId="4" fillId="7" borderId="0" xfId="0" applyFont="1" applyFill="1" applyAlignment="1" applyProtection="1">
      <alignment vertical="top"/>
    </xf>
    <xf numFmtId="0" fontId="4" fillId="7" borderId="16" xfId="0" applyFont="1" applyFill="1" applyBorder="1" applyAlignment="1" applyProtection="1">
      <alignment vertical="top"/>
    </xf>
    <xf numFmtId="0" fontId="15" fillId="6" borderId="25" xfId="0" applyFont="1" applyFill="1" applyBorder="1" applyAlignment="1" applyProtection="1">
      <alignment vertical="top"/>
    </xf>
    <xf numFmtId="0" fontId="7" fillId="6" borderId="26" xfId="0" applyFont="1" applyFill="1" applyBorder="1" applyAlignment="1" applyProtection="1">
      <alignment vertical="top"/>
    </xf>
    <xf numFmtId="0" fontId="7" fillId="6" borderId="27" xfId="0" applyFont="1" applyFill="1" applyBorder="1" applyAlignment="1" applyProtection="1">
      <alignment vertical="top"/>
    </xf>
    <xf numFmtId="0" fontId="7" fillId="6" borderId="28" xfId="0" applyFont="1" applyFill="1" applyBorder="1" applyAlignment="1" applyProtection="1">
      <alignment vertical="top"/>
    </xf>
    <xf numFmtId="0" fontId="7" fillId="6" borderId="6" xfId="0" applyFont="1" applyFill="1" applyBorder="1" applyAlignment="1" applyProtection="1">
      <alignment vertical="top"/>
    </xf>
    <xf numFmtId="0" fontId="15" fillId="6" borderId="20" xfId="0" applyFont="1" applyFill="1" applyBorder="1" applyAlignment="1" applyProtection="1">
      <alignment vertical="top"/>
    </xf>
    <xf numFmtId="0" fontId="7" fillId="6" borderId="24" xfId="0" applyFont="1" applyFill="1" applyBorder="1" applyAlignment="1" applyProtection="1">
      <alignment vertical="top"/>
    </xf>
    <xf numFmtId="0" fontId="4" fillId="0" borderId="19" xfId="0" applyFont="1" applyBorder="1" applyAlignment="1" applyProtection="1">
      <alignment vertical="top" wrapText="1"/>
      <protection locked="0"/>
    </xf>
    <xf numFmtId="0" fontId="4" fillId="0" borderId="19" xfId="4" applyBorder="1" applyAlignment="1">
      <alignment horizontal="left" vertical="top" wrapText="1"/>
    </xf>
    <xf numFmtId="0" fontId="4" fillId="0" borderId="19" xfId="1" applyBorder="1" applyAlignment="1">
      <alignment horizontal="left" vertical="top" wrapText="1"/>
    </xf>
    <xf numFmtId="0" fontId="4" fillId="0" borderId="19" xfId="0" applyFont="1" applyFill="1" applyBorder="1" applyAlignment="1" applyProtection="1">
      <alignment horizontal="left" vertical="top" wrapText="1"/>
      <protection locked="0"/>
    </xf>
    <xf numFmtId="0" fontId="4" fillId="0" borderId="29" xfId="0" applyFont="1" applyBorder="1" applyAlignment="1" applyProtection="1">
      <alignment horizontal="left" vertical="top" wrapText="1"/>
      <protection locked="0"/>
    </xf>
    <xf numFmtId="0" fontId="4" fillId="7" borderId="24" xfId="1" applyFill="1" applyBorder="1" applyAlignment="1">
      <alignment horizontal="left" vertical="top" wrapText="1"/>
    </xf>
    <xf numFmtId="0" fontId="4" fillId="0" borderId="0" xfId="0" applyFont="1" applyProtection="1">
      <protection locked="0"/>
    </xf>
    <xf numFmtId="0" fontId="6" fillId="3" borderId="0" xfId="0" applyFont="1" applyFill="1" applyProtection="1"/>
    <xf numFmtId="0" fontId="6" fillId="3" borderId="0" xfId="0" applyFont="1" applyFill="1" applyAlignment="1" applyProtection="1">
      <alignment horizontal="left" vertical="center"/>
    </xf>
    <xf numFmtId="0" fontId="6" fillId="0" borderId="0" xfId="0" applyFont="1" applyFill="1" applyProtection="1"/>
    <xf numFmtId="0" fontId="0" fillId="7" borderId="0" xfId="0" applyFill="1"/>
    <xf numFmtId="0" fontId="7" fillId="7" borderId="28" xfId="0" applyFont="1" applyFill="1" applyBorder="1" applyAlignment="1">
      <alignment vertical="center"/>
    </xf>
    <xf numFmtId="0" fontId="7" fillId="7" borderId="6" xfId="0" applyFont="1" applyFill="1" applyBorder="1" applyAlignment="1">
      <alignment vertical="center"/>
    </xf>
    <xf numFmtId="0" fontId="4" fillId="7" borderId="28" xfId="0" applyFont="1" applyFill="1" applyBorder="1" applyAlignment="1">
      <alignment vertical="top"/>
    </xf>
    <xf numFmtId="0" fontId="4" fillId="7" borderId="6" xfId="0" applyFont="1" applyFill="1" applyBorder="1" applyAlignment="1">
      <alignment vertical="top"/>
    </xf>
    <xf numFmtId="0" fontId="4" fillId="7" borderId="30" xfId="0" applyFont="1" applyFill="1" applyBorder="1" applyAlignment="1">
      <alignment vertical="top"/>
    </xf>
    <xf numFmtId="0" fontId="4" fillId="7" borderId="31" xfId="0" applyFont="1" applyFill="1" applyBorder="1" applyAlignment="1">
      <alignment vertical="top"/>
    </xf>
    <xf numFmtId="0" fontId="4" fillId="7" borderId="32" xfId="0" applyFont="1" applyFill="1" applyBorder="1" applyAlignment="1">
      <alignment vertical="top"/>
    </xf>
    <xf numFmtId="0" fontId="0" fillId="7" borderId="25" xfId="0" applyFill="1" applyBorder="1"/>
    <xf numFmtId="0" fontId="0" fillId="7" borderId="26" xfId="0" applyFill="1" applyBorder="1"/>
    <xf numFmtId="0" fontId="0" fillId="9" borderId="21" xfId="0" applyFill="1" applyBorder="1"/>
    <xf numFmtId="0" fontId="0" fillId="9" borderId="24" xfId="0" applyFill="1" applyBorder="1"/>
    <xf numFmtId="0" fontId="9" fillId="5" borderId="36"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4" fillId="5" borderId="39" xfId="0" applyFont="1" applyFill="1" applyBorder="1" applyAlignment="1">
      <alignment vertical="center"/>
    </xf>
    <xf numFmtId="0" fontId="0" fillId="5" borderId="13" xfId="0" applyFill="1" applyBorder="1" applyAlignment="1">
      <alignment vertical="center"/>
    </xf>
    <xf numFmtId="0" fontId="9" fillId="5" borderId="1" xfId="0" applyFont="1" applyFill="1" applyBorder="1" applyAlignment="1">
      <alignment horizontal="center" vertical="center"/>
    </xf>
    <xf numFmtId="0" fontId="9" fillId="5" borderId="40" xfId="0" applyFont="1" applyFill="1" applyBorder="1" applyAlignment="1">
      <alignment horizontal="center" vertical="center"/>
    </xf>
    <xf numFmtId="0" fontId="7" fillId="7" borderId="41" xfId="0" applyFont="1" applyFill="1" applyBorder="1" applyAlignment="1">
      <alignment vertical="center"/>
    </xf>
    <xf numFmtId="0" fontId="7" fillId="7" borderId="42" xfId="0" applyFont="1" applyFill="1" applyBorder="1" applyAlignment="1">
      <alignment vertical="center"/>
    </xf>
    <xf numFmtId="0" fontId="8" fillId="7" borderId="28" xfId="0" applyFont="1" applyFill="1" applyBorder="1" applyAlignment="1">
      <alignment vertical="top"/>
    </xf>
    <xf numFmtId="0" fontId="9" fillId="5" borderId="45" xfId="0" applyFont="1" applyFill="1" applyBorder="1" applyAlignment="1">
      <alignment horizontal="center" vertical="center"/>
    </xf>
    <xf numFmtId="0" fontId="0" fillId="7" borderId="28" xfId="0" applyFill="1" applyBorder="1"/>
    <xf numFmtId="0" fontId="4" fillId="0" borderId="19" xfId="0" applyFont="1" applyBorder="1" applyAlignment="1">
      <alignment horizontal="center" vertical="center"/>
    </xf>
    <xf numFmtId="0" fontId="4" fillId="0" borderId="21" xfId="0" applyFont="1" applyBorder="1"/>
    <xf numFmtId="2" fontId="7" fillId="0" borderId="24" xfId="0" applyNumberFormat="1" applyFont="1" applyBorder="1" applyAlignment="1">
      <alignment horizontal="center"/>
    </xf>
    <xf numFmtId="0" fontId="7" fillId="7" borderId="10" xfId="0" applyFont="1" applyFill="1" applyBorder="1" applyAlignment="1" applyProtection="1">
      <alignment vertical="center"/>
    </xf>
    <xf numFmtId="0" fontId="14" fillId="7" borderId="12" xfId="0" applyFont="1" applyFill="1" applyBorder="1" applyAlignment="1" applyProtection="1">
      <alignment vertical="center" wrapText="1"/>
    </xf>
    <xf numFmtId="165" fontId="14" fillId="7" borderId="12" xfId="0" applyNumberFormat="1" applyFont="1" applyFill="1" applyBorder="1" applyAlignment="1" applyProtection="1">
      <alignment vertical="center" wrapText="1"/>
    </xf>
    <xf numFmtId="0" fontId="7" fillId="7" borderId="13" xfId="0" applyFont="1" applyFill="1" applyBorder="1" applyAlignment="1" applyProtection="1">
      <alignment vertical="center"/>
    </xf>
    <xf numFmtId="0" fontId="0" fillId="7" borderId="0" xfId="0" applyFill="1" applyProtection="1"/>
    <xf numFmtId="0" fontId="0" fillId="7" borderId="6" xfId="0" applyFill="1" applyBorder="1" applyProtection="1"/>
    <xf numFmtId="0" fontId="6" fillId="9" borderId="0" xfId="0" applyFont="1" applyFill="1" applyAlignment="1" applyProtection="1">
      <alignment vertical="top"/>
    </xf>
    <xf numFmtId="9" fontId="10" fillId="0" borderId="19" xfId="0" applyNumberFormat="1" applyFont="1" applyBorder="1" applyAlignment="1">
      <alignment horizontal="center"/>
    </xf>
    <xf numFmtId="0" fontId="10" fillId="0" borderId="19" xfId="0" applyFont="1" applyBorder="1" applyAlignment="1">
      <alignment horizontal="center"/>
    </xf>
    <xf numFmtId="0" fontId="7" fillId="0" borderId="13" xfId="0" applyFont="1" applyBorder="1" applyAlignment="1" applyProtection="1">
      <alignment vertical="center"/>
    </xf>
    <xf numFmtId="0" fontId="16" fillId="0" borderId="0" xfId="0" applyFont="1" applyProtection="1"/>
    <xf numFmtId="0" fontId="4" fillId="0" borderId="20" xfId="0" applyFont="1" applyFill="1" applyBorder="1" applyAlignment="1">
      <alignment horizontal="left" vertical="top" wrapText="1"/>
    </xf>
    <xf numFmtId="0" fontId="4" fillId="7" borderId="21" xfId="1" applyFill="1" applyBorder="1" applyAlignment="1">
      <alignment horizontal="left" vertical="top" wrapText="1"/>
    </xf>
    <xf numFmtId="0" fontId="4" fillId="7" borderId="19" xfId="1" applyFill="1" applyBorder="1" applyAlignment="1">
      <alignment horizontal="left" vertical="top" wrapText="1"/>
    </xf>
    <xf numFmtId="0" fontId="4" fillId="0" borderId="1" xfId="5" applyBorder="1" applyAlignment="1" applyProtection="1">
      <alignment vertical="top" wrapText="1"/>
      <protection locked="0"/>
    </xf>
    <xf numFmtId="0" fontId="4" fillId="0" borderId="1" xfId="4" applyBorder="1" applyAlignment="1" applyProtection="1">
      <alignment vertical="top" wrapText="1"/>
      <protection locked="0"/>
    </xf>
    <xf numFmtId="0" fontId="4" fillId="0" borderId="10" xfId="4" applyBorder="1" applyAlignment="1" applyProtection="1">
      <alignment vertical="top" wrapText="1"/>
      <protection locked="0"/>
    </xf>
    <xf numFmtId="0" fontId="4" fillId="0" borderId="19" xfId="4" applyBorder="1" applyAlignment="1" applyProtection="1">
      <alignment vertical="top" wrapText="1"/>
      <protection locked="0"/>
    </xf>
    <xf numFmtId="0" fontId="4" fillId="0" borderId="24" xfId="4" applyBorder="1" applyAlignment="1">
      <alignment horizontal="left" vertical="top" wrapText="1"/>
    </xf>
    <xf numFmtId="0" fontId="4" fillId="0" borderId="20" xfId="4" applyBorder="1" applyAlignment="1">
      <alignment horizontal="left" vertical="top" wrapText="1"/>
    </xf>
    <xf numFmtId="0" fontId="4" fillId="0" borderId="24" xfId="1" applyBorder="1" applyAlignment="1">
      <alignment horizontal="left" vertical="top" wrapText="1"/>
    </xf>
    <xf numFmtId="0" fontId="4" fillId="0" borderId="24" xfId="0" applyFont="1" applyFill="1" applyBorder="1" applyAlignment="1" applyProtection="1">
      <alignment vertical="top" wrapText="1"/>
    </xf>
    <xf numFmtId="0" fontId="4" fillId="0" borderId="1" xfId="1" applyBorder="1" applyAlignment="1" applyProtection="1">
      <alignment vertical="top" wrapText="1"/>
      <protection locked="0"/>
    </xf>
    <xf numFmtId="0" fontId="4" fillId="7" borderId="1" xfId="5" applyFill="1" applyBorder="1" applyAlignment="1" applyProtection="1">
      <alignment vertical="top" wrapText="1"/>
      <protection locked="0"/>
    </xf>
    <xf numFmtId="0" fontId="4" fillId="0" borderId="0" xfId="4" applyAlignment="1">
      <alignment horizontal="left" vertical="top" wrapText="1"/>
    </xf>
    <xf numFmtId="0" fontId="4" fillId="0" borderId="20" xfId="1" applyBorder="1" applyAlignment="1">
      <alignment horizontal="left" vertical="top" wrapText="1"/>
    </xf>
    <xf numFmtId="0" fontId="4" fillId="7" borderId="19" xfId="0" applyFont="1" applyFill="1" applyBorder="1" applyAlignment="1" applyProtection="1">
      <alignment vertical="top" wrapText="1"/>
    </xf>
    <xf numFmtId="0" fontId="4" fillId="7" borderId="19" xfId="0" applyFont="1" applyFill="1" applyBorder="1" applyAlignment="1" applyProtection="1">
      <alignment horizontal="left" vertical="top" wrapText="1"/>
    </xf>
    <xf numFmtId="0" fontId="4" fillId="7" borderId="19" xfId="0" applyFont="1" applyFill="1" applyBorder="1" applyAlignment="1" applyProtection="1">
      <alignment wrapText="1"/>
    </xf>
    <xf numFmtId="0" fontId="16" fillId="7" borderId="0" xfId="0" applyFont="1" applyFill="1" applyProtection="1"/>
    <xf numFmtId="0" fontId="4" fillId="7" borderId="0" xfId="0" applyFont="1" applyFill="1" applyAlignment="1">
      <alignment vertical="center"/>
    </xf>
    <xf numFmtId="0" fontId="2" fillId="7" borderId="0" xfId="0" applyFont="1" applyFill="1" applyProtection="1"/>
    <xf numFmtId="0" fontId="4" fillId="7" borderId="0" xfId="0" applyFont="1" applyFill="1" applyProtection="1"/>
    <xf numFmtId="0" fontId="7" fillId="6" borderId="30" xfId="0" applyFont="1" applyFill="1" applyBorder="1" applyAlignment="1" applyProtection="1">
      <alignment vertical="top"/>
    </xf>
    <xf numFmtId="0" fontId="7" fillId="6" borderId="31" xfId="0" applyFont="1" applyFill="1" applyBorder="1" applyAlignment="1" applyProtection="1">
      <alignment vertical="top"/>
    </xf>
    <xf numFmtId="0" fontId="7" fillId="6" borderId="32" xfId="0" applyFont="1" applyFill="1" applyBorder="1" applyAlignment="1" applyProtection="1">
      <alignment vertical="top"/>
    </xf>
    <xf numFmtId="0" fontId="0" fillId="7" borderId="6" xfId="0" applyFill="1" applyBorder="1"/>
    <xf numFmtId="0" fontId="0" fillId="7" borderId="30" xfId="0" applyFill="1" applyBorder="1"/>
    <xf numFmtId="0" fontId="0" fillId="7" borderId="31" xfId="0" applyFill="1" applyBorder="1"/>
    <xf numFmtId="0" fontId="0" fillId="7" borderId="32" xfId="0" applyFill="1" applyBorder="1"/>
    <xf numFmtId="0" fontId="0" fillId="7" borderId="27" xfId="0" applyFill="1" applyBorder="1"/>
    <xf numFmtId="0" fontId="17" fillId="7" borderId="0" xfId="0" applyFont="1" applyFill="1"/>
    <xf numFmtId="0" fontId="7" fillId="0" borderId="10" xfId="0" applyFont="1" applyBorder="1" applyAlignment="1" applyProtection="1">
      <alignment vertical="center"/>
    </xf>
    <xf numFmtId="0" fontId="4" fillId="0" borderId="19" xfId="0" applyFont="1" applyBorder="1" applyAlignment="1" applyProtection="1">
      <alignment horizontal="left" vertical="top" wrapText="1"/>
      <protection locked="0"/>
    </xf>
    <xf numFmtId="0" fontId="4" fillId="7" borderId="19" xfId="1" applyFill="1" applyBorder="1" applyAlignment="1" applyProtection="1">
      <alignment vertical="top" wrapText="1"/>
      <protection locked="0"/>
    </xf>
    <xf numFmtId="0" fontId="4" fillId="0" borderId="47" xfId="3" applyFont="1" applyBorder="1" applyAlignment="1">
      <alignment vertical="top" wrapText="1"/>
    </xf>
    <xf numFmtId="0" fontId="4" fillId="0" borderId="19" xfId="3" applyFont="1" applyBorder="1" applyAlignment="1">
      <alignment vertical="top" wrapText="1"/>
    </xf>
    <xf numFmtId="0" fontId="4" fillId="7" borderId="19" xfId="3" applyFont="1" applyFill="1" applyBorder="1" applyAlignment="1">
      <alignment vertical="top" wrapText="1"/>
    </xf>
    <xf numFmtId="0" fontId="4" fillId="0" borderId="19" xfId="0" applyFont="1" applyBorder="1" applyAlignment="1">
      <alignment horizontal="center" vertical="center" wrapText="1"/>
    </xf>
    <xf numFmtId="0" fontId="7" fillId="4" borderId="11" xfId="0" applyFont="1" applyFill="1" applyBorder="1" applyAlignment="1" applyProtection="1">
      <alignment horizontal="left"/>
    </xf>
    <xf numFmtId="0" fontId="7" fillId="4" borderId="11" xfId="0" applyFont="1" applyFill="1" applyBorder="1" applyAlignment="1" applyProtection="1">
      <alignment wrapText="1"/>
      <protection locked="0"/>
    </xf>
    <xf numFmtId="0" fontId="7" fillId="4" borderId="11" xfId="0" applyFont="1" applyFill="1" applyBorder="1" applyProtection="1">
      <protection locked="0"/>
    </xf>
    <xf numFmtId="0" fontId="11" fillId="0" borderId="0" xfId="0" applyFont="1" applyProtection="1"/>
    <xf numFmtId="0" fontId="6" fillId="0" borderId="0" xfId="0" applyFont="1" applyFill="1" applyAlignment="1" applyProtection="1">
      <alignment wrapText="1"/>
    </xf>
    <xf numFmtId="0" fontId="11" fillId="0" borderId="0" xfId="0" applyFont="1" applyFill="1" applyProtection="1"/>
    <xf numFmtId="0" fontId="4" fillId="0" borderId="19" xfId="1" applyBorder="1" applyAlignment="1">
      <alignment horizontal="center" vertical="top"/>
    </xf>
    <xf numFmtId="0" fontId="6" fillId="7" borderId="0" xfId="0" applyFont="1" applyFill="1" applyAlignment="1" applyProtection="1">
      <alignment wrapText="1"/>
    </xf>
    <xf numFmtId="0" fontId="6" fillId="0" borderId="0" xfId="0" applyFont="1" applyFill="1" applyAlignment="1" applyProtection="1">
      <alignment vertical="top" wrapText="1"/>
    </xf>
    <xf numFmtId="10" fontId="6" fillId="0" borderId="0" xfId="0" applyNumberFormat="1" applyFont="1" applyFill="1" applyAlignment="1" applyProtection="1">
      <alignment vertical="top" wrapText="1"/>
    </xf>
    <xf numFmtId="0" fontId="11" fillId="0" borderId="0" xfId="0" applyFont="1" applyProtection="1">
      <protection locked="0"/>
    </xf>
    <xf numFmtId="0" fontId="18" fillId="0" borderId="0" xfId="0" applyFont="1"/>
    <xf numFmtId="0" fontId="18" fillId="0" borderId="0" xfId="0" applyFont="1" applyProtection="1"/>
    <xf numFmtId="0" fontId="11" fillId="0" borderId="0" xfId="0" applyFont="1"/>
    <xf numFmtId="0" fontId="12" fillId="0" borderId="0" xfId="0" applyFont="1" applyFill="1" applyProtection="1"/>
    <xf numFmtId="0" fontId="4" fillId="0" borderId="19" xfId="4" applyBorder="1" applyAlignment="1">
      <alignment vertical="top" wrapText="1"/>
    </xf>
    <xf numFmtId="0" fontId="19" fillId="0" borderId="0" xfId="0" applyFont="1" applyFill="1" applyProtection="1"/>
    <xf numFmtId="0" fontId="4" fillId="0" borderId="10" xfId="0" applyFont="1" applyBorder="1" applyAlignment="1" applyProtection="1">
      <alignment horizontal="left" vertical="top" wrapText="1"/>
      <protection locked="0"/>
    </xf>
    <xf numFmtId="0" fontId="4" fillId="0" borderId="46"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19" xfId="0" applyFont="1" applyBorder="1" applyAlignment="1">
      <alignment horizontal="left" vertical="top" wrapText="1"/>
    </xf>
    <xf numFmtId="166" fontId="4" fillId="0" borderId="1" xfId="1" applyNumberFormat="1" applyBorder="1" applyAlignment="1">
      <alignment horizontal="left" vertical="top" wrapText="1"/>
    </xf>
    <xf numFmtId="14" fontId="4" fillId="0" borderId="10" xfId="1" applyNumberFormat="1" applyBorder="1" applyAlignment="1">
      <alignment horizontal="left" vertical="top" wrapText="1"/>
    </xf>
    <xf numFmtId="49" fontId="4" fillId="0" borderId="1" xfId="1" applyNumberFormat="1" applyBorder="1" applyAlignment="1">
      <alignment horizontal="left" vertical="top" wrapText="1"/>
    </xf>
    <xf numFmtId="0" fontId="6" fillId="7" borderId="0" xfId="0" applyFont="1" applyFill="1"/>
    <xf numFmtId="0" fontId="6" fillId="0" borderId="0" xfId="0" applyFont="1"/>
    <xf numFmtId="0" fontId="6" fillId="0" borderId="0" xfId="0" applyFont="1" applyFill="1"/>
    <xf numFmtId="166" fontId="6" fillId="0" borderId="19" xfId="0" applyNumberFormat="1" applyFont="1" applyBorder="1" applyAlignment="1">
      <alignment horizontal="left" vertical="top" wrapText="1"/>
    </xf>
    <xf numFmtId="14" fontId="6" fillId="0" borderId="19" xfId="0" applyNumberFormat="1" applyFont="1" applyBorder="1" applyAlignment="1">
      <alignment horizontal="left" vertical="top" wrapText="1"/>
    </xf>
    <xf numFmtId="49" fontId="6" fillId="7" borderId="0" xfId="0" applyNumberFormat="1" applyFont="1" applyFill="1"/>
    <xf numFmtId="49" fontId="6" fillId="0" borderId="0" xfId="0" applyNumberFormat="1" applyFont="1"/>
    <xf numFmtId="0" fontId="6" fillId="3" borderId="14" xfId="0" applyFont="1" applyFill="1" applyBorder="1" applyAlignment="1" applyProtection="1">
      <alignment vertical="center"/>
    </xf>
    <xf numFmtId="0" fontId="4" fillId="7" borderId="19" xfId="0" applyFont="1" applyFill="1" applyBorder="1" applyAlignment="1" applyProtection="1">
      <alignment horizontal="left" vertical="top" wrapText="1"/>
      <protection locked="0"/>
    </xf>
    <xf numFmtId="0" fontId="4" fillId="7" borderId="19" xfId="0" quotePrefix="1" applyFont="1" applyFill="1" applyBorder="1" applyAlignment="1" applyProtection="1">
      <alignment vertical="top" wrapText="1"/>
    </xf>
    <xf numFmtId="0" fontId="11" fillId="9" borderId="0" xfId="0" applyFont="1" applyFill="1" applyProtection="1"/>
    <xf numFmtId="0" fontId="14" fillId="7" borderId="19" xfId="0" applyFont="1" applyFill="1" applyBorder="1" applyAlignment="1">
      <alignment horizontal="left" vertical="top" wrapText="1"/>
    </xf>
    <xf numFmtId="0" fontId="6" fillId="9" borderId="0" xfId="0" applyFont="1" applyFill="1" applyProtection="1"/>
    <xf numFmtId="0" fontId="7" fillId="9" borderId="11" xfId="0" applyFont="1" applyFill="1" applyBorder="1" applyProtection="1">
      <protection locked="0"/>
    </xf>
    <xf numFmtId="0" fontId="4" fillId="0" borderId="19" xfId="0" applyFont="1" applyFill="1" applyBorder="1" applyAlignment="1" applyProtection="1">
      <alignment vertical="top" wrapText="1"/>
    </xf>
    <xf numFmtId="0" fontId="4" fillId="0" borderId="19" xfId="0" applyFont="1" applyFill="1" applyBorder="1" applyAlignment="1" applyProtection="1">
      <alignment horizontal="left" vertical="top" wrapText="1"/>
    </xf>
    <xf numFmtId="0" fontId="4" fillId="7" borderId="0" xfId="2" applyFill="1"/>
    <xf numFmtId="0" fontId="4" fillId="0" borderId="0" xfId="2"/>
    <xf numFmtId="0" fontId="4" fillId="0" borderId="40" xfId="0" applyFont="1" applyBorder="1" applyAlignment="1" applyProtection="1">
      <alignment horizontal="left" vertical="top" wrapText="1"/>
      <protection locked="0"/>
    </xf>
    <xf numFmtId="14" fontId="4" fillId="0" borderId="40" xfId="0" quotePrefix="1" applyNumberFormat="1" applyFont="1" applyBorder="1" applyAlignment="1" applyProtection="1">
      <alignment horizontal="left" vertical="top" wrapText="1"/>
      <protection locked="0"/>
    </xf>
    <xf numFmtId="164" fontId="4" fillId="0" borderId="40" xfId="0" applyNumberFormat="1"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165" fontId="14" fillId="0" borderId="12" xfId="0" applyNumberFormat="1" applyFont="1" applyBorder="1" applyAlignment="1" applyProtection="1">
      <alignment horizontal="left" vertical="top" wrapText="1"/>
      <protection locked="0"/>
    </xf>
    <xf numFmtId="10" fontId="4" fillId="7" borderId="19" xfId="0" applyNumberFormat="1" applyFont="1" applyFill="1" applyBorder="1" applyAlignment="1" applyProtection="1">
      <alignment horizontal="left" vertical="top" wrapText="1"/>
    </xf>
    <xf numFmtId="0" fontId="4" fillId="7" borderId="19" xfId="0" quotePrefix="1" applyFont="1" applyFill="1" applyBorder="1" applyAlignment="1" applyProtection="1">
      <alignment horizontal="left" vertical="top" wrapText="1"/>
    </xf>
    <xf numFmtId="166" fontId="4" fillId="0" borderId="19" xfId="1" applyNumberFormat="1" applyBorder="1" applyAlignment="1">
      <alignment horizontal="left" vertical="top" wrapText="1"/>
    </xf>
    <xf numFmtId="14" fontId="4" fillId="0" borderId="19" xfId="1" applyNumberFormat="1" applyBorder="1" applyAlignment="1">
      <alignment horizontal="left" vertical="top" wrapText="1"/>
    </xf>
    <xf numFmtId="0" fontId="4" fillId="0" borderId="19" xfId="1" applyBorder="1" applyAlignment="1">
      <alignment horizontal="left" vertical="top"/>
    </xf>
    <xf numFmtId="10" fontId="4" fillId="0" borderId="19" xfId="0" applyNumberFormat="1" applyFont="1" applyFill="1" applyBorder="1" applyAlignment="1" applyProtection="1">
      <alignment horizontal="left" vertical="top" wrapText="1"/>
    </xf>
    <xf numFmtId="0" fontId="21" fillId="0" borderId="19" xfId="0" applyFont="1" applyFill="1" applyBorder="1" applyAlignment="1" applyProtection="1">
      <alignment horizontal="left" vertical="top" wrapText="1"/>
    </xf>
    <xf numFmtId="0" fontId="4" fillId="0" borderId="48" xfId="0" applyFont="1" applyFill="1" applyBorder="1" applyAlignment="1" applyProtection="1">
      <alignment horizontal="left" vertical="top" wrapText="1"/>
      <protection locked="0"/>
    </xf>
    <xf numFmtId="0" fontId="6" fillId="0" borderId="19" xfId="0" applyFont="1" applyFill="1" applyBorder="1" applyAlignment="1" applyProtection="1">
      <alignment vertical="top" wrapText="1"/>
      <protection locked="0"/>
    </xf>
    <xf numFmtId="0" fontId="4" fillId="7" borderId="19" xfId="0" applyFont="1" applyFill="1" applyBorder="1" applyAlignment="1">
      <alignment horizontal="left" vertical="top" wrapText="1"/>
    </xf>
    <xf numFmtId="0" fontId="7" fillId="4" borderId="11" xfId="0" applyFont="1" applyFill="1" applyBorder="1" applyAlignment="1">
      <alignment horizontal="left"/>
    </xf>
    <xf numFmtId="0" fontId="6" fillId="9" borderId="0" xfId="0" applyFont="1" applyFill="1" applyAlignment="1">
      <alignment vertical="top"/>
    </xf>
    <xf numFmtId="0" fontId="6" fillId="0" borderId="0" xfId="0" applyFont="1" applyAlignment="1">
      <alignment wrapText="1"/>
    </xf>
    <xf numFmtId="0" fontId="4" fillId="7" borderId="19" xfId="0" applyFont="1" applyFill="1" applyBorder="1" applyAlignment="1">
      <alignment vertical="top" wrapText="1"/>
    </xf>
    <xf numFmtId="0" fontId="6" fillId="7" borderId="19" xfId="0" applyFont="1" applyFill="1" applyBorder="1" applyAlignment="1">
      <alignment horizontal="left" vertical="top" wrapText="1"/>
    </xf>
    <xf numFmtId="10" fontId="4" fillId="7" borderId="19" xfId="0" applyNumberFormat="1" applyFont="1" applyFill="1" applyBorder="1" applyAlignment="1">
      <alignment horizontal="left" vertical="top" wrapText="1"/>
    </xf>
    <xf numFmtId="0" fontId="6" fillId="7" borderId="0" xfId="0" applyFont="1" applyFill="1" applyAlignment="1">
      <alignment wrapText="1"/>
    </xf>
    <xf numFmtId="0" fontId="4" fillId="7" borderId="19" xfId="0" quotePrefix="1" applyFont="1" applyFill="1" applyBorder="1" applyAlignment="1">
      <alignment vertical="top" wrapText="1"/>
    </xf>
    <xf numFmtId="0" fontId="4" fillId="7" borderId="19" xfId="0" applyFont="1" applyFill="1" applyBorder="1" applyAlignment="1">
      <alignment wrapText="1"/>
    </xf>
    <xf numFmtId="0" fontId="6" fillId="7" borderId="19" xfId="0" applyFont="1" applyFill="1" applyBorder="1" applyAlignment="1">
      <alignment vertical="top" wrapText="1"/>
    </xf>
    <xf numFmtId="0" fontId="4" fillId="7" borderId="19" xfId="0" quotePrefix="1" applyFont="1" applyFill="1" applyBorder="1" applyAlignment="1">
      <alignment horizontal="left" vertical="top" wrapText="1"/>
    </xf>
    <xf numFmtId="0" fontId="4" fillId="0" borderId="19" xfId="0" applyFont="1" applyBorder="1" applyAlignment="1">
      <alignment vertical="top" wrapText="1"/>
    </xf>
    <xf numFmtId="0" fontId="6" fillId="3" borderId="0" xfId="0" applyFont="1" applyFill="1" applyAlignment="1">
      <alignment horizontal="left" vertical="center"/>
    </xf>
    <xf numFmtId="0" fontId="6" fillId="3" borderId="14" xfId="0" applyFont="1" applyFill="1" applyBorder="1" applyAlignment="1">
      <alignment vertical="center"/>
    </xf>
    <xf numFmtId="0" fontId="6" fillId="3" borderId="0" xfId="0" applyFont="1" applyFill="1"/>
    <xf numFmtId="0" fontId="6" fillId="9" borderId="0" xfId="0" applyFont="1" applyFill="1"/>
    <xf numFmtId="0" fontId="6" fillId="0" borderId="0" xfId="0" applyFont="1" applyAlignment="1">
      <alignment vertical="top" wrapText="1"/>
    </xf>
    <xf numFmtId="10" fontId="6" fillId="0" borderId="0" xfId="0" applyNumberFormat="1" applyFont="1" applyAlignment="1">
      <alignment vertical="top" wrapText="1"/>
    </xf>
    <xf numFmtId="0" fontId="8" fillId="7" borderId="0" xfId="0" applyFont="1" applyFill="1" applyAlignment="1">
      <alignment vertical="top" wrapText="1"/>
    </xf>
    <xf numFmtId="0" fontId="4" fillId="7" borderId="20" xfId="0" applyFont="1" applyFill="1" applyBorder="1"/>
    <xf numFmtId="0" fontId="8" fillId="7" borderId="0" xfId="0" applyFont="1" applyFill="1" applyAlignment="1">
      <alignment vertical="top"/>
    </xf>
    <xf numFmtId="0" fontId="9" fillId="7" borderId="0" xfId="0" applyFont="1" applyFill="1" applyAlignment="1">
      <alignment horizontal="center" vertical="center"/>
    </xf>
    <xf numFmtId="0" fontId="7" fillId="3" borderId="24" xfId="0" applyFont="1" applyFill="1" applyBorder="1"/>
    <xf numFmtId="0" fontId="7" fillId="3" borderId="21" xfId="0" applyFont="1" applyFill="1" applyBorder="1"/>
    <xf numFmtId="0" fontId="7" fillId="3" borderId="20" xfId="0" applyFont="1" applyFill="1" applyBorder="1"/>
    <xf numFmtId="0" fontId="4" fillId="0" borderId="44" xfId="0" applyFont="1" applyBorder="1" applyAlignment="1">
      <alignment horizontal="center" vertical="center"/>
    </xf>
    <xf numFmtId="0" fontId="4" fillId="0" borderId="43" xfId="0" applyFont="1" applyBorder="1" applyAlignment="1">
      <alignment horizontal="center" vertical="center"/>
    </xf>
    <xf numFmtId="0" fontId="7" fillId="3" borderId="35" xfId="0" applyFont="1" applyFill="1" applyBorder="1"/>
    <xf numFmtId="0" fontId="7" fillId="3" borderId="34" xfId="0" applyFont="1" applyFill="1" applyBorder="1"/>
    <xf numFmtId="0" fontId="7" fillId="3" borderId="33" xfId="0" applyFont="1" applyFill="1" applyBorder="1"/>
    <xf numFmtId="0" fontId="7" fillId="7" borderId="28" xfId="0" applyFont="1" applyFill="1" applyBorder="1"/>
    <xf numFmtId="0" fontId="7" fillId="5" borderId="27" xfId="0" applyFont="1" applyFill="1" applyBorder="1"/>
    <xf numFmtId="0" fontId="7" fillId="5" borderId="26" xfId="0" applyFont="1" applyFill="1" applyBorder="1"/>
    <xf numFmtId="0" fontId="7" fillId="5" borderId="25" xfId="0" applyFont="1" applyFill="1" applyBorder="1"/>
    <xf numFmtId="0" fontId="4" fillId="7" borderId="0" xfId="0" applyFont="1" applyFill="1" applyAlignment="1">
      <alignment vertical="top"/>
    </xf>
    <xf numFmtId="0" fontId="7" fillId="7" borderId="0" xfId="0" applyFont="1" applyFill="1" applyAlignment="1">
      <alignment vertical="center"/>
    </xf>
    <xf numFmtId="0" fontId="7" fillId="4" borderId="24" xfId="0" applyFont="1" applyFill="1" applyBorder="1"/>
    <xf numFmtId="0" fontId="7" fillId="4" borderId="21" xfId="0" applyFont="1" applyFill="1" applyBorder="1"/>
    <xf numFmtId="0" fontId="7" fillId="4" borderId="20" xfId="0" applyFont="1" applyFill="1" applyBorder="1"/>
    <xf numFmtId="0" fontId="6" fillId="0" borderId="19" xfId="0" applyFont="1" applyFill="1" applyBorder="1" applyAlignment="1" applyProtection="1">
      <alignment horizontal="left" vertical="top" wrapText="1"/>
    </xf>
    <xf numFmtId="0" fontId="0" fillId="0" borderId="19" xfId="0" applyFill="1" applyBorder="1" applyAlignment="1" applyProtection="1">
      <alignment horizontal="left" vertical="top" wrapText="1"/>
      <protection locked="0"/>
    </xf>
    <xf numFmtId="0" fontId="4" fillId="0" borderId="19" xfId="6" applyFont="1" applyFill="1" applyBorder="1" applyAlignment="1" applyProtection="1">
      <alignment horizontal="left" vertical="top" wrapText="1"/>
      <protection locked="0"/>
    </xf>
    <xf numFmtId="0" fontId="4" fillId="0" borderId="19" xfId="0" applyFont="1" applyFill="1" applyBorder="1" applyAlignment="1" applyProtection="1">
      <alignment horizontal="left" vertical="top"/>
    </xf>
    <xf numFmtId="0" fontId="4" fillId="0" borderId="19" xfId="6" applyFont="1" applyFill="1" applyBorder="1" applyAlignment="1" applyProtection="1">
      <alignment horizontal="left" vertical="top" wrapText="1"/>
    </xf>
    <xf numFmtId="10" fontId="4" fillId="0" borderId="19" xfId="6" applyNumberFormat="1" applyFont="1" applyFill="1" applyBorder="1" applyAlignment="1" applyProtection="1">
      <alignment horizontal="left" vertical="top" wrapText="1"/>
    </xf>
    <xf numFmtId="0" fontId="7" fillId="4" borderId="10" xfId="7" applyFont="1" applyFill="1" applyBorder="1"/>
    <xf numFmtId="0" fontId="7" fillId="4" borderId="11" xfId="7" applyFont="1" applyFill="1" applyBorder="1"/>
    <xf numFmtId="0" fontId="25" fillId="0" borderId="0" xfId="7"/>
    <xf numFmtId="0" fontId="7" fillId="5" borderId="1" xfId="7" applyFont="1" applyFill="1" applyBorder="1" applyAlignment="1">
      <alignment horizontal="left" vertical="center" wrapText="1"/>
    </xf>
    <xf numFmtId="166" fontId="25" fillId="0" borderId="1" xfId="7" applyNumberFormat="1" applyBorder="1" applyAlignment="1">
      <alignment horizontal="left" vertical="top"/>
    </xf>
    <xf numFmtId="0" fontId="6" fillId="11" borderId="50" xfId="7" applyFont="1" applyFill="1" applyBorder="1" applyAlignment="1">
      <alignment horizontal="left" vertical="top" wrapText="1"/>
    </xf>
    <xf numFmtId="14" fontId="25" fillId="0" borderId="1" xfId="7" applyNumberFormat="1" applyBorder="1" applyAlignment="1">
      <alignment horizontal="left" vertical="top"/>
    </xf>
    <xf numFmtId="14" fontId="4" fillId="0" borderId="50" xfId="1" applyNumberFormat="1" applyBorder="1" applyAlignment="1">
      <alignment horizontal="left" vertical="top" wrapText="1"/>
    </xf>
    <xf numFmtId="49" fontId="4" fillId="0" borderId="50" xfId="0" applyNumberFormat="1" applyFont="1" applyBorder="1" applyAlignment="1">
      <alignment vertical="top" wrapText="1"/>
    </xf>
    <xf numFmtId="0" fontId="4" fillId="0" borderId="17" xfId="0" applyFont="1" applyBorder="1" applyAlignment="1">
      <alignment horizontal="left" vertical="top" wrapText="1"/>
    </xf>
    <xf numFmtId="0" fontId="4" fillId="0" borderId="0" xfId="7" applyFont="1"/>
    <xf numFmtId="0" fontId="4" fillId="0" borderId="19" xfId="5" applyFill="1" applyBorder="1" applyAlignment="1" applyProtection="1">
      <alignment horizontal="left" vertical="top" wrapText="1"/>
      <protection locked="0"/>
    </xf>
    <xf numFmtId="0" fontId="6" fillId="0" borderId="0" xfId="8" applyFont="1" applyFill="1" applyAlignment="1" applyProtection="1">
      <alignment wrapText="1"/>
    </xf>
    <xf numFmtId="0" fontId="27" fillId="0" borderId="0" xfId="8" applyFill="1" applyProtection="1"/>
    <xf numFmtId="0" fontId="6" fillId="7" borderId="0" xfId="8" applyFont="1" applyFill="1" applyAlignment="1" applyProtection="1">
      <alignment wrapText="1"/>
    </xf>
    <xf numFmtId="0" fontId="6" fillId="0" borderId="0" xfId="8" applyFont="1" applyFill="1" applyAlignment="1" applyProtection="1">
      <alignment vertical="top" wrapText="1"/>
    </xf>
    <xf numFmtId="10" fontId="6" fillId="0" borderId="0" xfId="8" applyNumberFormat="1" applyFont="1" applyFill="1" applyAlignment="1" applyProtection="1">
      <alignment vertical="top" wrapText="1"/>
    </xf>
    <xf numFmtId="0" fontId="11" fillId="0" borderId="0" xfId="8" applyFont="1" applyProtection="1">
      <protection locked="0"/>
    </xf>
    <xf numFmtId="0" fontId="11" fillId="0" borderId="0" xfId="8" applyFont="1" applyProtection="1"/>
    <xf numFmtId="0" fontId="6" fillId="3" borderId="0" xfId="8" applyFont="1" applyFill="1" applyProtection="1"/>
    <xf numFmtId="0" fontId="11" fillId="9" borderId="0" xfId="8" applyFont="1" applyFill="1" applyProtection="1"/>
    <xf numFmtId="0" fontId="6" fillId="9" borderId="0" xfId="8" applyFont="1" applyFill="1" applyProtection="1"/>
    <xf numFmtId="0" fontId="6" fillId="0" borderId="0" xfId="8" applyFont="1" applyFill="1" applyProtection="1"/>
    <xf numFmtId="0" fontId="6" fillId="3" borderId="0" xfId="8" applyFont="1" applyFill="1" applyAlignment="1" applyProtection="1">
      <alignment horizontal="left" vertical="center"/>
    </xf>
    <xf numFmtId="0" fontId="6" fillId="3" borderId="14" xfId="8" applyFont="1" applyFill="1" applyBorder="1" applyAlignment="1" applyProtection="1">
      <alignment vertical="center"/>
    </xf>
    <xf numFmtId="0" fontId="4" fillId="0" borderId="19" xfId="2" applyBorder="1" applyAlignment="1">
      <alignment horizontal="center" vertical="top"/>
    </xf>
    <xf numFmtId="0" fontId="4" fillId="0" borderId="19" xfId="8" applyFont="1" applyFill="1" applyBorder="1" applyAlignment="1" applyProtection="1">
      <alignment horizontal="left" vertical="top" wrapText="1"/>
    </xf>
    <xf numFmtId="0" fontId="4" fillId="0" borderId="19" xfId="8" applyFont="1" applyFill="1" applyBorder="1" applyAlignment="1">
      <alignment horizontal="left" vertical="top" wrapText="1"/>
    </xf>
    <xf numFmtId="0" fontId="6" fillId="0" borderId="19" xfId="8" applyFont="1" applyFill="1" applyBorder="1" applyAlignment="1" applyProtection="1">
      <alignment vertical="top" wrapText="1"/>
    </xf>
    <xf numFmtId="0" fontId="6" fillId="0" borderId="0" xfId="8" applyFont="1" applyFill="1" applyAlignment="1" applyProtection="1">
      <alignment vertical="top"/>
    </xf>
    <xf numFmtId="0" fontId="4" fillId="0" borderId="19" xfId="9" applyFont="1" applyBorder="1" applyAlignment="1">
      <alignment vertical="top" wrapText="1"/>
    </xf>
    <xf numFmtId="0" fontId="6" fillId="0" borderId="19" xfId="8" applyFont="1" applyFill="1" applyBorder="1" applyAlignment="1" applyProtection="1">
      <alignment vertical="top" wrapText="1"/>
      <protection locked="0"/>
    </xf>
    <xf numFmtId="0" fontId="4" fillId="0" borderId="19" xfId="8" applyFont="1" applyFill="1" applyBorder="1" applyAlignment="1" applyProtection="1">
      <alignment vertical="top" wrapText="1"/>
    </xf>
    <xf numFmtId="0" fontId="4" fillId="0" borderId="19" xfId="8" applyFont="1" applyFill="1" applyBorder="1" applyAlignment="1" applyProtection="1">
      <alignment horizontal="left" vertical="top" wrapText="1"/>
      <protection locked="0"/>
    </xf>
    <xf numFmtId="0" fontId="4" fillId="0" borderId="19" xfId="8" applyFont="1" applyFill="1" applyBorder="1" applyAlignment="1" applyProtection="1">
      <alignment wrapText="1"/>
    </xf>
    <xf numFmtId="0" fontId="4" fillId="0" borderId="49" xfId="2" applyBorder="1" applyAlignment="1">
      <alignment horizontal="left" vertical="top" wrapText="1"/>
    </xf>
    <xf numFmtId="0" fontId="4" fillId="0" borderId="47" xfId="9" applyFont="1" applyBorder="1" applyAlignment="1">
      <alignment vertical="top" wrapText="1"/>
    </xf>
    <xf numFmtId="10" fontId="4" fillId="0" borderId="19" xfId="8" applyNumberFormat="1" applyFont="1" applyFill="1" applyBorder="1" applyAlignment="1" applyProtection="1">
      <alignment horizontal="left" vertical="top" wrapText="1"/>
    </xf>
    <xf numFmtId="0" fontId="4" fillId="0" borderId="19" xfId="8" applyFont="1" applyFill="1" applyBorder="1" applyAlignment="1" applyProtection="1">
      <alignment vertical="top" wrapText="1"/>
      <protection locked="0"/>
    </xf>
    <xf numFmtId="0" fontId="4" fillId="0" borderId="29" xfId="8" applyFont="1" applyFill="1" applyBorder="1" applyAlignment="1" applyProtection="1">
      <alignment horizontal="left" vertical="top" wrapText="1"/>
      <protection locked="0"/>
    </xf>
    <xf numFmtId="10" fontId="4" fillId="0" borderId="19" xfId="8" applyNumberFormat="1" applyFont="1" applyFill="1" applyBorder="1" applyAlignment="1">
      <alignment horizontal="left" vertical="top" wrapText="1"/>
    </xf>
    <xf numFmtId="0" fontId="4" fillId="0" borderId="19" xfId="8" quotePrefix="1" applyFont="1" applyFill="1" applyBorder="1" applyAlignment="1" applyProtection="1">
      <alignment vertical="top" wrapText="1"/>
    </xf>
    <xf numFmtId="0" fontId="4" fillId="0" borderId="19" xfId="8" quotePrefix="1" applyFont="1" applyFill="1" applyBorder="1" applyAlignment="1" applyProtection="1">
      <alignment horizontal="left" vertical="top" wrapText="1"/>
    </xf>
    <xf numFmtId="0" fontId="6" fillId="0" borderId="19" xfId="8" applyFont="1" applyFill="1" applyBorder="1" applyAlignment="1" applyProtection="1">
      <alignment horizontal="left" vertical="top" wrapText="1"/>
    </xf>
    <xf numFmtId="0" fontId="4" fillId="0" borderId="48" xfId="8" applyFont="1" applyFill="1" applyBorder="1" applyAlignment="1" applyProtection="1">
      <alignment horizontal="left" vertical="top" wrapText="1"/>
      <protection locked="0"/>
    </xf>
    <xf numFmtId="0" fontId="21" fillId="0" borderId="19" xfId="8" applyFont="1" applyFill="1" applyBorder="1" applyAlignment="1" applyProtection="1">
      <alignment horizontal="left" vertical="top" wrapText="1"/>
    </xf>
    <xf numFmtId="0" fontId="4" fillId="0" borderId="19" xfId="5" applyBorder="1" applyAlignment="1" applyProtection="1">
      <alignment horizontal="left" vertical="top" wrapText="1"/>
      <protection locked="0"/>
    </xf>
    <xf numFmtId="0" fontId="4" fillId="0" borderId="19" xfId="8" quotePrefix="1" applyFont="1" applyFill="1" applyBorder="1" applyAlignment="1">
      <alignment horizontal="left" vertical="top" wrapText="1"/>
    </xf>
    <xf numFmtId="0" fontId="7" fillId="4" borderId="11" xfId="8" applyFont="1" applyFill="1" applyBorder="1" applyProtection="1">
      <protection locked="0"/>
    </xf>
    <xf numFmtId="0" fontId="7" fillId="9" borderId="11" xfId="8" applyFont="1" applyFill="1" applyBorder="1" applyProtection="1">
      <protection locked="0"/>
    </xf>
    <xf numFmtId="0" fontId="7" fillId="4" borderId="11" xfId="8" applyFont="1" applyFill="1" applyBorder="1" applyAlignment="1" applyProtection="1">
      <alignment wrapText="1"/>
      <protection locked="0"/>
    </xf>
    <xf numFmtId="0" fontId="7" fillId="4" borderId="11" xfId="8" applyFont="1" applyFill="1" applyBorder="1" applyProtection="1"/>
    <xf numFmtId="0" fontId="7" fillId="4" borderId="11" xfId="8" applyFont="1" applyFill="1" applyBorder="1" applyAlignment="1" applyProtection="1">
      <alignment horizontal="left"/>
    </xf>
    <xf numFmtId="0" fontId="7" fillId="4" borderId="10" xfId="8" applyFont="1" applyFill="1" applyBorder="1" applyProtection="1"/>
    <xf numFmtId="0" fontId="4" fillId="0" borderId="10" xfId="4" applyFill="1" applyBorder="1" applyAlignment="1" applyProtection="1">
      <alignment vertical="top" wrapText="1"/>
      <protection locked="0"/>
    </xf>
    <xf numFmtId="0" fontId="4" fillId="0" borderId="47" xfId="9" applyFont="1" applyFill="1" applyBorder="1" applyAlignment="1">
      <alignment vertical="top" wrapText="1"/>
    </xf>
    <xf numFmtId="0" fontId="28" fillId="0" borderId="0" xfId="10"/>
    <xf numFmtId="0" fontId="29" fillId="12" borderId="17" xfId="0" applyFont="1" applyFill="1" applyBorder="1" applyAlignment="1" applyProtection="1">
      <alignment horizontal="center" vertical="center" wrapText="1"/>
    </xf>
    <xf numFmtId="0" fontId="29" fillId="12" borderId="2" xfId="0" applyFont="1" applyFill="1" applyBorder="1" applyAlignment="1" applyProtection="1">
      <alignment horizontal="center" vertical="center" wrapText="1"/>
    </xf>
    <xf numFmtId="0" fontId="29" fillId="12" borderId="19" xfId="0" applyFont="1" applyFill="1" applyBorder="1" applyAlignment="1" applyProtection="1">
      <alignment horizontal="center" vertical="center" wrapText="1"/>
    </xf>
    <xf numFmtId="0" fontId="29" fillId="12" borderId="14" xfId="0" applyFont="1" applyFill="1" applyBorder="1" applyAlignment="1" applyProtection="1">
      <alignment horizontal="center" vertical="center" wrapText="1"/>
    </xf>
    <xf numFmtId="0" fontId="29" fillId="12" borderId="18" xfId="0" applyFont="1" applyFill="1" applyBorder="1" applyAlignment="1" applyProtection="1">
      <alignment horizontal="center" vertical="center" wrapText="1"/>
    </xf>
    <xf numFmtId="0" fontId="29" fillId="12" borderId="19" xfId="0" applyFont="1" applyFill="1" applyBorder="1" applyAlignment="1" applyProtection="1">
      <alignment horizontal="center" vertical="center" wrapText="1"/>
      <protection locked="0"/>
    </xf>
    <xf numFmtId="0" fontId="31" fillId="12" borderId="0" xfId="0" applyFont="1" applyFill="1" applyAlignment="1" applyProtection="1">
      <alignment horizontal="center" vertical="center" wrapText="1"/>
    </xf>
    <xf numFmtId="0" fontId="29" fillId="12" borderId="17" xfId="0" applyFont="1" applyFill="1" applyBorder="1" applyAlignment="1">
      <alignment horizontal="center" vertical="center" wrapText="1"/>
    </xf>
    <xf numFmtId="10" fontId="29" fillId="12" borderId="17" xfId="0" applyNumberFormat="1" applyFont="1" applyFill="1" applyBorder="1" applyAlignment="1">
      <alignment horizontal="center" vertical="center" wrapText="1"/>
    </xf>
    <xf numFmtId="0" fontId="29" fillId="12" borderId="0" xfId="0" applyFont="1" applyFill="1" applyAlignment="1">
      <alignment horizontal="center" vertical="center" wrapText="1"/>
    </xf>
    <xf numFmtId="0" fontId="32" fillId="12" borderId="0" xfId="0" applyFont="1" applyFill="1" applyAlignment="1" applyProtection="1">
      <alignment horizontal="center" vertical="center" wrapText="1"/>
    </xf>
    <xf numFmtId="0" fontId="32" fillId="12" borderId="0" xfId="0" applyFont="1" applyFill="1" applyAlignment="1">
      <alignment horizontal="center" vertical="center" wrapText="1"/>
    </xf>
    <xf numFmtId="0" fontId="29" fillId="8" borderId="17" xfId="0" applyFont="1" applyFill="1" applyBorder="1" applyAlignment="1">
      <alignment horizontal="center" vertical="center" wrapText="1"/>
    </xf>
    <xf numFmtId="0" fontId="29" fillId="8" borderId="19" xfId="0" applyFont="1" applyFill="1" applyBorder="1" applyAlignment="1" applyProtection="1">
      <alignment horizontal="center" vertical="center" wrapText="1"/>
    </xf>
    <xf numFmtId="10" fontId="29" fillId="12" borderId="17" xfId="0" applyNumberFormat="1" applyFont="1" applyFill="1" applyBorder="1" applyAlignment="1" applyProtection="1">
      <alignment horizontal="center" vertical="center" wrapText="1"/>
    </xf>
    <xf numFmtId="0" fontId="29" fillId="12" borderId="0" xfId="0" applyFont="1" applyFill="1" applyAlignment="1" applyProtection="1">
      <alignment horizontal="center" vertical="center" wrapText="1"/>
    </xf>
    <xf numFmtId="0" fontId="29" fillId="8" borderId="17" xfId="0" applyFont="1" applyFill="1" applyBorder="1" applyAlignment="1" applyProtection="1">
      <alignment horizontal="center" vertical="center" wrapText="1"/>
    </xf>
    <xf numFmtId="0" fontId="29" fillId="12" borderId="17" xfId="8" applyFont="1" applyFill="1" applyBorder="1" applyAlignment="1" applyProtection="1">
      <alignment horizontal="center" vertical="center" wrapText="1"/>
    </xf>
    <xf numFmtId="10" fontId="29" fillId="12" borderId="17" xfId="8" applyNumberFormat="1" applyFont="1" applyFill="1" applyBorder="1" applyAlignment="1" applyProtection="1">
      <alignment horizontal="center" vertical="center" wrapText="1"/>
    </xf>
    <xf numFmtId="0" fontId="29" fillId="12" borderId="19" xfId="8" applyFont="1" applyFill="1" applyBorder="1" applyAlignment="1" applyProtection="1">
      <alignment horizontal="center" vertical="center" wrapText="1"/>
      <protection locked="0"/>
    </xf>
    <xf numFmtId="0" fontId="29" fillId="12" borderId="0" xfId="8" applyFont="1" applyFill="1" applyAlignment="1" applyProtection="1">
      <alignment horizontal="center" vertical="center" wrapText="1"/>
    </xf>
    <xf numFmtId="0" fontId="32" fillId="12" borderId="0" xfId="8" applyFont="1" applyFill="1" applyAlignment="1" applyProtection="1">
      <alignment horizontal="center" vertical="center" wrapText="1"/>
    </xf>
    <xf numFmtId="0" fontId="29" fillId="8" borderId="17" xfId="8" applyFont="1" applyFill="1" applyBorder="1" applyAlignment="1" applyProtection="1">
      <alignment horizontal="center" vertical="center" wrapText="1"/>
    </xf>
    <xf numFmtId="0" fontId="29" fillId="8" borderId="19" xfId="8" applyFont="1" applyFill="1" applyBorder="1" applyAlignment="1" applyProtection="1">
      <alignment horizontal="center" vertical="center" wrapText="1"/>
    </xf>
    <xf numFmtId="0" fontId="20" fillId="10" borderId="50" xfId="1" applyFont="1" applyFill="1" applyBorder="1" applyAlignment="1">
      <alignment wrapText="1"/>
    </xf>
    <xf numFmtId="14" fontId="4" fillId="0" borderId="0" xfId="1" applyNumberFormat="1" applyAlignment="1">
      <alignment horizontal="left"/>
    </xf>
    <xf numFmtId="0" fontId="33" fillId="13" borderId="45" xfId="1" applyFont="1" applyFill="1" applyBorder="1" applyAlignment="1">
      <alignment wrapText="1"/>
    </xf>
    <xf numFmtId="0" fontId="33" fillId="13" borderId="32" xfId="1" applyFont="1" applyFill="1" applyBorder="1" applyAlignment="1">
      <alignment wrapText="1"/>
    </xf>
    <xf numFmtId="0" fontId="4" fillId="0" borderId="0" xfId="1"/>
    <xf numFmtId="166" fontId="25" fillId="0" borderId="17" xfId="7" applyNumberFormat="1" applyBorder="1" applyAlignment="1">
      <alignment horizontal="left" vertical="top"/>
    </xf>
    <xf numFmtId="0" fontId="4" fillId="0" borderId="18" xfId="0" applyFont="1" applyFill="1" applyBorder="1" applyAlignment="1" applyProtection="1">
      <alignment horizontal="left" vertical="top" wrapText="1"/>
      <protection locked="0"/>
    </xf>
    <xf numFmtId="0" fontId="6" fillId="11" borderId="18" xfId="7" applyFont="1" applyFill="1" applyBorder="1" applyAlignment="1">
      <alignment horizontal="left" vertical="top" wrapText="1"/>
    </xf>
    <xf numFmtId="14" fontId="25" fillId="0" borderId="17" xfId="7" applyNumberFormat="1" applyBorder="1" applyAlignment="1">
      <alignment horizontal="left" vertical="top"/>
    </xf>
    <xf numFmtId="0" fontId="6" fillId="11" borderId="1" xfId="7" applyFont="1" applyFill="1" applyBorder="1" applyAlignment="1">
      <alignment horizontal="left" vertical="top" wrapText="1"/>
    </xf>
    <xf numFmtId="0" fontId="25" fillId="0" borderId="1" xfId="7" applyBorder="1"/>
    <xf numFmtId="0" fontId="4" fillId="0" borderId="1" xfId="7" applyFont="1" applyBorder="1"/>
    <xf numFmtId="0" fontId="8" fillId="7" borderId="28" xfId="0" applyFont="1" applyFill="1" applyBorder="1" applyAlignment="1">
      <alignment horizontal="left" vertical="top" wrapText="1"/>
    </xf>
    <xf numFmtId="0" fontId="4" fillId="0" borderId="25" xfId="0" applyFont="1" applyFill="1" applyBorder="1" applyAlignment="1" applyProtection="1">
      <alignment horizontal="left" vertical="top" wrapText="1"/>
    </xf>
    <xf numFmtId="0" fontId="4" fillId="0" borderId="26" xfId="0" applyFont="1" applyFill="1" applyBorder="1" applyAlignment="1" applyProtection="1">
      <alignment horizontal="left" vertical="top" wrapText="1"/>
    </xf>
    <xf numFmtId="0" fontId="4" fillId="0" borderId="27" xfId="0" applyFont="1" applyFill="1" applyBorder="1" applyAlignment="1" applyProtection="1">
      <alignment horizontal="left" vertical="top" wrapText="1"/>
    </xf>
    <xf numFmtId="0" fontId="4" fillId="0" borderId="30" xfId="0" applyFont="1" applyFill="1" applyBorder="1" applyAlignment="1" applyProtection="1">
      <alignment horizontal="left" vertical="top" wrapText="1"/>
    </xf>
    <xf numFmtId="0" fontId="4" fillId="0" borderId="31" xfId="0" applyFont="1" applyFill="1" applyBorder="1" applyAlignment="1" applyProtection="1">
      <alignment horizontal="left" vertical="top" wrapText="1"/>
    </xf>
    <xf numFmtId="0" fontId="4" fillId="0" borderId="32" xfId="0" applyFont="1" applyFill="1" applyBorder="1" applyAlignment="1" applyProtection="1">
      <alignment horizontal="left" vertical="top" wrapText="1"/>
    </xf>
    <xf numFmtId="0" fontId="7" fillId="6" borderId="25" xfId="0" applyFont="1" applyFill="1" applyBorder="1" applyAlignment="1" applyProtection="1">
      <alignment horizontal="left" vertical="top"/>
    </xf>
    <xf numFmtId="0" fontId="7" fillId="6" borderId="26" xfId="0" applyFont="1" applyFill="1" applyBorder="1" applyAlignment="1" applyProtection="1">
      <alignment horizontal="left" vertical="top"/>
    </xf>
    <xf numFmtId="0" fontId="7" fillId="6" borderId="27" xfId="0" applyFont="1" applyFill="1" applyBorder="1" applyAlignment="1" applyProtection="1">
      <alignment horizontal="left" vertical="top"/>
    </xf>
    <xf numFmtId="0" fontId="7" fillId="6" borderId="30" xfId="0" applyFont="1" applyFill="1" applyBorder="1" applyAlignment="1" applyProtection="1">
      <alignment horizontal="left" vertical="top"/>
    </xf>
    <xf numFmtId="0" fontId="7" fillId="6" borderId="31" xfId="0" applyFont="1" applyFill="1" applyBorder="1" applyAlignment="1" applyProtection="1">
      <alignment horizontal="left" vertical="top"/>
    </xf>
    <xf numFmtId="0" fontId="7" fillId="6" borderId="32" xfId="0" applyFont="1" applyFill="1" applyBorder="1" applyAlignment="1" applyProtection="1">
      <alignment horizontal="left" vertical="top"/>
    </xf>
    <xf numFmtId="0" fontId="4" fillId="7" borderId="25" xfId="0" applyFont="1" applyFill="1" applyBorder="1" applyAlignment="1" applyProtection="1">
      <alignment horizontal="left" vertical="top" wrapText="1"/>
    </xf>
    <xf numFmtId="0" fontId="4" fillId="7" borderId="26" xfId="0" applyFont="1" applyFill="1" applyBorder="1" applyAlignment="1" applyProtection="1">
      <alignment horizontal="left" vertical="top" wrapText="1"/>
    </xf>
    <xf numFmtId="0" fontId="4" fillId="7" borderId="27" xfId="0" applyFont="1" applyFill="1" applyBorder="1" applyAlignment="1" applyProtection="1">
      <alignment horizontal="left" vertical="top" wrapText="1"/>
    </xf>
    <xf numFmtId="0" fontId="4" fillId="7" borderId="30" xfId="0" applyFont="1" applyFill="1" applyBorder="1" applyAlignment="1" applyProtection="1">
      <alignment horizontal="left" vertical="top" wrapText="1"/>
    </xf>
    <xf numFmtId="0" fontId="4" fillId="7" borderId="31" xfId="0" applyFont="1" applyFill="1" applyBorder="1" applyAlignment="1" applyProtection="1">
      <alignment horizontal="left" vertical="top" wrapText="1"/>
    </xf>
    <xf numFmtId="0" fontId="4" fillId="7" borderId="32" xfId="0" applyFont="1" applyFill="1" applyBorder="1" applyAlignment="1" applyProtection="1">
      <alignment horizontal="left" vertical="top" wrapText="1"/>
    </xf>
    <xf numFmtId="0" fontId="4" fillId="0" borderId="20" xfId="0" applyFont="1" applyFill="1" applyBorder="1" applyAlignment="1" applyProtection="1">
      <alignment horizontal="left" vertical="top" wrapText="1"/>
    </xf>
    <xf numFmtId="0" fontId="4" fillId="0" borderId="21" xfId="0" applyFont="1" applyFill="1" applyBorder="1" applyAlignment="1" applyProtection="1">
      <alignment horizontal="left" vertical="top" wrapText="1"/>
    </xf>
    <xf numFmtId="0" fontId="4" fillId="0" borderId="24" xfId="0" applyFont="1" applyFill="1" applyBorder="1" applyAlignment="1" applyProtection="1">
      <alignment horizontal="left" vertical="top" wrapText="1"/>
    </xf>
    <xf numFmtId="0" fontId="4" fillId="7" borderId="2" xfId="0" applyFont="1" applyFill="1" applyBorder="1" applyAlignment="1" applyProtection="1">
      <alignment horizontal="left" vertical="top" wrapText="1"/>
    </xf>
    <xf numFmtId="0" fontId="4" fillId="7" borderId="3" xfId="0" applyFont="1" applyFill="1" applyBorder="1" applyAlignment="1" applyProtection="1">
      <alignment horizontal="left" vertical="top"/>
    </xf>
    <xf numFmtId="0" fontId="4" fillId="7" borderId="14" xfId="0" applyFont="1" applyFill="1" applyBorder="1" applyAlignment="1" applyProtection="1">
      <alignment horizontal="left" vertical="top"/>
    </xf>
    <xf numFmtId="0" fontId="4" fillId="7" borderId="5" xfId="0" applyFont="1" applyFill="1" applyBorder="1" applyAlignment="1" applyProtection="1">
      <alignment horizontal="left" vertical="top"/>
    </xf>
    <xf numFmtId="0" fontId="4" fillId="7" borderId="0" xfId="0" applyFont="1" applyFill="1" applyAlignment="1" applyProtection="1">
      <alignment horizontal="left" vertical="top"/>
    </xf>
    <xf numFmtId="0" fontId="4" fillId="7" borderId="16" xfId="0" applyFont="1" applyFill="1" applyBorder="1" applyAlignment="1" applyProtection="1">
      <alignment horizontal="left" vertical="top"/>
    </xf>
    <xf numFmtId="0" fontId="4" fillId="7" borderId="28" xfId="0" applyFont="1" applyFill="1" applyBorder="1" applyAlignment="1" applyProtection="1">
      <alignment horizontal="left" vertical="top" wrapText="1"/>
    </xf>
    <xf numFmtId="0" fontId="4" fillId="7" borderId="0" xfId="0" applyFont="1" applyFill="1" applyAlignment="1" applyProtection="1">
      <alignment horizontal="left" vertical="top" wrapText="1"/>
    </xf>
    <xf numFmtId="0" fontId="4" fillId="7" borderId="6" xfId="0" applyFont="1" applyFill="1" applyBorder="1" applyAlignment="1" applyProtection="1">
      <alignment horizontal="left" vertical="top" wrapText="1"/>
    </xf>
  </cellXfs>
  <cellStyles count="11">
    <cellStyle name="Normal" xfId="0" builtinId="0"/>
    <cellStyle name="Normal 2" xfId="1" xr:uid="{00000000-0005-0000-0000-000001000000}"/>
    <cellStyle name="Normal 2 2" xfId="2" xr:uid="{00000000-0005-0000-0000-000002000000}"/>
    <cellStyle name="Normal 2 3" xfId="8" xr:uid="{66EECB2C-7BE8-4212-A105-458D63B6AB77}"/>
    <cellStyle name="Normal 257" xfId="3" xr:uid="{00000000-0005-0000-0000-000003000000}"/>
    <cellStyle name="Normal 257 2" xfId="9" xr:uid="{241361CD-F8C6-4C11-B0D3-896D57C654D8}"/>
    <cellStyle name="Normal 3" xfId="4" xr:uid="{00000000-0005-0000-0000-000004000000}"/>
    <cellStyle name="Normal 3 2" xfId="10" xr:uid="{2F4DD36D-0217-4109-A5A0-E09393B16476}"/>
    <cellStyle name="Normal 4" xfId="5" xr:uid="{00000000-0005-0000-0000-000005000000}"/>
    <cellStyle name="Normal 5" xfId="6" xr:uid="{00000000-0005-0000-0000-000006000000}"/>
    <cellStyle name="Normal 7 6" xfId="7" xr:uid="{87E9A291-1334-4E8B-AE32-0156D5770237}"/>
  </cellStyles>
  <dxfs count="50">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1133</xdr:colOff>
      <xdr:row>0</xdr:row>
      <xdr:rowOff>196850</xdr:rowOff>
    </xdr:from>
    <xdr:to>
      <xdr:col>3</xdr:col>
      <xdr:colOff>1133</xdr:colOff>
      <xdr:row>7</xdr:row>
      <xdr:rowOff>5122</xdr:rowOff>
    </xdr:to>
    <xdr:pic>
      <xdr:nvPicPr>
        <xdr:cNvPr id="2" name="Picture 1" descr="The official logo of the IRS" title="IRS Logo">
          <a:extLst>
            <a:ext uri="{FF2B5EF4-FFF2-40B4-BE49-F238E27FC236}">
              <a16:creationId xmlns:a16="http://schemas.microsoft.com/office/drawing/2014/main" id="{CC50F838-04F7-496A-BB4B-C37D1A22F19E}"/>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q2sb\OneDrive%20-%20Internal%20Revenue%20Service\Desktop\scsems\q1%202026\Safeguards-SCSEM-MOT-v50-12312024%20(2).xlsx" TargetMode="External"/><Relationship Id="rId1" Type="http://schemas.openxmlformats.org/officeDocument/2006/relationships/externalLinkPath" Target="https://irsgov.sharepoint.com/sites/gywf084b9z/Lists/FPTS_IRSGOV/Attachments/307/Safeguards-SCSEM-MOT-v50-12312024%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Results"/>
      <sheetName val="Instructions"/>
      <sheetName val="MOT"/>
      <sheetName val="Tumbleweed-Axway"/>
      <sheetName val="Web Portal"/>
      <sheetName val="IVR"/>
      <sheetName val="Change Log"/>
      <sheetName val="New Release Changes"/>
      <sheetName val="Issue Code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Issue Code</v>
          </cell>
          <cell r="C1" t="str">
            <v>Weight</v>
          </cell>
        </row>
        <row r="2">
          <cell r="A2" t="str">
            <v>HAC1</v>
          </cell>
          <cell r="C2">
            <v>6</v>
          </cell>
        </row>
        <row r="3">
          <cell r="A3" t="str">
            <v>HAC10</v>
          </cell>
          <cell r="C3">
            <v>5</v>
          </cell>
        </row>
        <row r="4">
          <cell r="A4" t="str">
            <v>HAC100</v>
          </cell>
          <cell r="C4">
            <v>2</v>
          </cell>
        </row>
        <row r="5">
          <cell r="A5" t="str">
            <v>HAC11</v>
          </cell>
          <cell r="C5">
            <v>5</v>
          </cell>
        </row>
        <row r="6">
          <cell r="A6" t="str">
            <v>HAC12</v>
          </cell>
          <cell r="C6">
            <v>4</v>
          </cell>
        </row>
        <row r="7">
          <cell r="A7" t="str">
            <v>HAC13</v>
          </cell>
          <cell r="C7">
            <v>4</v>
          </cell>
        </row>
        <row r="8">
          <cell r="A8" t="str">
            <v>HAC14</v>
          </cell>
          <cell r="C8">
            <v>1</v>
          </cell>
        </row>
        <row r="9">
          <cell r="A9" t="str">
            <v>HAC15</v>
          </cell>
          <cell r="C9">
            <v>5</v>
          </cell>
        </row>
        <row r="10">
          <cell r="A10" t="str">
            <v>HAC16</v>
          </cell>
          <cell r="C10">
            <v>8</v>
          </cell>
        </row>
        <row r="11">
          <cell r="A11" t="str">
            <v>HAC17</v>
          </cell>
          <cell r="C11">
            <v>1</v>
          </cell>
        </row>
        <row r="12">
          <cell r="A12" t="str">
            <v>HAC18</v>
          </cell>
          <cell r="C12">
            <v>8</v>
          </cell>
        </row>
        <row r="13">
          <cell r="A13" t="str">
            <v>HAC19</v>
          </cell>
          <cell r="C13">
            <v>6</v>
          </cell>
        </row>
        <row r="14">
          <cell r="A14" t="str">
            <v>HAC2</v>
          </cell>
          <cell r="C14">
            <v>4</v>
          </cell>
        </row>
        <row r="15">
          <cell r="A15" t="str">
            <v>HAC20</v>
          </cell>
          <cell r="C15">
            <v>7</v>
          </cell>
        </row>
        <row r="16">
          <cell r="A16" t="str">
            <v>HAC21</v>
          </cell>
          <cell r="C16">
            <v>7</v>
          </cell>
        </row>
        <row r="17">
          <cell r="A17" t="str">
            <v>HAC22</v>
          </cell>
          <cell r="C17">
            <v>7</v>
          </cell>
        </row>
        <row r="18">
          <cell r="A18" t="str">
            <v>HAC23</v>
          </cell>
          <cell r="C18">
            <v>5</v>
          </cell>
        </row>
        <row r="19">
          <cell r="A19" t="str">
            <v>HAC24</v>
          </cell>
          <cell r="C19">
            <v>5</v>
          </cell>
        </row>
        <row r="20">
          <cell r="A20" t="str">
            <v>HAC25</v>
          </cell>
          <cell r="C20">
            <v>5</v>
          </cell>
        </row>
        <row r="21">
          <cell r="A21" t="str">
            <v>HAC26</v>
          </cell>
          <cell r="C21">
            <v>6</v>
          </cell>
        </row>
        <row r="22">
          <cell r="A22" t="str">
            <v>HAC27</v>
          </cell>
          <cell r="C22">
            <v>6</v>
          </cell>
        </row>
        <row r="23">
          <cell r="A23" t="str">
            <v>HAC28</v>
          </cell>
          <cell r="C23">
            <v>4</v>
          </cell>
        </row>
        <row r="24">
          <cell r="A24" t="str">
            <v>HAC29</v>
          </cell>
          <cell r="C24">
            <v>7</v>
          </cell>
        </row>
        <row r="25">
          <cell r="A25" t="str">
            <v>HAC3</v>
          </cell>
          <cell r="C25">
            <v>1</v>
          </cell>
        </row>
        <row r="26">
          <cell r="A26" t="str">
            <v>HAC30</v>
          </cell>
          <cell r="C26">
            <v>5</v>
          </cell>
        </row>
        <row r="27">
          <cell r="A27" t="str">
            <v>HAC31</v>
          </cell>
          <cell r="C27">
            <v>5</v>
          </cell>
        </row>
        <row r="28">
          <cell r="A28" t="str">
            <v>HAC32</v>
          </cell>
          <cell r="C28">
            <v>8</v>
          </cell>
        </row>
        <row r="29">
          <cell r="A29" t="str">
            <v>HAC33</v>
          </cell>
          <cell r="C29">
            <v>1</v>
          </cell>
        </row>
        <row r="30">
          <cell r="A30" t="str">
            <v>HAC34</v>
          </cell>
          <cell r="C30">
            <v>5</v>
          </cell>
        </row>
        <row r="31">
          <cell r="A31" t="str">
            <v>HAC35</v>
          </cell>
          <cell r="C31">
            <v>8</v>
          </cell>
        </row>
        <row r="32">
          <cell r="A32" t="str">
            <v>HAC36</v>
          </cell>
          <cell r="C32">
            <v>5</v>
          </cell>
        </row>
        <row r="33">
          <cell r="A33" t="str">
            <v>HAC37</v>
          </cell>
          <cell r="C33">
            <v>5</v>
          </cell>
        </row>
        <row r="34">
          <cell r="A34" t="str">
            <v>HAC38</v>
          </cell>
          <cell r="C34">
            <v>2</v>
          </cell>
        </row>
        <row r="35">
          <cell r="A35" t="str">
            <v>HAC39</v>
          </cell>
          <cell r="C35">
            <v>4</v>
          </cell>
        </row>
        <row r="36">
          <cell r="A36" t="str">
            <v>HAC4</v>
          </cell>
          <cell r="C36">
            <v>2</v>
          </cell>
        </row>
        <row r="37">
          <cell r="A37" t="str">
            <v>HAC40</v>
          </cell>
          <cell r="C37">
            <v>5</v>
          </cell>
        </row>
        <row r="38">
          <cell r="A38" t="str">
            <v>HAC41</v>
          </cell>
          <cell r="C38">
            <v>5</v>
          </cell>
        </row>
        <row r="39">
          <cell r="A39" t="str">
            <v>HAC42</v>
          </cell>
          <cell r="C39">
            <v>6</v>
          </cell>
        </row>
        <row r="40">
          <cell r="A40" t="str">
            <v>HAC43</v>
          </cell>
          <cell r="C40">
            <v>5</v>
          </cell>
        </row>
        <row r="41">
          <cell r="A41" t="str">
            <v>HAC44</v>
          </cell>
          <cell r="C41">
            <v>4</v>
          </cell>
        </row>
        <row r="42">
          <cell r="A42" t="str">
            <v>HAC45</v>
          </cell>
          <cell r="C42">
            <v>5</v>
          </cell>
        </row>
        <row r="43">
          <cell r="A43" t="str">
            <v>HAC46</v>
          </cell>
          <cell r="C43">
            <v>6</v>
          </cell>
        </row>
        <row r="44">
          <cell r="A44" t="str">
            <v>HAC47</v>
          </cell>
          <cell r="C44">
            <v>7</v>
          </cell>
        </row>
        <row r="45">
          <cell r="A45" t="str">
            <v>HAC48</v>
          </cell>
          <cell r="C45">
            <v>3</v>
          </cell>
        </row>
        <row r="46">
          <cell r="A46" t="str">
            <v>HAC49</v>
          </cell>
          <cell r="C46">
            <v>6</v>
          </cell>
        </row>
        <row r="47">
          <cell r="A47" t="str">
            <v>HAC5</v>
          </cell>
          <cell r="C47">
            <v>2</v>
          </cell>
        </row>
        <row r="48">
          <cell r="A48" t="str">
            <v>HAC50</v>
          </cell>
          <cell r="C48">
            <v>4</v>
          </cell>
        </row>
        <row r="49">
          <cell r="A49" t="str">
            <v>HAC51</v>
          </cell>
          <cell r="C49">
            <v>5</v>
          </cell>
        </row>
        <row r="50">
          <cell r="A50" t="str">
            <v>HAC52</v>
          </cell>
          <cell r="C50">
            <v>2</v>
          </cell>
        </row>
        <row r="51">
          <cell r="A51" t="str">
            <v>HAC53</v>
          </cell>
          <cell r="C51">
            <v>2</v>
          </cell>
        </row>
        <row r="52">
          <cell r="A52" t="str">
            <v>HAC54</v>
          </cell>
          <cell r="C52">
            <v>5</v>
          </cell>
        </row>
        <row r="53">
          <cell r="A53" t="str">
            <v>HAC55</v>
          </cell>
          <cell r="C53">
            <v>5</v>
          </cell>
        </row>
        <row r="54">
          <cell r="A54" t="str">
            <v>HAC56</v>
          </cell>
          <cell r="C54">
            <v>5</v>
          </cell>
        </row>
        <row r="55">
          <cell r="A55" t="str">
            <v>HAC57</v>
          </cell>
          <cell r="C55">
            <v>5</v>
          </cell>
        </row>
        <row r="56">
          <cell r="A56" t="str">
            <v>HAC58</v>
          </cell>
          <cell r="C56">
            <v>3</v>
          </cell>
        </row>
        <row r="57">
          <cell r="A57" t="str">
            <v>HAC59</v>
          </cell>
          <cell r="C57">
            <v>6</v>
          </cell>
        </row>
        <row r="58">
          <cell r="A58" t="str">
            <v>HAC6</v>
          </cell>
          <cell r="C58">
            <v>4</v>
          </cell>
        </row>
        <row r="59">
          <cell r="A59" t="str">
            <v>HAC60</v>
          </cell>
          <cell r="C59">
            <v>3</v>
          </cell>
        </row>
        <row r="60">
          <cell r="A60" t="str">
            <v>HAC61</v>
          </cell>
          <cell r="C60">
            <v>4</v>
          </cell>
        </row>
        <row r="61">
          <cell r="A61" t="str">
            <v>HAC62</v>
          </cell>
          <cell r="C61">
            <v>3</v>
          </cell>
        </row>
        <row r="62">
          <cell r="A62" t="str">
            <v>HAC63</v>
          </cell>
          <cell r="C62">
            <v>3</v>
          </cell>
        </row>
        <row r="63">
          <cell r="A63" t="str">
            <v>HAC64</v>
          </cell>
          <cell r="C63">
            <v>6</v>
          </cell>
        </row>
        <row r="64">
          <cell r="A64" t="str">
            <v>HAC65</v>
          </cell>
          <cell r="C64">
            <v>6</v>
          </cell>
        </row>
        <row r="65">
          <cell r="A65" t="str">
            <v>HAC66</v>
          </cell>
          <cell r="C65">
            <v>5</v>
          </cell>
        </row>
        <row r="66">
          <cell r="A66" t="str">
            <v>HAC67</v>
          </cell>
          <cell r="C66">
            <v>4</v>
          </cell>
        </row>
        <row r="67">
          <cell r="A67" t="str">
            <v>HAC68</v>
          </cell>
          <cell r="C67">
            <v>4</v>
          </cell>
        </row>
        <row r="68">
          <cell r="A68" t="str">
            <v>HAC69</v>
          </cell>
          <cell r="C68">
            <v>5</v>
          </cell>
        </row>
        <row r="69">
          <cell r="A69" t="str">
            <v>HAC7</v>
          </cell>
          <cell r="C69">
            <v>2</v>
          </cell>
        </row>
        <row r="70">
          <cell r="A70" t="str">
            <v>HAC8</v>
          </cell>
          <cell r="C70">
            <v>5</v>
          </cell>
        </row>
        <row r="71">
          <cell r="A71" t="str">
            <v>HAC9</v>
          </cell>
          <cell r="C71">
            <v>5</v>
          </cell>
        </row>
        <row r="72">
          <cell r="A72" t="str">
            <v>HAT1</v>
          </cell>
          <cell r="C72">
            <v>3</v>
          </cell>
        </row>
        <row r="73">
          <cell r="A73" t="str">
            <v>HAT100</v>
          </cell>
          <cell r="C73">
            <v>2</v>
          </cell>
        </row>
        <row r="74">
          <cell r="A74" t="str">
            <v>HAT2</v>
          </cell>
          <cell r="C74">
            <v>3</v>
          </cell>
        </row>
        <row r="75">
          <cell r="A75" t="str">
            <v>HAT3</v>
          </cell>
          <cell r="C75">
            <v>3</v>
          </cell>
        </row>
        <row r="76">
          <cell r="A76" t="str">
            <v>HAT4</v>
          </cell>
          <cell r="C76">
            <v>3</v>
          </cell>
        </row>
        <row r="77">
          <cell r="A77" t="str">
            <v>HAU1</v>
          </cell>
          <cell r="C77">
            <v>7</v>
          </cell>
        </row>
        <row r="78">
          <cell r="A78" t="str">
            <v>HAU10</v>
          </cell>
          <cell r="C78">
            <v>4</v>
          </cell>
        </row>
        <row r="79">
          <cell r="A79" t="str">
            <v>HAU100</v>
          </cell>
          <cell r="C79">
            <v>2</v>
          </cell>
        </row>
        <row r="80">
          <cell r="A80" t="str">
            <v>HAU11</v>
          </cell>
          <cell r="C80">
            <v>3</v>
          </cell>
        </row>
        <row r="81">
          <cell r="A81" t="str">
            <v>HAU12</v>
          </cell>
          <cell r="C81">
            <v>6</v>
          </cell>
        </row>
        <row r="82">
          <cell r="A82" t="str">
            <v>HAU13</v>
          </cell>
          <cell r="C82">
            <v>3</v>
          </cell>
        </row>
        <row r="83">
          <cell r="A83" t="str">
            <v>HAU14</v>
          </cell>
          <cell r="C83">
            <v>6</v>
          </cell>
        </row>
        <row r="84">
          <cell r="A84" t="str">
            <v>HAU15</v>
          </cell>
          <cell r="C84">
            <v>5</v>
          </cell>
        </row>
        <row r="85">
          <cell r="A85" t="str">
            <v>HAU16</v>
          </cell>
          <cell r="C85">
            <v>5</v>
          </cell>
        </row>
        <row r="86">
          <cell r="A86" t="str">
            <v>HAU17</v>
          </cell>
          <cell r="C86">
            <v>5</v>
          </cell>
        </row>
        <row r="87">
          <cell r="A87" t="str">
            <v>HAU18</v>
          </cell>
          <cell r="C87">
            <v>3</v>
          </cell>
        </row>
        <row r="88">
          <cell r="A88" t="str">
            <v>HAU19</v>
          </cell>
          <cell r="C88">
            <v>5</v>
          </cell>
        </row>
        <row r="89">
          <cell r="A89" t="str">
            <v>HAU2</v>
          </cell>
          <cell r="C89">
            <v>6</v>
          </cell>
        </row>
        <row r="90">
          <cell r="A90" t="str">
            <v>HAU20</v>
          </cell>
          <cell r="C90">
            <v>2</v>
          </cell>
        </row>
        <row r="91">
          <cell r="A91" t="str">
            <v>HAU21</v>
          </cell>
          <cell r="C91">
            <v>5</v>
          </cell>
        </row>
        <row r="92">
          <cell r="A92" t="str">
            <v>HAU22</v>
          </cell>
          <cell r="C92">
            <v>4</v>
          </cell>
        </row>
        <row r="93">
          <cell r="A93" t="str">
            <v>HAU23</v>
          </cell>
          <cell r="C93">
            <v>2</v>
          </cell>
        </row>
        <row r="94">
          <cell r="A94" t="str">
            <v>HAU24</v>
          </cell>
          <cell r="C94">
            <v>2</v>
          </cell>
        </row>
        <row r="95">
          <cell r="A95" t="str">
            <v>HAU25</v>
          </cell>
          <cell r="C95">
            <v>4</v>
          </cell>
        </row>
        <row r="96">
          <cell r="A96" t="str">
            <v>HAU26</v>
          </cell>
          <cell r="C96">
            <v>5</v>
          </cell>
        </row>
        <row r="97">
          <cell r="A97" t="str">
            <v>HAU27</v>
          </cell>
          <cell r="C97">
            <v>4</v>
          </cell>
        </row>
        <row r="98">
          <cell r="A98" t="str">
            <v>HAU3</v>
          </cell>
          <cell r="C98">
            <v>5</v>
          </cell>
        </row>
        <row r="99">
          <cell r="A99" t="str">
            <v>HAU4</v>
          </cell>
          <cell r="C99">
            <v>3</v>
          </cell>
        </row>
        <row r="100">
          <cell r="A100" t="str">
            <v>HAU5</v>
          </cell>
          <cell r="C100">
            <v>5</v>
          </cell>
        </row>
        <row r="101">
          <cell r="A101" t="str">
            <v>HAU6</v>
          </cell>
          <cell r="C101">
            <v>4</v>
          </cell>
        </row>
        <row r="102">
          <cell r="A102" t="str">
            <v>HAU7</v>
          </cell>
          <cell r="C102">
            <v>2</v>
          </cell>
        </row>
        <row r="103">
          <cell r="A103" t="str">
            <v>HAU8</v>
          </cell>
          <cell r="C103">
            <v>4</v>
          </cell>
        </row>
        <row r="104">
          <cell r="A104" t="str">
            <v>HAU9</v>
          </cell>
          <cell r="C104">
            <v>4</v>
          </cell>
        </row>
        <row r="105">
          <cell r="A105" t="str">
            <v>HCA1</v>
          </cell>
          <cell r="C105">
            <v>4</v>
          </cell>
        </row>
        <row r="106">
          <cell r="A106" t="str">
            <v>HCA10</v>
          </cell>
          <cell r="C106">
            <v>2</v>
          </cell>
        </row>
        <row r="107">
          <cell r="A107" t="str">
            <v>HCA100</v>
          </cell>
          <cell r="C107">
            <v>2</v>
          </cell>
        </row>
        <row r="108">
          <cell r="A108" t="str">
            <v>HCA11</v>
          </cell>
          <cell r="C108">
            <v>2</v>
          </cell>
        </row>
        <row r="109">
          <cell r="A109" t="str">
            <v>HCA12</v>
          </cell>
          <cell r="C109">
            <v>3</v>
          </cell>
        </row>
        <row r="110">
          <cell r="A110" t="str">
            <v>HCA13</v>
          </cell>
          <cell r="C110">
            <v>3</v>
          </cell>
        </row>
        <row r="111">
          <cell r="A111" t="str">
            <v>HCA14</v>
          </cell>
          <cell r="C111">
            <v>5</v>
          </cell>
        </row>
        <row r="112">
          <cell r="A112" t="str">
            <v>HCA15</v>
          </cell>
          <cell r="C112">
            <v>4</v>
          </cell>
        </row>
        <row r="113">
          <cell r="A113" t="str">
            <v>HCA16</v>
          </cell>
          <cell r="C113">
            <v>6</v>
          </cell>
        </row>
        <row r="114">
          <cell r="A114" t="str">
            <v>HCA17</v>
          </cell>
          <cell r="C114">
            <v>6</v>
          </cell>
        </row>
        <row r="115">
          <cell r="A115" t="str">
            <v>HCA18</v>
          </cell>
          <cell r="C115">
            <v>6</v>
          </cell>
        </row>
        <row r="116">
          <cell r="A116" t="str">
            <v>HCA19</v>
          </cell>
          <cell r="C116">
            <v>5</v>
          </cell>
        </row>
        <row r="117">
          <cell r="A117" t="str">
            <v>HCA2</v>
          </cell>
          <cell r="C117">
            <v>4</v>
          </cell>
        </row>
        <row r="118">
          <cell r="A118" t="str">
            <v>HCA20</v>
          </cell>
          <cell r="C118">
            <v>5</v>
          </cell>
        </row>
        <row r="119">
          <cell r="A119" t="str">
            <v>HCA3</v>
          </cell>
          <cell r="C119">
            <v>5</v>
          </cell>
        </row>
        <row r="120">
          <cell r="A120" t="str">
            <v>HCA4</v>
          </cell>
          <cell r="C120">
            <v>2</v>
          </cell>
        </row>
        <row r="121">
          <cell r="A121" t="str">
            <v>HCA5</v>
          </cell>
          <cell r="C121">
            <v>5</v>
          </cell>
        </row>
        <row r="122">
          <cell r="A122" t="str">
            <v>HCA6</v>
          </cell>
          <cell r="C122">
            <v>6</v>
          </cell>
        </row>
        <row r="123">
          <cell r="A123" t="str">
            <v>HCA7</v>
          </cell>
          <cell r="C123">
            <v>4</v>
          </cell>
        </row>
        <row r="124">
          <cell r="A124" t="str">
            <v>HCA8</v>
          </cell>
          <cell r="C124">
            <v>5</v>
          </cell>
        </row>
        <row r="125">
          <cell r="A125" t="str">
            <v>HCA9</v>
          </cell>
          <cell r="C125">
            <v>4</v>
          </cell>
        </row>
        <row r="126">
          <cell r="A126" t="str">
            <v>HCM1</v>
          </cell>
          <cell r="C126">
            <v>3</v>
          </cell>
        </row>
        <row r="127">
          <cell r="A127" t="str">
            <v>HCM10</v>
          </cell>
          <cell r="C127">
            <v>5</v>
          </cell>
        </row>
        <row r="128">
          <cell r="A128" t="str">
            <v>HCM100</v>
          </cell>
          <cell r="C128">
            <v>2</v>
          </cell>
        </row>
        <row r="129">
          <cell r="A129" t="str">
            <v>HCM11</v>
          </cell>
          <cell r="C129">
            <v>4</v>
          </cell>
        </row>
        <row r="130">
          <cell r="A130" t="str">
            <v>HCM12</v>
          </cell>
          <cell r="C130">
            <v>1</v>
          </cell>
        </row>
        <row r="131">
          <cell r="A131" t="str">
            <v>HCM13</v>
          </cell>
          <cell r="C131">
            <v>6</v>
          </cell>
        </row>
        <row r="132">
          <cell r="A132" t="str">
            <v>HCM14</v>
          </cell>
          <cell r="C132">
            <v>5</v>
          </cell>
        </row>
        <row r="133">
          <cell r="A133" t="str">
            <v>HCM15</v>
          </cell>
          <cell r="C133">
            <v>3</v>
          </cell>
        </row>
        <row r="134">
          <cell r="A134" t="str">
            <v>HCM16</v>
          </cell>
          <cell r="C134">
            <v>3</v>
          </cell>
        </row>
        <row r="135">
          <cell r="A135" t="str">
            <v>HCM17</v>
          </cell>
          <cell r="C135">
            <v>4</v>
          </cell>
        </row>
        <row r="136">
          <cell r="A136" t="str">
            <v>HCM18</v>
          </cell>
          <cell r="C136">
            <v>4</v>
          </cell>
        </row>
        <row r="137">
          <cell r="A137" t="str">
            <v>HCM19</v>
          </cell>
          <cell r="C137">
            <v>6</v>
          </cell>
        </row>
        <row r="138">
          <cell r="A138" t="str">
            <v>HCM2</v>
          </cell>
          <cell r="C138">
            <v>3</v>
          </cell>
        </row>
        <row r="139">
          <cell r="A139" t="str">
            <v>HCM20</v>
          </cell>
          <cell r="C139">
            <v>5</v>
          </cell>
        </row>
        <row r="140">
          <cell r="A140" t="str">
            <v>HCM21</v>
          </cell>
          <cell r="C140">
            <v>6</v>
          </cell>
        </row>
        <row r="141">
          <cell r="A141" t="str">
            <v>HCM22</v>
          </cell>
          <cell r="C141">
            <v>4</v>
          </cell>
        </row>
        <row r="142">
          <cell r="A142" t="str">
            <v>HCM23</v>
          </cell>
          <cell r="C142">
            <v>5</v>
          </cell>
        </row>
        <row r="143">
          <cell r="A143" t="str">
            <v>HCM24</v>
          </cell>
          <cell r="C143">
            <v>4</v>
          </cell>
        </row>
        <row r="144">
          <cell r="A144" t="str">
            <v>HCM25</v>
          </cell>
          <cell r="C144">
            <v>4</v>
          </cell>
        </row>
        <row r="145">
          <cell r="A145" t="str">
            <v>HCM26</v>
          </cell>
          <cell r="C145">
            <v>4</v>
          </cell>
        </row>
        <row r="146">
          <cell r="A146" t="str">
            <v>HCM27</v>
          </cell>
          <cell r="C146">
            <v>5</v>
          </cell>
        </row>
        <row r="147">
          <cell r="A147" t="str">
            <v>HCM28</v>
          </cell>
          <cell r="C147">
            <v>6</v>
          </cell>
        </row>
        <row r="148">
          <cell r="A148" t="str">
            <v>HCM29</v>
          </cell>
          <cell r="C148">
            <v>5</v>
          </cell>
        </row>
        <row r="149">
          <cell r="A149" t="str">
            <v>HCM3</v>
          </cell>
          <cell r="C149">
            <v>7</v>
          </cell>
        </row>
        <row r="150">
          <cell r="A150" t="str">
            <v>HCM30</v>
          </cell>
          <cell r="C150">
            <v>6</v>
          </cell>
        </row>
        <row r="151">
          <cell r="A151" t="str">
            <v>HCM31</v>
          </cell>
          <cell r="C151">
            <v>1</v>
          </cell>
        </row>
        <row r="152">
          <cell r="A152" t="str">
            <v>HCM32</v>
          </cell>
          <cell r="C152">
            <v>6</v>
          </cell>
        </row>
        <row r="153">
          <cell r="A153" t="str">
            <v>HCM33</v>
          </cell>
          <cell r="C153">
            <v>6</v>
          </cell>
        </row>
        <row r="154">
          <cell r="A154" t="str">
            <v>HCM34</v>
          </cell>
          <cell r="C154">
            <v>6</v>
          </cell>
        </row>
        <row r="155">
          <cell r="A155" t="str">
            <v>HCM35</v>
          </cell>
          <cell r="C155">
            <v>4</v>
          </cell>
        </row>
        <row r="156">
          <cell r="A156" t="str">
            <v>HCM36</v>
          </cell>
          <cell r="C156">
            <v>6</v>
          </cell>
        </row>
        <row r="157">
          <cell r="A157" t="str">
            <v>HCM37</v>
          </cell>
          <cell r="C157">
            <v>3</v>
          </cell>
        </row>
        <row r="158">
          <cell r="A158" t="str">
            <v>HCM38</v>
          </cell>
          <cell r="C158">
            <v>4</v>
          </cell>
        </row>
        <row r="159">
          <cell r="A159" t="str">
            <v>HCM39</v>
          </cell>
          <cell r="C159">
            <v>5</v>
          </cell>
        </row>
        <row r="160">
          <cell r="A160" t="str">
            <v>HCM4</v>
          </cell>
          <cell r="C160">
            <v>3</v>
          </cell>
        </row>
        <row r="161">
          <cell r="A161" t="str">
            <v>HCM40</v>
          </cell>
          <cell r="C161">
            <v>5</v>
          </cell>
        </row>
        <row r="162">
          <cell r="A162" t="str">
            <v>HCM41</v>
          </cell>
          <cell r="C162">
            <v>5</v>
          </cell>
        </row>
        <row r="163">
          <cell r="A163" t="str">
            <v>HCM42</v>
          </cell>
          <cell r="C163">
            <v>5</v>
          </cell>
        </row>
        <row r="164">
          <cell r="A164" t="str">
            <v>HCM43</v>
          </cell>
          <cell r="C164">
            <v>5</v>
          </cell>
        </row>
        <row r="165">
          <cell r="A165" t="str">
            <v>HCM44</v>
          </cell>
          <cell r="C165">
            <v>5</v>
          </cell>
        </row>
        <row r="166">
          <cell r="A166" t="str">
            <v>HCM45</v>
          </cell>
          <cell r="C166">
            <v>5</v>
          </cell>
        </row>
        <row r="167">
          <cell r="A167" t="str">
            <v>HCM46</v>
          </cell>
          <cell r="C167">
            <v>6</v>
          </cell>
        </row>
        <row r="168">
          <cell r="A168" t="str">
            <v>HCM47</v>
          </cell>
          <cell r="C168">
            <v>4</v>
          </cell>
        </row>
        <row r="169">
          <cell r="A169" t="str">
            <v>HCM48</v>
          </cell>
          <cell r="C169">
            <v>3</v>
          </cell>
        </row>
        <row r="170">
          <cell r="A170" t="str">
            <v>HCM49</v>
          </cell>
          <cell r="C170">
            <v>4</v>
          </cell>
        </row>
        <row r="171">
          <cell r="A171" t="str">
            <v>HCM5</v>
          </cell>
          <cell r="C171">
            <v>6</v>
          </cell>
        </row>
        <row r="172">
          <cell r="A172" t="str">
            <v>HCM50</v>
          </cell>
          <cell r="C172">
            <v>4</v>
          </cell>
        </row>
        <row r="173">
          <cell r="A173" t="str">
            <v>HCM6</v>
          </cell>
          <cell r="C173">
            <v>5</v>
          </cell>
        </row>
        <row r="174">
          <cell r="A174" t="str">
            <v>HCM7</v>
          </cell>
          <cell r="C174">
            <v>3</v>
          </cell>
        </row>
        <row r="175">
          <cell r="A175" t="str">
            <v>HCM8</v>
          </cell>
          <cell r="C175">
            <v>5</v>
          </cell>
        </row>
        <row r="176">
          <cell r="A176" t="str">
            <v>HCM9</v>
          </cell>
          <cell r="C176">
            <v>5</v>
          </cell>
        </row>
        <row r="177">
          <cell r="A177" t="str">
            <v>HCP1</v>
          </cell>
          <cell r="C177">
            <v>4</v>
          </cell>
        </row>
        <row r="178">
          <cell r="A178" t="str">
            <v>HCP10</v>
          </cell>
          <cell r="C178">
            <v>2</v>
          </cell>
        </row>
        <row r="179">
          <cell r="A179" t="str">
            <v>HCP100</v>
          </cell>
          <cell r="C179">
            <v>2</v>
          </cell>
        </row>
        <row r="180">
          <cell r="A180" t="str">
            <v>HCP11</v>
          </cell>
          <cell r="C180">
            <v>3</v>
          </cell>
        </row>
        <row r="181">
          <cell r="A181" t="str">
            <v>HCP2</v>
          </cell>
          <cell r="C181">
            <v>3</v>
          </cell>
        </row>
        <row r="182">
          <cell r="A182" t="str">
            <v>HCP3</v>
          </cell>
          <cell r="C182">
            <v>3</v>
          </cell>
        </row>
        <row r="183">
          <cell r="A183" t="str">
            <v>HCP4</v>
          </cell>
          <cell r="C183">
            <v>5</v>
          </cell>
        </row>
        <row r="184">
          <cell r="A184" t="str">
            <v>HCP5</v>
          </cell>
          <cell r="C184">
            <v>5</v>
          </cell>
        </row>
        <row r="185">
          <cell r="A185" t="str">
            <v>HCP6</v>
          </cell>
          <cell r="C185">
            <v>2</v>
          </cell>
        </row>
        <row r="186">
          <cell r="A186" t="str">
            <v>HCP7</v>
          </cell>
          <cell r="C186">
            <v>3</v>
          </cell>
        </row>
        <row r="187">
          <cell r="A187" t="str">
            <v>HCP8</v>
          </cell>
          <cell r="C187">
            <v>4</v>
          </cell>
        </row>
        <row r="188">
          <cell r="A188" t="str">
            <v>HCP9</v>
          </cell>
          <cell r="C188">
            <v>2</v>
          </cell>
        </row>
        <row r="189">
          <cell r="A189" t="str">
            <v>HIA1</v>
          </cell>
          <cell r="C189">
            <v>5</v>
          </cell>
        </row>
        <row r="190">
          <cell r="A190" t="str">
            <v>HIA2</v>
          </cell>
          <cell r="C190">
            <v>3</v>
          </cell>
        </row>
        <row r="191">
          <cell r="A191" t="str">
            <v>HIA3</v>
          </cell>
          <cell r="C191">
            <v>6</v>
          </cell>
        </row>
        <row r="192">
          <cell r="A192" t="str">
            <v>HIA4</v>
          </cell>
          <cell r="C192">
            <v>5</v>
          </cell>
        </row>
        <row r="193">
          <cell r="A193" t="str">
            <v>HIA5</v>
          </cell>
          <cell r="C193">
            <v>4</v>
          </cell>
        </row>
        <row r="194">
          <cell r="A194" t="str">
            <v>HIA6</v>
          </cell>
          <cell r="C194">
            <v>4</v>
          </cell>
        </row>
        <row r="195">
          <cell r="A195" t="str">
            <v>HIA7</v>
          </cell>
          <cell r="C195">
            <v>4</v>
          </cell>
        </row>
        <row r="196">
          <cell r="A196" t="str">
            <v>HIR1</v>
          </cell>
          <cell r="C196">
            <v>5</v>
          </cell>
        </row>
        <row r="197">
          <cell r="A197" t="str">
            <v>HIR100</v>
          </cell>
          <cell r="C197">
            <v>2</v>
          </cell>
        </row>
        <row r="198">
          <cell r="A198" t="str">
            <v>HIR2</v>
          </cell>
          <cell r="C198">
            <v>3</v>
          </cell>
        </row>
        <row r="199">
          <cell r="A199" t="str">
            <v>HIR3</v>
          </cell>
          <cell r="C199">
            <v>3</v>
          </cell>
        </row>
        <row r="200">
          <cell r="A200" t="str">
            <v>HIR4</v>
          </cell>
          <cell r="C200">
            <v>3</v>
          </cell>
        </row>
        <row r="201">
          <cell r="A201" t="str">
            <v>HIR5</v>
          </cell>
          <cell r="C201">
            <v>5</v>
          </cell>
        </row>
        <row r="202">
          <cell r="A202" t="str">
            <v>HMA1</v>
          </cell>
          <cell r="C202">
            <v>4</v>
          </cell>
        </row>
        <row r="203">
          <cell r="A203" t="str">
            <v>HMA100</v>
          </cell>
          <cell r="C203">
            <v>2</v>
          </cell>
        </row>
        <row r="204">
          <cell r="A204" t="str">
            <v>HMA2</v>
          </cell>
          <cell r="C204">
            <v>1</v>
          </cell>
        </row>
        <row r="205">
          <cell r="A205" t="str">
            <v>HMA3</v>
          </cell>
          <cell r="C205">
            <v>4</v>
          </cell>
        </row>
        <row r="206">
          <cell r="A206" t="str">
            <v>HMA4</v>
          </cell>
          <cell r="C206">
            <v>3</v>
          </cell>
        </row>
        <row r="207">
          <cell r="A207" t="str">
            <v>HMA5</v>
          </cell>
          <cell r="C207">
            <v>4</v>
          </cell>
        </row>
        <row r="208">
          <cell r="A208" t="str">
            <v>HMP1</v>
          </cell>
          <cell r="C208">
            <v>4</v>
          </cell>
        </row>
        <row r="209">
          <cell r="A209" t="str">
            <v>HMT1</v>
          </cell>
          <cell r="C209">
            <v>4</v>
          </cell>
        </row>
        <row r="210">
          <cell r="A210" t="str">
            <v>HMT10</v>
          </cell>
          <cell r="C210">
            <v>3</v>
          </cell>
        </row>
        <row r="211">
          <cell r="A211" t="str">
            <v>HMT100</v>
          </cell>
          <cell r="C211">
            <v>2</v>
          </cell>
        </row>
        <row r="212">
          <cell r="A212" t="str">
            <v>HMT11</v>
          </cell>
          <cell r="C212">
            <v>1</v>
          </cell>
        </row>
        <row r="213">
          <cell r="A213" t="str">
            <v>HMT12</v>
          </cell>
          <cell r="C213">
            <v>4</v>
          </cell>
        </row>
        <row r="214">
          <cell r="A214" t="str">
            <v>HMT13</v>
          </cell>
          <cell r="C214">
            <v>4</v>
          </cell>
        </row>
        <row r="215">
          <cell r="A215" t="str">
            <v>HMT14</v>
          </cell>
          <cell r="C215">
            <v>4</v>
          </cell>
        </row>
        <row r="216">
          <cell r="A216" t="str">
            <v>HMT15</v>
          </cell>
          <cell r="C216">
            <v>4</v>
          </cell>
        </row>
        <row r="217">
          <cell r="A217" t="str">
            <v>HMT16</v>
          </cell>
          <cell r="C217">
            <v>2</v>
          </cell>
        </row>
        <row r="218">
          <cell r="A218" t="str">
            <v>HMT17</v>
          </cell>
          <cell r="C218">
            <v>1</v>
          </cell>
        </row>
        <row r="219">
          <cell r="A219" t="str">
            <v>HMT18</v>
          </cell>
          <cell r="C219">
            <v>1</v>
          </cell>
        </row>
        <row r="220">
          <cell r="A220" t="str">
            <v>HMT19</v>
          </cell>
          <cell r="C220">
            <v>4</v>
          </cell>
        </row>
        <row r="221">
          <cell r="A221" t="str">
            <v>HMT2</v>
          </cell>
          <cell r="C221">
            <v>4</v>
          </cell>
        </row>
        <row r="222">
          <cell r="A222" t="str">
            <v>HMT3</v>
          </cell>
          <cell r="C222">
            <v>2</v>
          </cell>
        </row>
        <row r="223">
          <cell r="A223" t="str">
            <v>HMT4</v>
          </cell>
          <cell r="C223">
            <v>3</v>
          </cell>
        </row>
        <row r="224">
          <cell r="A224" t="str">
            <v>HMT5</v>
          </cell>
          <cell r="C224">
            <v>4</v>
          </cell>
        </row>
        <row r="225">
          <cell r="A225" t="str">
            <v>HMT6</v>
          </cell>
          <cell r="C225">
            <v>2</v>
          </cell>
        </row>
        <row r="226">
          <cell r="A226" t="str">
            <v>HMT7</v>
          </cell>
          <cell r="C226">
            <v>4</v>
          </cell>
        </row>
        <row r="227">
          <cell r="A227" t="str">
            <v>HMT8</v>
          </cell>
          <cell r="C227">
            <v>4</v>
          </cell>
        </row>
        <row r="228">
          <cell r="A228" t="str">
            <v>HMT9</v>
          </cell>
          <cell r="C228">
            <v>4</v>
          </cell>
        </row>
        <row r="229">
          <cell r="A229" t="str">
            <v>HPE1</v>
          </cell>
          <cell r="C229">
            <v>4</v>
          </cell>
        </row>
        <row r="230">
          <cell r="A230" t="str">
            <v>HPM1</v>
          </cell>
          <cell r="C230">
            <v>5</v>
          </cell>
        </row>
        <row r="231">
          <cell r="A231" t="str">
            <v>HPM2</v>
          </cell>
          <cell r="C231">
            <v>2</v>
          </cell>
        </row>
        <row r="232">
          <cell r="A232" t="str">
            <v>HPM3</v>
          </cell>
          <cell r="C232">
            <v>4</v>
          </cell>
        </row>
        <row r="233">
          <cell r="A233" t="str">
            <v>HPW1</v>
          </cell>
          <cell r="C233">
            <v>7</v>
          </cell>
        </row>
        <row r="234">
          <cell r="A234" t="str">
            <v>HPW10</v>
          </cell>
          <cell r="C234">
            <v>5</v>
          </cell>
        </row>
        <row r="235">
          <cell r="A235" t="str">
            <v>HPW100</v>
          </cell>
          <cell r="C235">
            <v>2</v>
          </cell>
        </row>
        <row r="236">
          <cell r="A236" t="str">
            <v>HPW11</v>
          </cell>
          <cell r="C236">
            <v>6</v>
          </cell>
        </row>
        <row r="237">
          <cell r="A237" t="str">
            <v>HPW12</v>
          </cell>
          <cell r="C237">
            <v>4</v>
          </cell>
        </row>
        <row r="238">
          <cell r="A238" t="str">
            <v>HPW13</v>
          </cell>
          <cell r="C238">
            <v>6</v>
          </cell>
        </row>
        <row r="239">
          <cell r="A239" t="str">
            <v>HPW14</v>
          </cell>
          <cell r="C239">
            <v>4</v>
          </cell>
        </row>
        <row r="240">
          <cell r="A240" t="str">
            <v>HPW15</v>
          </cell>
          <cell r="C240">
            <v>6</v>
          </cell>
        </row>
        <row r="241">
          <cell r="A241" t="str">
            <v>HPW16</v>
          </cell>
          <cell r="C241">
            <v>4</v>
          </cell>
        </row>
        <row r="242">
          <cell r="A242" t="str">
            <v>HPW17</v>
          </cell>
          <cell r="C242">
            <v>7</v>
          </cell>
        </row>
        <row r="243">
          <cell r="A243" t="str">
            <v>HPW18</v>
          </cell>
          <cell r="C243">
            <v>8</v>
          </cell>
        </row>
        <row r="244">
          <cell r="A244" t="str">
            <v>HPW19</v>
          </cell>
          <cell r="C244">
            <v>6</v>
          </cell>
        </row>
        <row r="245">
          <cell r="A245" t="str">
            <v>HPW2</v>
          </cell>
          <cell r="C245">
            <v>5</v>
          </cell>
        </row>
        <row r="246">
          <cell r="A246" t="str">
            <v>HPW20</v>
          </cell>
          <cell r="C246">
            <v>5</v>
          </cell>
        </row>
        <row r="247">
          <cell r="A247" t="str">
            <v>HPW21</v>
          </cell>
          <cell r="C247">
            <v>6</v>
          </cell>
        </row>
        <row r="248">
          <cell r="A248" t="str">
            <v>HPW22</v>
          </cell>
          <cell r="C248">
            <v>1</v>
          </cell>
        </row>
        <row r="249">
          <cell r="A249" t="str">
            <v>HPW23</v>
          </cell>
          <cell r="C249">
            <v>4</v>
          </cell>
        </row>
        <row r="250">
          <cell r="A250" t="str">
            <v>HPW3</v>
          </cell>
          <cell r="C250">
            <v>6</v>
          </cell>
        </row>
        <row r="251">
          <cell r="A251" t="str">
            <v>HPW4</v>
          </cell>
          <cell r="C251">
            <v>5</v>
          </cell>
        </row>
        <row r="252">
          <cell r="A252" t="str">
            <v>HPW5</v>
          </cell>
          <cell r="C252">
            <v>2</v>
          </cell>
        </row>
        <row r="253">
          <cell r="A253" t="str">
            <v>HPW6</v>
          </cell>
          <cell r="C253">
            <v>3</v>
          </cell>
        </row>
        <row r="254">
          <cell r="A254" t="str">
            <v>HPW7</v>
          </cell>
          <cell r="C254">
            <v>1</v>
          </cell>
        </row>
        <row r="255">
          <cell r="A255" t="str">
            <v>HPW8</v>
          </cell>
          <cell r="C255">
            <v>7</v>
          </cell>
        </row>
        <row r="256">
          <cell r="A256" t="str">
            <v>HPW9</v>
          </cell>
          <cell r="C256">
            <v>2</v>
          </cell>
        </row>
        <row r="257">
          <cell r="A257" t="str">
            <v>HRA1</v>
          </cell>
          <cell r="C257">
            <v>5</v>
          </cell>
        </row>
        <row r="258">
          <cell r="A258" t="str">
            <v>HRA10</v>
          </cell>
          <cell r="C258">
            <v>7</v>
          </cell>
        </row>
        <row r="259">
          <cell r="A259" t="str">
            <v>HRA100</v>
          </cell>
          <cell r="C259">
            <v>2</v>
          </cell>
        </row>
        <row r="260">
          <cell r="A260" t="str">
            <v>HRA2</v>
          </cell>
          <cell r="C260">
            <v>8</v>
          </cell>
        </row>
        <row r="261">
          <cell r="A261" t="str">
            <v>HRA3</v>
          </cell>
          <cell r="C261">
            <v>8</v>
          </cell>
        </row>
        <row r="262">
          <cell r="A262" t="str">
            <v>HRA4</v>
          </cell>
          <cell r="C262">
            <v>7</v>
          </cell>
        </row>
        <row r="263">
          <cell r="A263" t="str">
            <v>HRA5</v>
          </cell>
          <cell r="C263">
            <v>5</v>
          </cell>
        </row>
        <row r="264">
          <cell r="A264" t="str">
            <v>HRA6</v>
          </cell>
          <cell r="C264">
            <v>7</v>
          </cell>
        </row>
        <row r="265">
          <cell r="A265" t="str">
            <v>HRA7</v>
          </cell>
          <cell r="C265">
            <v>4</v>
          </cell>
        </row>
        <row r="266">
          <cell r="A266" t="str">
            <v>HRA8</v>
          </cell>
          <cell r="C266">
            <v>4</v>
          </cell>
        </row>
        <row r="267">
          <cell r="A267" t="str">
            <v>HRA9</v>
          </cell>
          <cell r="C267">
            <v>5</v>
          </cell>
        </row>
        <row r="268">
          <cell r="A268" t="str">
            <v>HRM1</v>
          </cell>
          <cell r="C268">
            <v>8</v>
          </cell>
        </row>
        <row r="269">
          <cell r="A269" t="str">
            <v>HRM10</v>
          </cell>
          <cell r="C269">
            <v>4</v>
          </cell>
        </row>
        <row r="270">
          <cell r="A270" t="str">
            <v>HRM100</v>
          </cell>
          <cell r="C270">
            <v>3</v>
          </cell>
        </row>
        <row r="271">
          <cell r="A271" t="str">
            <v>HRM11</v>
          </cell>
          <cell r="C271">
            <v>5</v>
          </cell>
        </row>
        <row r="272">
          <cell r="A272" t="str">
            <v>HRM12</v>
          </cell>
          <cell r="C272">
            <v>8</v>
          </cell>
        </row>
        <row r="273">
          <cell r="A273" t="str">
            <v>HRM13</v>
          </cell>
          <cell r="C273">
            <v>5</v>
          </cell>
        </row>
        <row r="274">
          <cell r="A274" t="str">
            <v>HRM14</v>
          </cell>
          <cell r="C274">
            <v>4</v>
          </cell>
        </row>
        <row r="275">
          <cell r="A275" t="str">
            <v>HRM15</v>
          </cell>
          <cell r="C275">
            <v>4</v>
          </cell>
        </row>
        <row r="276">
          <cell r="A276" t="str">
            <v>HRM16</v>
          </cell>
          <cell r="C276">
            <v>5</v>
          </cell>
        </row>
        <row r="277">
          <cell r="A277" t="str">
            <v>HRM17</v>
          </cell>
          <cell r="C277">
            <v>6</v>
          </cell>
        </row>
        <row r="278">
          <cell r="A278" t="str">
            <v>HRM18</v>
          </cell>
          <cell r="C278">
            <v>5</v>
          </cell>
        </row>
        <row r="279">
          <cell r="A279" t="str">
            <v>HRM19</v>
          </cell>
          <cell r="C279">
            <v>6</v>
          </cell>
        </row>
        <row r="280">
          <cell r="A280" t="str">
            <v>HRM2</v>
          </cell>
          <cell r="C280">
            <v>8</v>
          </cell>
        </row>
        <row r="281">
          <cell r="A281" t="str">
            <v>HRM20</v>
          </cell>
          <cell r="C281">
            <v>7</v>
          </cell>
        </row>
        <row r="282">
          <cell r="A282" t="str">
            <v>HRM3</v>
          </cell>
          <cell r="C282">
            <v>6</v>
          </cell>
        </row>
        <row r="283">
          <cell r="A283" t="str">
            <v>HRM4</v>
          </cell>
          <cell r="C283">
            <v>8</v>
          </cell>
        </row>
        <row r="284">
          <cell r="A284" t="str">
            <v>HRM5</v>
          </cell>
          <cell r="C284">
            <v>4</v>
          </cell>
        </row>
        <row r="285">
          <cell r="A285" t="str">
            <v>HRM6</v>
          </cell>
          <cell r="C285">
            <v>8</v>
          </cell>
        </row>
        <row r="286">
          <cell r="A286" t="str">
            <v>HRM7</v>
          </cell>
          <cell r="C286">
            <v>6</v>
          </cell>
        </row>
        <row r="287">
          <cell r="A287" t="str">
            <v>HRM8</v>
          </cell>
          <cell r="C287">
            <v>6</v>
          </cell>
        </row>
        <row r="288">
          <cell r="A288" t="str">
            <v>HRM9</v>
          </cell>
          <cell r="C288">
            <v>6</v>
          </cell>
        </row>
        <row r="289">
          <cell r="A289" t="str">
            <v>HSA1</v>
          </cell>
          <cell r="C289">
            <v>4</v>
          </cell>
        </row>
        <row r="290">
          <cell r="A290" t="str">
            <v>HSA10</v>
          </cell>
          <cell r="C290">
            <v>8</v>
          </cell>
        </row>
        <row r="291">
          <cell r="A291" t="str">
            <v>HSA100</v>
          </cell>
          <cell r="C291">
            <v>2</v>
          </cell>
        </row>
        <row r="292">
          <cell r="A292" t="str">
            <v>HSA11</v>
          </cell>
          <cell r="C292">
            <v>7</v>
          </cell>
        </row>
        <row r="293">
          <cell r="A293" t="str">
            <v>HSA12</v>
          </cell>
          <cell r="C293">
            <v>6</v>
          </cell>
        </row>
        <row r="294">
          <cell r="A294" t="str">
            <v>HSA13</v>
          </cell>
          <cell r="C294">
            <v>4</v>
          </cell>
        </row>
        <row r="295">
          <cell r="A295" t="str">
            <v>HSA14</v>
          </cell>
          <cell r="C295">
            <v>4</v>
          </cell>
        </row>
        <row r="296">
          <cell r="A296" t="str">
            <v>HSA15</v>
          </cell>
          <cell r="C296">
            <v>5</v>
          </cell>
        </row>
        <row r="297">
          <cell r="A297" t="str">
            <v>HSA16</v>
          </cell>
          <cell r="C297">
            <v>1</v>
          </cell>
        </row>
        <row r="298">
          <cell r="A298" t="str">
            <v>HSA17</v>
          </cell>
          <cell r="C298">
            <v>4</v>
          </cell>
        </row>
        <row r="299">
          <cell r="A299" t="str">
            <v>HSA18</v>
          </cell>
          <cell r="C299">
            <v>7</v>
          </cell>
        </row>
        <row r="300">
          <cell r="A300" t="str">
            <v>HSA2</v>
          </cell>
          <cell r="C300">
            <v>2</v>
          </cell>
        </row>
        <row r="301">
          <cell r="A301" t="str">
            <v>HSA3</v>
          </cell>
          <cell r="C301">
            <v>5</v>
          </cell>
        </row>
        <row r="302">
          <cell r="A302" t="str">
            <v>HSA4</v>
          </cell>
          <cell r="C302">
            <v>5</v>
          </cell>
        </row>
        <row r="303">
          <cell r="A303" t="str">
            <v>HSA5</v>
          </cell>
          <cell r="C303">
            <v>4</v>
          </cell>
        </row>
        <row r="304">
          <cell r="A304" t="str">
            <v>HSA6</v>
          </cell>
          <cell r="C304">
            <v>4</v>
          </cell>
        </row>
        <row r="305">
          <cell r="A305" t="str">
            <v>HSA7</v>
          </cell>
          <cell r="C305">
            <v>8</v>
          </cell>
        </row>
        <row r="306">
          <cell r="A306" t="str">
            <v>HSA8</v>
          </cell>
          <cell r="C306">
            <v>7</v>
          </cell>
        </row>
        <row r="307">
          <cell r="A307" t="str">
            <v>HSA9</v>
          </cell>
          <cell r="C307">
            <v>6</v>
          </cell>
        </row>
        <row r="308">
          <cell r="A308" t="str">
            <v>HSC1</v>
          </cell>
          <cell r="C308">
            <v>6</v>
          </cell>
        </row>
        <row r="309">
          <cell r="A309" t="str">
            <v>HSC10</v>
          </cell>
          <cell r="C309">
            <v>5</v>
          </cell>
        </row>
        <row r="310">
          <cell r="A310" t="str">
            <v>HSC100</v>
          </cell>
          <cell r="C310">
            <v>2</v>
          </cell>
        </row>
        <row r="311">
          <cell r="A311" t="str">
            <v>HSC11</v>
          </cell>
          <cell r="C311">
            <v>1</v>
          </cell>
        </row>
        <row r="312">
          <cell r="A312" t="str">
            <v>HSC12</v>
          </cell>
          <cell r="C312">
            <v>4</v>
          </cell>
        </row>
        <row r="313">
          <cell r="A313" t="str">
            <v>HSC13</v>
          </cell>
          <cell r="C313">
            <v>5</v>
          </cell>
        </row>
        <row r="314">
          <cell r="A314" t="str">
            <v>HSC14</v>
          </cell>
          <cell r="C314">
            <v>3</v>
          </cell>
        </row>
        <row r="315">
          <cell r="A315" t="str">
            <v>HSC15</v>
          </cell>
          <cell r="C315">
            <v>6</v>
          </cell>
        </row>
        <row r="316">
          <cell r="A316" t="str">
            <v>HSC16</v>
          </cell>
          <cell r="C316">
            <v>4</v>
          </cell>
        </row>
        <row r="317">
          <cell r="A317" t="str">
            <v>HSC17</v>
          </cell>
          <cell r="C317">
            <v>5</v>
          </cell>
        </row>
        <row r="318">
          <cell r="A318" t="str">
            <v>HSC18</v>
          </cell>
          <cell r="C318">
            <v>4</v>
          </cell>
        </row>
        <row r="319">
          <cell r="A319" t="str">
            <v>HSC19</v>
          </cell>
          <cell r="C319">
            <v>6</v>
          </cell>
        </row>
        <row r="320">
          <cell r="A320" t="str">
            <v>HSC2</v>
          </cell>
          <cell r="C320">
            <v>5</v>
          </cell>
        </row>
        <row r="321">
          <cell r="A321" t="str">
            <v>HSC20</v>
          </cell>
          <cell r="C321">
            <v>6</v>
          </cell>
        </row>
        <row r="322">
          <cell r="A322" t="str">
            <v>HSC21</v>
          </cell>
          <cell r="C322">
            <v>4</v>
          </cell>
        </row>
        <row r="323">
          <cell r="A323" t="str">
            <v>HSC22</v>
          </cell>
          <cell r="C323">
            <v>6</v>
          </cell>
        </row>
        <row r="324">
          <cell r="A324" t="str">
            <v>HSC23</v>
          </cell>
          <cell r="C324">
            <v>3</v>
          </cell>
        </row>
        <row r="325">
          <cell r="A325" t="str">
            <v>HSC24</v>
          </cell>
          <cell r="C325">
            <v>5</v>
          </cell>
        </row>
        <row r="326">
          <cell r="A326" t="str">
            <v>HSC25</v>
          </cell>
          <cell r="C326">
            <v>4</v>
          </cell>
        </row>
        <row r="327">
          <cell r="A327" t="str">
            <v>HSC26</v>
          </cell>
          <cell r="C327">
            <v>3</v>
          </cell>
        </row>
        <row r="328">
          <cell r="A328" t="str">
            <v>HSC27</v>
          </cell>
          <cell r="C328">
            <v>4</v>
          </cell>
        </row>
        <row r="329">
          <cell r="A329" t="str">
            <v>HSC28</v>
          </cell>
          <cell r="C329">
            <v>5</v>
          </cell>
        </row>
        <row r="330">
          <cell r="A330" t="str">
            <v>HSC29</v>
          </cell>
          <cell r="C330">
            <v>4</v>
          </cell>
        </row>
        <row r="331">
          <cell r="A331" t="str">
            <v>HSC3</v>
          </cell>
          <cell r="C331">
            <v>5</v>
          </cell>
        </row>
        <row r="332">
          <cell r="A332" t="str">
            <v>HSC30</v>
          </cell>
          <cell r="C332">
            <v>5</v>
          </cell>
        </row>
        <row r="333">
          <cell r="A333" t="str">
            <v>HSC31</v>
          </cell>
          <cell r="C333">
            <v>4</v>
          </cell>
        </row>
        <row r="334">
          <cell r="A334" t="str">
            <v>HSC32</v>
          </cell>
          <cell r="C334">
            <v>4</v>
          </cell>
        </row>
        <row r="335">
          <cell r="A335" t="str">
            <v>HSC33</v>
          </cell>
          <cell r="C335">
            <v>5</v>
          </cell>
        </row>
        <row r="336">
          <cell r="A336" t="str">
            <v>HSC34</v>
          </cell>
          <cell r="C336">
            <v>6</v>
          </cell>
        </row>
        <row r="337">
          <cell r="A337" t="str">
            <v>HSC35</v>
          </cell>
          <cell r="C337">
            <v>5</v>
          </cell>
        </row>
        <row r="338">
          <cell r="A338" t="str">
            <v>HSC36</v>
          </cell>
          <cell r="C338">
            <v>5</v>
          </cell>
        </row>
        <row r="339">
          <cell r="A339" t="str">
            <v>HSC37</v>
          </cell>
          <cell r="C339">
            <v>6</v>
          </cell>
        </row>
        <row r="340">
          <cell r="A340" t="str">
            <v>HSC38</v>
          </cell>
          <cell r="C340">
            <v>5</v>
          </cell>
        </row>
        <row r="341">
          <cell r="A341" t="str">
            <v>HSC39</v>
          </cell>
          <cell r="C341">
            <v>5</v>
          </cell>
        </row>
        <row r="342">
          <cell r="A342" t="str">
            <v>HSC4</v>
          </cell>
          <cell r="C342">
            <v>3</v>
          </cell>
        </row>
        <row r="343">
          <cell r="A343" t="str">
            <v>HSC40</v>
          </cell>
          <cell r="C343">
            <v>6</v>
          </cell>
        </row>
        <row r="344">
          <cell r="A344" t="str">
            <v>HSC41</v>
          </cell>
          <cell r="C344">
            <v>6</v>
          </cell>
        </row>
        <row r="345">
          <cell r="A345" t="str">
            <v>HSC42</v>
          </cell>
          <cell r="C345">
            <v>6</v>
          </cell>
        </row>
        <row r="346">
          <cell r="A346" t="str">
            <v>HSC43</v>
          </cell>
          <cell r="C346">
            <v>6</v>
          </cell>
        </row>
        <row r="347">
          <cell r="A347" t="str">
            <v>HSC44</v>
          </cell>
          <cell r="C347">
            <v>6</v>
          </cell>
        </row>
        <row r="348">
          <cell r="A348" t="str">
            <v>HSC45</v>
          </cell>
          <cell r="C348">
            <v>5</v>
          </cell>
        </row>
        <row r="349">
          <cell r="A349" t="str">
            <v>HSC5</v>
          </cell>
          <cell r="C349">
            <v>6</v>
          </cell>
        </row>
        <row r="350">
          <cell r="A350" t="str">
            <v>HSC6</v>
          </cell>
          <cell r="C350">
            <v>5</v>
          </cell>
        </row>
        <row r="351">
          <cell r="A351" t="str">
            <v>HSC7</v>
          </cell>
          <cell r="C351">
            <v>5</v>
          </cell>
        </row>
        <row r="352">
          <cell r="A352" t="str">
            <v>HSC8</v>
          </cell>
          <cell r="C352">
            <v>6</v>
          </cell>
        </row>
        <row r="353">
          <cell r="A353" t="str">
            <v>HSC9</v>
          </cell>
          <cell r="C353">
            <v>5</v>
          </cell>
        </row>
        <row r="354">
          <cell r="A354" t="str">
            <v>HSI1</v>
          </cell>
          <cell r="C354">
            <v>6</v>
          </cell>
        </row>
        <row r="355">
          <cell r="A355" t="str">
            <v>HSI10</v>
          </cell>
          <cell r="C355">
            <v>3</v>
          </cell>
        </row>
        <row r="356">
          <cell r="A356" t="str">
            <v>HSI100</v>
          </cell>
          <cell r="C356">
            <v>2</v>
          </cell>
        </row>
        <row r="357">
          <cell r="A357" t="str">
            <v>HSI11</v>
          </cell>
          <cell r="C357">
            <v>7</v>
          </cell>
        </row>
        <row r="358">
          <cell r="A358" t="str">
            <v>HSI12</v>
          </cell>
          <cell r="C358">
            <v>6</v>
          </cell>
        </row>
        <row r="359">
          <cell r="A359" t="str">
            <v>HSI13</v>
          </cell>
          <cell r="C359">
            <v>7</v>
          </cell>
        </row>
        <row r="360">
          <cell r="A360" t="str">
            <v>HSI14</v>
          </cell>
          <cell r="C360">
            <v>5</v>
          </cell>
        </row>
        <row r="361">
          <cell r="A361" t="str">
            <v>HSI15</v>
          </cell>
          <cell r="C361">
            <v>5</v>
          </cell>
        </row>
        <row r="362">
          <cell r="A362" t="str">
            <v>HSI16</v>
          </cell>
          <cell r="C362">
            <v>6</v>
          </cell>
        </row>
        <row r="363">
          <cell r="A363" t="str">
            <v>HSI17</v>
          </cell>
          <cell r="C363">
            <v>5</v>
          </cell>
        </row>
        <row r="364">
          <cell r="A364" t="str">
            <v>HSI18</v>
          </cell>
          <cell r="C364">
            <v>4</v>
          </cell>
        </row>
        <row r="365">
          <cell r="A365" t="str">
            <v>HSI19</v>
          </cell>
          <cell r="C365">
            <v>2</v>
          </cell>
        </row>
        <row r="366">
          <cell r="A366" t="str">
            <v>HSI2</v>
          </cell>
          <cell r="C366">
            <v>5</v>
          </cell>
        </row>
        <row r="367">
          <cell r="A367" t="str">
            <v>HSI20</v>
          </cell>
          <cell r="C367">
            <v>4</v>
          </cell>
        </row>
        <row r="368">
          <cell r="A368" t="str">
            <v>HSI21</v>
          </cell>
          <cell r="C368">
            <v>4</v>
          </cell>
        </row>
        <row r="369">
          <cell r="A369" t="str">
            <v>HSI22</v>
          </cell>
          <cell r="C369">
            <v>5</v>
          </cell>
        </row>
        <row r="370">
          <cell r="A370" t="str">
            <v>HSI23</v>
          </cell>
          <cell r="C370">
            <v>2</v>
          </cell>
        </row>
        <row r="371">
          <cell r="A371" t="str">
            <v>HSI24</v>
          </cell>
          <cell r="C371">
            <v>4</v>
          </cell>
        </row>
        <row r="372">
          <cell r="A372" t="str">
            <v>HSI25</v>
          </cell>
          <cell r="C372">
            <v>4</v>
          </cell>
        </row>
        <row r="373">
          <cell r="A373" t="str">
            <v>HSI26</v>
          </cell>
          <cell r="C373">
            <v>5</v>
          </cell>
        </row>
        <row r="374">
          <cell r="A374" t="str">
            <v>HSI27</v>
          </cell>
          <cell r="C374">
            <v>8</v>
          </cell>
        </row>
        <row r="375">
          <cell r="A375" t="str">
            <v>HSI28</v>
          </cell>
          <cell r="C375">
            <v>3</v>
          </cell>
        </row>
        <row r="376">
          <cell r="A376" t="str">
            <v>HSI29</v>
          </cell>
          <cell r="C376">
            <v>4</v>
          </cell>
        </row>
        <row r="377">
          <cell r="A377" t="str">
            <v>HSI3</v>
          </cell>
          <cell r="C377">
            <v>6</v>
          </cell>
        </row>
        <row r="378">
          <cell r="A378" t="str">
            <v>HSI30</v>
          </cell>
          <cell r="C378">
            <v>4</v>
          </cell>
        </row>
        <row r="379">
          <cell r="A379" t="str">
            <v>HSI31</v>
          </cell>
          <cell r="C379">
            <v>4</v>
          </cell>
        </row>
        <row r="380">
          <cell r="A380" t="str">
            <v>HSI32</v>
          </cell>
          <cell r="C380">
            <v>5</v>
          </cell>
        </row>
        <row r="381">
          <cell r="A381" t="str">
            <v>HSI33</v>
          </cell>
          <cell r="C381">
            <v>5</v>
          </cell>
        </row>
        <row r="382">
          <cell r="A382" t="str">
            <v>HSI34</v>
          </cell>
          <cell r="C382">
            <v>5</v>
          </cell>
        </row>
        <row r="383">
          <cell r="A383" t="str">
            <v>HSI35</v>
          </cell>
          <cell r="C383">
            <v>4</v>
          </cell>
        </row>
        <row r="384">
          <cell r="A384" t="str">
            <v>HSI36</v>
          </cell>
          <cell r="C384">
            <v>6</v>
          </cell>
        </row>
        <row r="385">
          <cell r="A385" t="str">
            <v>HSI37</v>
          </cell>
          <cell r="C385">
            <v>5</v>
          </cell>
        </row>
        <row r="386">
          <cell r="A386" t="str">
            <v>HSI4</v>
          </cell>
          <cell r="C386">
            <v>6</v>
          </cell>
        </row>
        <row r="387">
          <cell r="A387" t="str">
            <v>HSI5</v>
          </cell>
          <cell r="C387">
            <v>4</v>
          </cell>
        </row>
        <row r="388">
          <cell r="A388" t="str">
            <v>HSI6</v>
          </cell>
          <cell r="C388">
            <v>5</v>
          </cell>
        </row>
        <row r="389">
          <cell r="A389" t="str">
            <v>HSI7</v>
          </cell>
          <cell r="C389">
            <v>4</v>
          </cell>
        </row>
        <row r="390">
          <cell r="A390" t="str">
            <v>HSI8</v>
          </cell>
          <cell r="C390">
            <v>3</v>
          </cell>
        </row>
        <row r="391">
          <cell r="A391" t="str">
            <v>HSI9</v>
          </cell>
          <cell r="C391">
            <v>2</v>
          </cell>
        </row>
        <row r="392">
          <cell r="A392" t="str">
            <v>HSR1</v>
          </cell>
          <cell r="C392">
            <v>2</v>
          </cell>
        </row>
        <row r="393">
          <cell r="A393" t="str">
            <v>HSR100</v>
          </cell>
          <cell r="C393">
            <v>2</v>
          </cell>
        </row>
        <row r="394">
          <cell r="A394" t="str">
            <v>HSR2</v>
          </cell>
          <cell r="C394">
            <v>3</v>
          </cell>
        </row>
        <row r="395">
          <cell r="A395" t="str">
            <v>HSR3</v>
          </cell>
          <cell r="C395">
            <v>4</v>
          </cell>
        </row>
        <row r="396">
          <cell r="A396" t="str">
            <v>HTC1</v>
          </cell>
          <cell r="C396">
            <v>1</v>
          </cell>
        </row>
        <row r="397">
          <cell r="A397" t="str">
            <v>HTC10</v>
          </cell>
          <cell r="C397">
            <v>1</v>
          </cell>
        </row>
        <row r="398">
          <cell r="A398" t="str">
            <v>HTC100</v>
          </cell>
          <cell r="C398">
            <v>2</v>
          </cell>
        </row>
        <row r="399">
          <cell r="A399" t="str">
            <v>HTC101</v>
          </cell>
          <cell r="C399">
            <v>1</v>
          </cell>
        </row>
        <row r="400">
          <cell r="A400" t="str">
            <v>HTC102</v>
          </cell>
          <cell r="C400">
            <v>1</v>
          </cell>
        </row>
        <row r="401">
          <cell r="A401" t="str">
            <v>HTC103</v>
          </cell>
          <cell r="C401">
            <v>1</v>
          </cell>
        </row>
        <row r="402">
          <cell r="A402" t="str">
            <v>HTC104</v>
          </cell>
          <cell r="C402">
            <v>1</v>
          </cell>
        </row>
        <row r="403">
          <cell r="A403" t="str">
            <v>HTC105</v>
          </cell>
          <cell r="C403">
            <v>1</v>
          </cell>
        </row>
        <row r="404">
          <cell r="A404" t="str">
            <v>HTC106</v>
          </cell>
          <cell r="C404">
            <v>1</v>
          </cell>
        </row>
        <row r="405">
          <cell r="A405" t="str">
            <v>HTC107</v>
          </cell>
          <cell r="C405">
            <v>1</v>
          </cell>
        </row>
        <row r="406">
          <cell r="A406" t="str">
            <v>HTC108</v>
          </cell>
          <cell r="C406">
            <v>1</v>
          </cell>
        </row>
        <row r="407">
          <cell r="A407" t="str">
            <v>HTC109</v>
          </cell>
          <cell r="C407">
            <v>1</v>
          </cell>
        </row>
        <row r="408">
          <cell r="A408" t="str">
            <v>HTC11</v>
          </cell>
          <cell r="C408">
            <v>1</v>
          </cell>
        </row>
        <row r="409">
          <cell r="A409" t="str">
            <v>HTC110</v>
          </cell>
          <cell r="C409">
            <v>1</v>
          </cell>
        </row>
        <row r="410">
          <cell r="A410" t="str">
            <v>HTC111</v>
          </cell>
          <cell r="C410">
            <v>1</v>
          </cell>
        </row>
        <row r="411">
          <cell r="A411" t="str">
            <v>HTC112</v>
          </cell>
          <cell r="C411">
            <v>1</v>
          </cell>
        </row>
        <row r="412">
          <cell r="A412" t="str">
            <v>HTC113</v>
          </cell>
          <cell r="C412">
            <v>1</v>
          </cell>
        </row>
        <row r="413">
          <cell r="A413" t="str">
            <v>HTC114</v>
          </cell>
          <cell r="C413">
            <v>1</v>
          </cell>
        </row>
        <row r="414">
          <cell r="A414" t="str">
            <v>HTC115</v>
          </cell>
          <cell r="C414">
            <v>1</v>
          </cell>
        </row>
        <row r="415">
          <cell r="A415" t="str">
            <v>HTC116</v>
          </cell>
          <cell r="C415">
            <v>1</v>
          </cell>
        </row>
        <row r="416">
          <cell r="A416" t="str">
            <v>HTC117</v>
          </cell>
          <cell r="C416">
            <v>1</v>
          </cell>
        </row>
        <row r="417">
          <cell r="A417" t="str">
            <v>HTC118</v>
          </cell>
          <cell r="C417">
            <v>1</v>
          </cell>
        </row>
        <row r="418">
          <cell r="A418" t="str">
            <v>HTC119</v>
          </cell>
          <cell r="C418">
            <v>1</v>
          </cell>
        </row>
        <row r="419">
          <cell r="A419" t="str">
            <v>HTC12</v>
          </cell>
          <cell r="C419">
            <v>1</v>
          </cell>
        </row>
        <row r="420">
          <cell r="A420" t="str">
            <v>HTC120</v>
          </cell>
          <cell r="C420">
            <v>1</v>
          </cell>
        </row>
        <row r="421">
          <cell r="A421" t="str">
            <v>HTC121</v>
          </cell>
          <cell r="C421">
            <v>1</v>
          </cell>
        </row>
        <row r="422">
          <cell r="A422" t="str">
            <v>HTC122</v>
          </cell>
          <cell r="C422">
            <v>1</v>
          </cell>
        </row>
        <row r="423">
          <cell r="A423" t="str">
            <v>HTC123</v>
          </cell>
          <cell r="C423">
            <v>1</v>
          </cell>
        </row>
        <row r="424">
          <cell r="A424" t="str">
            <v>HTC124</v>
          </cell>
          <cell r="C424">
            <v>1</v>
          </cell>
        </row>
        <row r="425">
          <cell r="A425" t="str">
            <v>HTC125</v>
          </cell>
          <cell r="C425">
            <v>1</v>
          </cell>
        </row>
        <row r="426">
          <cell r="A426" t="str">
            <v>HTC126</v>
          </cell>
          <cell r="C426">
            <v>1</v>
          </cell>
        </row>
        <row r="427">
          <cell r="A427" t="str">
            <v>HTC127</v>
          </cell>
          <cell r="C427">
            <v>1</v>
          </cell>
        </row>
        <row r="428">
          <cell r="A428" t="str">
            <v>HTC128</v>
          </cell>
          <cell r="C428">
            <v>1</v>
          </cell>
        </row>
        <row r="429">
          <cell r="A429" t="str">
            <v>HTC129</v>
          </cell>
          <cell r="C429">
            <v>1</v>
          </cell>
        </row>
        <row r="430">
          <cell r="A430" t="str">
            <v>HTC13</v>
          </cell>
          <cell r="C430">
            <v>1</v>
          </cell>
        </row>
        <row r="431">
          <cell r="A431" t="str">
            <v>HTC130</v>
          </cell>
          <cell r="C431">
            <v>1</v>
          </cell>
        </row>
        <row r="432">
          <cell r="A432" t="str">
            <v>HTC131</v>
          </cell>
          <cell r="C432">
            <v>1</v>
          </cell>
        </row>
        <row r="433">
          <cell r="A433" t="str">
            <v>HTC132</v>
          </cell>
          <cell r="C433">
            <v>1</v>
          </cell>
        </row>
        <row r="434">
          <cell r="A434" t="str">
            <v>HTC133</v>
          </cell>
          <cell r="C434">
            <v>1</v>
          </cell>
        </row>
        <row r="435">
          <cell r="A435" t="str">
            <v>HTC134</v>
          </cell>
          <cell r="C435">
            <v>1</v>
          </cell>
        </row>
        <row r="436">
          <cell r="A436" t="str">
            <v>HTC135</v>
          </cell>
          <cell r="C436">
            <v>1</v>
          </cell>
        </row>
        <row r="437">
          <cell r="A437" t="str">
            <v>HTC136</v>
          </cell>
          <cell r="C437">
            <v>1</v>
          </cell>
        </row>
        <row r="438">
          <cell r="A438" t="str">
            <v>HTC137</v>
          </cell>
          <cell r="C438">
            <v>1</v>
          </cell>
        </row>
        <row r="439">
          <cell r="A439" t="str">
            <v>HTC138</v>
          </cell>
          <cell r="C439">
            <v>1</v>
          </cell>
        </row>
        <row r="440">
          <cell r="A440" t="str">
            <v>HTC139</v>
          </cell>
          <cell r="C440">
            <v>1</v>
          </cell>
        </row>
        <row r="441">
          <cell r="A441" t="str">
            <v>HTC14</v>
          </cell>
          <cell r="C441">
            <v>1</v>
          </cell>
        </row>
        <row r="442">
          <cell r="A442" t="str">
            <v>HTC140</v>
          </cell>
          <cell r="C442">
            <v>1</v>
          </cell>
        </row>
        <row r="443">
          <cell r="A443" t="str">
            <v>HTC141</v>
          </cell>
          <cell r="C443">
            <v>1</v>
          </cell>
        </row>
        <row r="444">
          <cell r="A444" t="str">
            <v>HTC142</v>
          </cell>
          <cell r="C444">
            <v>1</v>
          </cell>
        </row>
        <row r="445">
          <cell r="A445" t="str">
            <v>HTC143</v>
          </cell>
          <cell r="C445">
            <v>1</v>
          </cell>
        </row>
        <row r="446">
          <cell r="A446" t="str">
            <v>HTC144</v>
          </cell>
          <cell r="C446">
            <v>1</v>
          </cell>
        </row>
        <row r="447">
          <cell r="A447" t="str">
            <v>HTC145</v>
          </cell>
          <cell r="C447">
            <v>1</v>
          </cell>
        </row>
        <row r="448">
          <cell r="A448" t="str">
            <v>HTC146</v>
          </cell>
          <cell r="C448">
            <v>1</v>
          </cell>
        </row>
        <row r="449">
          <cell r="A449" t="str">
            <v>HTC147</v>
          </cell>
          <cell r="C449">
            <v>1</v>
          </cell>
        </row>
        <row r="450">
          <cell r="A450" t="str">
            <v>HTC148</v>
          </cell>
          <cell r="C450">
            <v>1</v>
          </cell>
        </row>
        <row r="451">
          <cell r="A451" t="str">
            <v>HTC149</v>
          </cell>
          <cell r="C451">
            <v>1</v>
          </cell>
        </row>
        <row r="452">
          <cell r="A452" t="str">
            <v>HTC15</v>
          </cell>
          <cell r="C452">
            <v>1</v>
          </cell>
        </row>
        <row r="453">
          <cell r="A453" t="str">
            <v>HTC150</v>
          </cell>
          <cell r="C453">
            <v>1</v>
          </cell>
        </row>
        <row r="454">
          <cell r="A454" t="str">
            <v>HTC151</v>
          </cell>
          <cell r="C454">
            <v>1</v>
          </cell>
        </row>
        <row r="455">
          <cell r="A455" t="str">
            <v>HTC152</v>
          </cell>
          <cell r="C455">
            <v>1</v>
          </cell>
        </row>
        <row r="456">
          <cell r="A456" t="str">
            <v>HTC153</v>
          </cell>
          <cell r="C456">
            <v>1</v>
          </cell>
        </row>
        <row r="457">
          <cell r="A457" t="str">
            <v>HTC154</v>
          </cell>
          <cell r="C457">
            <v>1</v>
          </cell>
        </row>
        <row r="458">
          <cell r="A458" t="str">
            <v>HTC155</v>
          </cell>
          <cell r="C458">
            <v>1</v>
          </cell>
        </row>
        <row r="459">
          <cell r="A459" t="str">
            <v>HTC156</v>
          </cell>
          <cell r="C459">
            <v>1</v>
          </cell>
        </row>
        <row r="460">
          <cell r="A460" t="str">
            <v>HTC157</v>
          </cell>
          <cell r="C460">
            <v>1</v>
          </cell>
        </row>
        <row r="461">
          <cell r="A461" t="str">
            <v>HTC158</v>
          </cell>
          <cell r="C461">
            <v>1</v>
          </cell>
        </row>
        <row r="462">
          <cell r="A462" t="str">
            <v>HTC159</v>
          </cell>
          <cell r="C462">
            <v>1</v>
          </cell>
        </row>
        <row r="463">
          <cell r="A463" t="str">
            <v>HTC16</v>
          </cell>
          <cell r="C463">
            <v>1</v>
          </cell>
        </row>
        <row r="464">
          <cell r="A464" t="str">
            <v>HTC160</v>
          </cell>
          <cell r="C464">
            <v>1</v>
          </cell>
        </row>
        <row r="465">
          <cell r="A465" t="str">
            <v>HTC161</v>
          </cell>
          <cell r="C465">
            <v>1</v>
          </cell>
        </row>
        <row r="466">
          <cell r="A466" t="str">
            <v>HTC162</v>
          </cell>
          <cell r="C466">
            <v>1</v>
          </cell>
        </row>
        <row r="467">
          <cell r="A467" t="str">
            <v>HTC163</v>
          </cell>
          <cell r="C467">
            <v>1</v>
          </cell>
        </row>
        <row r="468">
          <cell r="A468" t="str">
            <v>HTC164</v>
          </cell>
          <cell r="C468">
            <v>1</v>
          </cell>
        </row>
        <row r="469">
          <cell r="A469" t="str">
            <v>HTC165</v>
          </cell>
          <cell r="C469">
            <v>1</v>
          </cell>
        </row>
        <row r="470">
          <cell r="A470" t="str">
            <v>HTC166</v>
          </cell>
          <cell r="C470">
            <v>1</v>
          </cell>
        </row>
        <row r="471">
          <cell r="A471" t="str">
            <v>HTC17</v>
          </cell>
          <cell r="C471">
            <v>1</v>
          </cell>
        </row>
        <row r="472">
          <cell r="A472" t="str">
            <v>HTC18</v>
          </cell>
          <cell r="C472">
            <v>1</v>
          </cell>
        </row>
        <row r="473">
          <cell r="A473" t="str">
            <v>HTC19</v>
          </cell>
          <cell r="C473">
            <v>1</v>
          </cell>
        </row>
        <row r="474">
          <cell r="A474" t="str">
            <v>HTC2</v>
          </cell>
          <cell r="C474">
            <v>1</v>
          </cell>
        </row>
        <row r="475">
          <cell r="A475" t="str">
            <v>HTC20</v>
          </cell>
          <cell r="C475">
            <v>1</v>
          </cell>
        </row>
        <row r="476">
          <cell r="A476" t="str">
            <v>HTC21</v>
          </cell>
          <cell r="C476">
            <v>1</v>
          </cell>
        </row>
        <row r="477">
          <cell r="A477" t="str">
            <v>HTC22</v>
          </cell>
          <cell r="C477">
            <v>1</v>
          </cell>
        </row>
        <row r="478">
          <cell r="A478" t="str">
            <v>HTC23</v>
          </cell>
          <cell r="C478">
            <v>1</v>
          </cell>
        </row>
        <row r="479">
          <cell r="A479" t="str">
            <v>HTC24</v>
          </cell>
          <cell r="C479">
            <v>1</v>
          </cell>
        </row>
        <row r="480">
          <cell r="A480" t="str">
            <v>HTC25</v>
          </cell>
          <cell r="C480">
            <v>1</v>
          </cell>
        </row>
        <row r="481">
          <cell r="A481" t="str">
            <v>HTC26</v>
          </cell>
          <cell r="C481">
            <v>1</v>
          </cell>
        </row>
        <row r="482">
          <cell r="A482" t="str">
            <v>HTC27</v>
          </cell>
          <cell r="C482">
            <v>1</v>
          </cell>
        </row>
        <row r="483">
          <cell r="A483" t="str">
            <v>HTC28</v>
          </cell>
          <cell r="C483">
            <v>1</v>
          </cell>
        </row>
        <row r="484">
          <cell r="A484" t="str">
            <v>HTC29</v>
          </cell>
          <cell r="C484">
            <v>1</v>
          </cell>
        </row>
        <row r="485">
          <cell r="A485" t="str">
            <v>HTC3</v>
          </cell>
          <cell r="C485">
            <v>1</v>
          </cell>
        </row>
        <row r="486">
          <cell r="A486" t="str">
            <v>HTC30</v>
          </cell>
          <cell r="C486">
            <v>1</v>
          </cell>
        </row>
        <row r="487">
          <cell r="A487" t="str">
            <v>HTC31</v>
          </cell>
          <cell r="C487">
            <v>1</v>
          </cell>
        </row>
        <row r="488">
          <cell r="A488" t="str">
            <v>HTC32</v>
          </cell>
          <cell r="C488">
            <v>1</v>
          </cell>
        </row>
        <row r="489">
          <cell r="A489" t="str">
            <v>HTC33</v>
          </cell>
          <cell r="C489">
            <v>1</v>
          </cell>
        </row>
        <row r="490">
          <cell r="A490" t="str">
            <v>HTC34</v>
          </cell>
          <cell r="C490">
            <v>1</v>
          </cell>
        </row>
        <row r="491">
          <cell r="A491" t="str">
            <v>HTC35</v>
          </cell>
          <cell r="C491">
            <v>1</v>
          </cell>
        </row>
        <row r="492">
          <cell r="A492" t="str">
            <v>HTC36</v>
          </cell>
          <cell r="C492">
            <v>1</v>
          </cell>
        </row>
        <row r="493">
          <cell r="A493" t="str">
            <v>HTC37</v>
          </cell>
          <cell r="C493">
            <v>1</v>
          </cell>
        </row>
        <row r="494">
          <cell r="A494" t="str">
            <v>HTC38</v>
          </cell>
          <cell r="C494">
            <v>1</v>
          </cell>
        </row>
        <row r="495">
          <cell r="A495" t="str">
            <v>HTC39</v>
          </cell>
          <cell r="C495">
            <v>1</v>
          </cell>
        </row>
        <row r="496">
          <cell r="A496" t="str">
            <v>HTC4</v>
          </cell>
          <cell r="C496">
            <v>1</v>
          </cell>
        </row>
        <row r="497">
          <cell r="A497" t="str">
            <v>HTC40</v>
          </cell>
          <cell r="C497">
            <v>1</v>
          </cell>
        </row>
        <row r="498">
          <cell r="A498" t="str">
            <v>HTC41</v>
          </cell>
          <cell r="C498">
            <v>1</v>
          </cell>
        </row>
        <row r="499">
          <cell r="A499" t="str">
            <v>HTC42</v>
          </cell>
          <cell r="C499">
            <v>1</v>
          </cell>
        </row>
        <row r="500">
          <cell r="A500" t="str">
            <v>HTC43</v>
          </cell>
          <cell r="C500">
            <v>1</v>
          </cell>
        </row>
        <row r="501">
          <cell r="A501" t="str">
            <v>HTC44</v>
          </cell>
          <cell r="C501">
            <v>1</v>
          </cell>
        </row>
        <row r="502">
          <cell r="A502" t="str">
            <v>HTC45</v>
          </cell>
          <cell r="C502">
            <v>1</v>
          </cell>
        </row>
        <row r="503">
          <cell r="A503" t="str">
            <v>HTC46</v>
          </cell>
          <cell r="C503">
            <v>1</v>
          </cell>
        </row>
        <row r="504">
          <cell r="A504" t="str">
            <v>HTC47</v>
          </cell>
          <cell r="C504">
            <v>1</v>
          </cell>
        </row>
        <row r="505">
          <cell r="A505" t="str">
            <v>HTC48</v>
          </cell>
          <cell r="C505">
            <v>1</v>
          </cell>
        </row>
        <row r="506">
          <cell r="A506" t="str">
            <v>HTC49</v>
          </cell>
          <cell r="C506">
            <v>1</v>
          </cell>
        </row>
        <row r="507">
          <cell r="A507" t="str">
            <v>HTC5</v>
          </cell>
          <cell r="C507">
            <v>1</v>
          </cell>
        </row>
        <row r="508">
          <cell r="A508" t="str">
            <v>HTC50</v>
          </cell>
          <cell r="C508">
            <v>5</v>
          </cell>
        </row>
        <row r="509">
          <cell r="A509" t="str">
            <v>HTC51</v>
          </cell>
          <cell r="C509">
            <v>4</v>
          </cell>
        </row>
        <row r="510">
          <cell r="A510" t="str">
            <v>HTC52</v>
          </cell>
          <cell r="C510">
            <v>1</v>
          </cell>
        </row>
        <row r="511">
          <cell r="A511" t="str">
            <v>HTC53</v>
          </cell>
          <cell r="C511">
            <v>1</v>
          </cell>
        </row>
        <row r="512">
          <cell r="A512" t="str">
            <v>HTC54</v>
          </cell>
          <cell r="C512">
            <v>1</v>
          </cell>
        </row>
        <row r="513">
          <cell r="A513" t="str">
            <v>HTC55</v>
          </cell>
          <cell r="C513">
            <v>1</v>
          </cell>
        </row>
        <row r="514">
          <cell r="A514" t="str">
            <v>HTC56</v>
          </cell>
          <cell r="C514">
            <v>1</v>
          </cell>
        </row>
        <row r="515">
          <cell r="A515" t="str">
            <v>HTC57</v>
          </cell>
          <cell r="C515">
            <v>1</v>
          </cell>
        </row>
        <row r="516">
          <cell r="A516" t="str">
            <v>HTC58</v>
          </cell>
          <cell r="C516">
            <v>1</v>
          </cell>
        </row>
        <row r="517">
          <cell r="A517" t="str">
            <v>HTC59</v>
          </cell>
          <cell r="C517">
            <v>1</v>
          </cell>
        </row>
        <row r="518">
          <cell r="A518" t="str">
            <v>HTC6</v>
          </cell>
          <cell r="C518">
            <v>1</v>
          </cell>
        </row>
        <row r="519">
          <cell r="A519" t="str">
            <v>HTC60</v>
          </cell>
          <cell r="C519">
            <v>1</v>
          </cell>
        </row>
        <row r="520">
          <cell r="A520" t="str">
            <v>HTC61</v>
          </cell>
          <cell r="C520">
            <v>1</v>
          </cell>
        </row>
        <row r="521">
          <cell r="A521" t="str">
            <v>HTC62</v>
          </cell>
          <cell r="C521">
            <v>1</v>
          </cell>
        </row>
        <row r="522">
          <cell r="A522" t="str">
            <v>HTC63</v>
          </cell>
          <cell r="C522">
            <v>1</v>
          </cell>
        </row>
        <row r="523">
          <cell r="A523" t="str">
            <v>HTC64</v>
          </cell>
          <cell r="C523">
            <v>1</v>
          </cell>
        </row>
        <row r="524">
          <cell r="A524" t="str">
            <v>HTC65</v>
          </cell>
          <cell r="C524">
            <v>8</v>
          </cell>
        </row>
        <row r="525">
          <cell r="A525" t="str">
            <v>HTC66</v>
          </cell>
          <cell r="C525">
            <v>1</v>
          </cell>
        </row>
        <row r="526">
          <cell r="A526" t="str">
            <v>HTC67</v>
          </cell>
          <cell r="C526">
            <v>1</v>
          </cell>
        </row>
        <row r="527">
          <cell r="A527" t="str">
            <v>HTC68</v>
          </cell>
          <cell r="C527">
            <v>1</v>
          </cell>
        </row>
        <row r="528">
          <cell r="A528" t="str">
            <v>HTC69</v>
          </cell>
          <cell r="C528">
            <v>1</v>
          </cell>
        </row>
        <row r="529">
          <cell r="A529" t="str">
            <v>HTC7</v>
          </cell>
          <cell r="C529">
            <v>1</v>
          </cell>
        </row>
        <row r="530">
          <cell r="A530" t="str">
            <v>HTC70</v>
          </cell>
          <cell r="C530">
            <v>1</v>
          </cell>
        </row>
        <row r="531">
          <cell r="A531" t="str">
            <v>HTC71</v>
          </cell>
          <cell r="C531">
            <v>1</v>
          </cell>
        </row>
        <row r="532">
          <cell r="A532" t="str">
            <v>HTC72</v>
          </cell>
          <cell r="C532">
            <v>1</v>
          </cell>
        </row>
        <row r="533">
          <cell r="A533" t="str">
            <v>HTC73</v>
          </cell>
          <cell r="C533">
            <v>1</v>
          </cell>
        </row>
        <row r="534">
          <cell r="A534" t="str">
            <v>HTC74</v>
          </cell>
          <cell r="C534">
            <v>1</v>
          </cell>
        </row>
        <row r="535">
          <cell r="A535" t="str">
            <v>HTC75</v>
          </cell>
          <cell r="C535">
            <v>1</v>
          </cell>
        </row>
        <row r="536">
          <cell r="A536" t="str">
            <v>HTC76</v>
          </cell>
          <cell r="C536">
            <v>1</v>
          </cell>
        </row>
        <row r="537">
          <cell r="A537" t="str">
            <v>HTC77</v>
          </cell>
          <cell r="C537">
            <v>1</v>
          </cell>
        </row>
        <row r="538">
          <cell r="A538" t="str">
            <v>HTC78</v>
          </cell>
          <cell r="C538">
            <v>1</v>
          </cell>
        </row>
        <row r="539">
          <cell r="A539" t="str">
            <v>HTC79</v>
          </cell>
          <cell r="C539">
            <v>1</v>
          </cell>
        </row>
        <row r="540">
          <cell r="A540" t="str">
            <v>HTC8</v>
          </cell>
          <cell r="C540">
            <v>1</v>
          </cell>
        </row>
        <row r="541">
          <cell r="A541" t="str">
            <v>HTC80</v>
          </cell>
          <cell r="C541">
            <v>1</v>
          </cell>
        </row>
        <row r="542">
          <cell r="A542" t="str">
            <v>HTC81</v>
          </cell>
          <cell r="C542">
            <v>1</v>
          </cell>
        </row>
        <row r="543">
          <cell r="A543" t="str">
            <v>HTC82</v>
          </cell>
          <cell r="C543">
            <v>1</v>
          </cell>
        </row>
        <row r="544">
          <cell r="A544" t="str">
            <v>HTC83</v>
          </cell>
          <cell r="C544">
            <v>1</v>
          </cell>
        </row>
        <row r="545">
          <cell r="A545" t="str">
            <v>HTC84</v>
          </cell>
          <cell r="C545">
            <v>1</v>
          </cell>
        </row>
        <row r="546">
          <cell r="A546" t="str">
            <v>HTC85</v>
          </cell>
          <cell r="C546">
            <v>1</v>
          </cell>
        </row>
        <row r="547">
          <cell r="A547" t="str">
            <v>HTC86</v>
          </cell>
          <cell r="C547">
            <v>1</v>
          </cell>
        </row>
        <row r="548">
          <cell r="A548" t="str">
            <v>HTC87</v>
          </cell>
          <cell r="C548">
            <v>1</v>
          </cell>
        </row>
        <row r="549">
          <cell r="A549" t="str">
            <v>HTC88</v>
          </cell>
          <cell r="C549">
            <v>1</v>
          </cell>
        </row>
        <row r="550">
          <cell r="A550" t="str">
            <v>HTC89</v>
          </cell>
          <cell r="C550">
            <v>1</v>
          </cell>
        </row>
        <row r="551">
          <cell r="A551" t="str">
            <v>HTC9</v>
          </cell>
          <cell r="C551">
            <v>1</v>
          </cell>
        </row>
        <row r="552">
          <cell r="A552" t="str">
            <v>HTC90</v>
          </cell>
          <cell r="C552">
            <v>1</v>
          </cell>
        </row>
        <row r="553">
          <cell r="A553" t="str">
            <v>HTC92</v>
          </cell>
          <cell r="C553">
            <v>1</v>
          </cell>
        </row>
        <row r="554">
          <cell r="A554" t="str">
            <v>HTC93</v>
          </cell>
          <cell r="C554">
            <v>1</v>
          </cell>
        </row>
        <row r="555">
          <cell r="A555" t="str">
            <v>HTC94</v>
          </cell>
          <cell r="C555">
            <v>1</v>
          </cell>
        </row>
        <row r="556">
          <cell r="A556" t="str">
            <v>HTC95</v>
          </cell>
          <cell r="C556">
            <v>1</v>
          </cell>
        </row>
        <row r="557">
          <cell r="A557" t="str">
            <v>HTC96</v>
          </cell>
          <cell r="C557">
            <v>1</v>
          </cell>
        </row>
        <row r="558">
          <cell r="A558" t="str">
            <v>HTC97</v>
          </cell>
          <cell r="C558">
            <v>1</v>
          </cell>
        </row>
        <row r="559">
          <cell r="A559" t="str">
            <v>HTC98</v>
          </cell>
          <cell r="C559">
            <v>1</v>
          </cell>
        </row>
        <row r="560">
          <cell r="A560" t="str">
            <v>HTC99</v>
          </cell>
          <cell r="C560">
            <v>1</v>
          </cell>
        </row>
        <row r="561">
          <cell r="A561" t="str">
            <v>HTW1</v>
          </cell>
          <cell r="C561">
            <v>4</v>
          </cell>
        </row>
        <row r="562">
          <cell r="A562" t="str">
            <v>HTW100</v>
          </cell>
          <cell r="C562">
            <v>2</v>
          </cell>
        </row>
        <row r="563">
          <cell r="A563" t="str">
            <v>HTW2</v>
          </cell>
          <cell r="C563">
            <v>4</v>
          </cell>
        </row>
        <row r="564">
          <cell r="A564" t="str">
            <v>HTW3</v>
          </cell>
          <cell r="C564">
            <v>1</v>
          </cell>
        </row>
        <row r="565">
          <cell r="A565" t="str">
            <v>HTW4</v>
          </cell>
          <cell r="C565">
            <v>4</v>
          </cell>
        </row>
        <row r="566">
          <cell r="A566" t="str">
            <v>HTW5</v>
          </cell>
          <cell r="C566">
            <v>3</v>
          </cell>
        </row>
        <row r="567">
          <cell r="A567" t="str">
            <v>HTW6</v>
          </cell>
          <cell r="C567">
            <v>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3"/>
  <sheetViews>
    <sheetView tabSelected="1" zoomScaleNormal="100" workbookViewId="0"/>
  </sheetViews>
  <sheetFormatPr defaultColWidth="11.453125" defaultRowHeight="14.5" x14ac:dyDescent="0.35"/>
  <cols>
    <col min="1" max="2" width="11.453125" style="1" customWidth="1"/>
    <col min="3" max="3" width="108.26953125" style="1" customWidth="1"/>
    <col min="4" max="16" width="11.453125" style="131"/>
    <col min="17" max="16384" width="11.453125" style="1"/>
  </cols>
  <sheetData>
    <row r="1" spans="1:3" ht="15.5" x14ac:dyDescent="0.35">
      <c r="A1" s="2" t="s">
        <v>0</v>
      </c>
      <c r="B1" s="3"/>
      <c r="C1" s="4"/>
    </row>
    <row r="2" spans="1:3" ht="15.5" x14ac:dyDescent="0.35">
      <c r="A2" s="5" t="s">
        <v>1</v>
      </c>
      <c r="B2" s="6"/>
      <c r="C2" s="7"/>
    </row>
    <row r="3" spans="1:3" x14ac:dyDescent="0.35">
      <c r="A3" s="8" t="s">
        <v>2</v>
      </c>
      <c r="B3" s="9"/>
      <c r="C3" s="10"/>
    </row>
    <row r="4" spans="1:3" x14ac:dyDescent="0.35">
      <c r="A4" s="8" t="s">
        <v>3</v>
      </c>
      <c r="B4" s="9"/>
      <c r="C4" s="10"/>
    </row>
    <row r="5" spans="1:3" x14ac:dyDescent="0.35">
      <c r="A5" s="8" t="s">
        <v>2958</v>
      </c>
      <c r="B5" s="9"/>
      <c r="C5" s="10"/>
    </row>
    <row r="6" spans="1:3" x14ac:dyDescent="0.35">
      <c r="A6" s="8" t="s">
        <v>2959</v>
      </c>
      <c r="B6" s="9"/>
      <c r="C6" s="10"/>
    </row>
    <row r="7" spans="1:3" x14ac:dyDescent="0.35">
      <c r="A7" s="11"/>
      <c r="B7" s="12"/>
      <c r="C7" s="13"/>
    </row>
    <row r="8" spans="1:3" ht="18" customHeight="1" x14ac:dyDescent="0.35">
      <c r="A8" s="14" t="s">
        <v>4</v>
      </c>
      <c r="B8" s="15"/>
      <c r="C8" s="16"/>
    </row>
    <row r="9" spans="1:3" ht="12.75" customHeight="1" x14ac:dyDescent="0.35">
      <c r="A9" s="17" t="s">
        <v>5</v>
      </c>
      <c r="B9" s="18"/>
      <c r="C9" s="19"/>
    </row>
    <row r="10" spans="1:3" x14ac:dyDescent="0.35">
      <c r="A10" s="17" t="s">
        <v>6</v>
      </c>
      <c r="B10" s="18"/>
      <c r="C10" s="19"/>
    </row>
    <row r="11" spans="1:3" x14ac:dyDescent="0.35">
      <c r="A11" s="17" t="s">
        <v>7</v>
      </c>
      <c r="B11" s="18"/>
      <c r="C11" s="19"/>
    </row>
    <row r="12" spans="1:3" x14ac:dyDescent="0.35">
      <c r="A12" s="17" t="s">
        <v>8</v>
      </c>
      <c r="B12" s="18"/>
      <c r="C12" s="19"/>
    </row>
    <row r="13" spans="1:3" x14ac:dyDescent="0.35">
      <c r="A13" s="17" t="s">
        <v>9</v>
      </c>
      <c r="B13" s="18"/>
      <c r="C13" s="19"/>
    </row>
    <row r="14" spans="1:3" ht="4.5" customHeight="1" x14ac:dyDescent="0.35">
      <c r="A14" s="20"/>
      <c r="B14" s="21"/>
      <c r="C14" s="22"/>
    </row>
    <row r="15" spans="1:3" x14ac:dyDescent="0.35">
      <c r="A15" s="131"/>
      <c r="B15" s="131"/>
      <c r="C15" s="132"/>
    </row>
    <row r="16" spans="1:3" x14ac:dyDescent="0.35">
      <c r="A16" s="23" t="s">
        <v>10</v>
      </c>
      <c r="B16" s="24"/>
      <c r="C16" s="25"/>
    </row>
    <row r="17" spans="1:16" x14ac:dyDescent="0.35">
      <c r="A17" s="127" t="s">
        <v>11</v>
      </c>
      <c r="B17" s="130"/>
      <c r="C17" s="218"/>
    </row>
    <row r="18" spans="1:16" x14ac:dyDescent="0.35">
      <c r="A18" s="127" t="s">
        <v>12</v>
      </c>
      <c r="B18" s="130"/>
      <c r="C18" s="218"/>
    </row>
    <row r="19" spans="1:16" x14ac:dyDescent="0.35">
      <c r="A19" s="127" t="s">
        <v>13</v>
      </c>
      <c r="B19" s="130"/>
      <c r="C19" s="218"/>
    </row>
    <row r="20" spans="1:16" x14ac:dyDescent="0.35">
      <c r="A20" s="127" t="s">
        <v>14</v>
      </c>
      <c r="B20" s="130"/>
      <c r="C20" s="219"/>
    </row>
    <row r="21" spans="1:16" x14ac:dyDescent="0.35">
      <c r="A21" s="127" t="s">
        <v>15</v>
      </c>
      <c r="B21" s="130"/>
      <c r="C21" s="220"/>
    </row>
    <row r="22" spans="1:16" x14ac:dyDescent="0.35">
      <c r="A22" s="127" t="s">
        <v>16</v>
      </c>
      <c r="B22" s="130"/>
      <c r="C22" s="218"/>
    </row>
    <row r="23" spans="1:16" x14ac:dyDescent="0.35">
      <c r="A23" s="127" t="s">
        <v>17</v>
      </c>
      <c r="B23" s="130"/>
      <c r="C23" s="218"/>
    </row>
    <row r="24" spans="1:16" x14ac:dyDescent="0.35">
      <c r="A24" s="127" t="s">
        <v>18</v>
      </c>
      <c r="B24" s="130"/>
      <c r="C24" s="218"/>
    </row>
    <row r="25" spans="1:16" x14ac:dyDescent="0.35">
      <c r="A25" s="127" t="s">
        <v>19</v>
      </c>
      <c r="B25" s="130"/>
      <c r="C25" s="218"/>
    </row>
    <row r="26" spans="1:16" x14ac:dyDescent="0.35">
      <c r="A26" s="169" t="s">
        <v>20</v>
      </c>
      <c r="B26" s="136"/>
      <c r="C26" s="218"/>
    </row>
    <row r="27" spans="1:16" s="137" customFormat="1" ht="13" x14ac:dyDescent="0.25">
      <c r="A27" s="169" t="s">
        <v>21</v>
      </c>
      <c r="B27" s="136"/>
      <c r="C27" s="218"/>
      <c r="D27" s="156"/>
      <c r="E27" s="156"/>
      <c r="F27" s="156"/>
      <c r="G27" s="156"/>
      <c r="H27" s="156"/>
      <c r="I27" s="156"/>
      <c r="J27" s="156"/>
      <c r="K27" s="156"/>
      <c r="L27" s="156"/>
      <c r="M27" s="156"/>
      <c r="N27" s="156"/>
      <c r="O27" s="156"/>
      <c r="P27" s="156"/>
    </row>
    <row r="28" spans="1:16" x14ac:dyDescent="0.35">
      <c r="A28" s="131"/>
      <c r="B28" s="131"/>
      <c r="C28" s="132"/>
    </row>
    <row r="29" spans="1:16" x14ac:dyDescent="0.35">
      <c r="A29" s="23" t="s">
        <v>22</v>
      </c>
      <c r="B29" s="24"/>
      <c r="C29" s="25"/>
    </row>
    <row r="30" spans="1:16" x14ac:dyDescent="0.35">
      <c r="A30" s="26"/>
      <c r="B30" s="27"/>
      <c r="C30" s="28"/>
    </row>
    <row r="31" spans="1:16" x14ac:dyDescent="0.35">
      <c r="A31" s="127" t="s">
        <v>23</v>
      </c>
      <c r="B31" s="128"/>
      <c r="C31" s="221"/>
    </row>
    <row r="32" spans="1:16" x14ac:dyDescent="0.35">
      <c r="A32" s="127" t="s">
        <v>24</v>
      </c>
      <c r="B32" s="128"/>
      <c r="C32" s="221"/>
    </row>
    <row r="33" spans="1:3" ht="12.75" customHeight="1" x14ac:dyDescent="0.35">
      <c r="A33" s="127" t="s">
        <v>25</v>
      </c>
      <c r="B33" s="128"/>
      <c r="C33" s="221"/>
    </row>
    <row r="34" spans="1:3" ht="12.75" customHeight="1" x14ac:dyDescent="0.35">
      <c r="A34" s="127" t="s">
        <v>26</v>
      </c>
      <c r="B34" s="129"/>
      <c r="C34" s="222"/>
    </row>
    <row r="35" spans="1:3" x14ac:dyDescent="0.35">
      <c r="A35" s="127" t="s">
        <v>27</v>
      </c>
      <c r="B35" s="128"/>
      <c r="C35" s="221"/>
    </row>
    <row r="36" spans="1:3" x14ac:dyDescent="0.35">
      <c r="A36" s="26"/>
      <c r="B36" s="27"/>
      <c r="C36" s="28"/>
    </row>
    <row r="37" spans="1:3" x14ac:dyDescent="0.35">
      <c r="A37" s="127" t="s">
        <v>23</v>
      </c>
      <c r="B37" s="128"/>
      <c r="C37" s="221"/>
    </row>
    <row r="38" spans="1:3" x14ac:dyDescent="0.35">
      <c r="A38" s="127" t="s">
        <v>24</v>
      </c>
      <c r="B38" s="128"/>
      <c r="C38" s="221"/>
    </row>
    <row r="39" spans="1:3" x14ac:dyDescent="0.35">
      <c r="A39" s="127" t="s">
        <v>25</v>
      </c>
      <c r="B39" s="128"/>
      <c r="C39" s="221"/>
    </row>
    <row r="40" spans="1:3" x14ac:dyDescent="0.35">
      <c r="A40" s="127" t="s">
        <v>26</v>
      </c>
      <c r="B40" s="129"/>
      <c r="C40" s="222"/>
    </row>
    <row r="41" spans="1:3" x14ac:dyDescent="0.35">
      <c r="A41" s="127" t="s">
        <v>27</v>
      </c>
      <c r="B41" s="128"/>
      <c r="C41" s="221"/>
    </row>
    <row r="42" spans="1:3" x14ac:dyDescent="0.35">
      <c r="A42" s="131"/>
      <c r="B42" s="131"/>
      <c r="C42" s="131"/>
    </row>
    <row r="43" spans="1:3" x14ac:dyDescent="0.35">
      <c r="A43" s="157" t="s">
        <v>28</v>
      </c>
      <c r="B43" s="131"/>
      <c r="C43" s="131"/>
    </row>
    <row r="44" spans="1:3" x14ac:dyDescent="0.35">
      <c r="A44" s="157" t="s">
        <v>29</v>
      </c>
      <c r="B44" s="131"/>
      <c r="C44" s="131"/>
    </row>
    <row r="45" spans="1:3" x14ac:dyDescent="0.35">
      <c r="A45" s="157" t="s">
        <v>30</v>
      </c>
      <c r="B45" s="131"/>
      <c r="C45" s="131"/>
    </row>
    <row r="46" spans="1:3" x14ac:dyDescent="0.35">
      <c r="A46" s="131"/>
      <c r="B46" s="131"/>
      <c r="C46" s="131"/>
    </row>
    <row r="47" spans="1:3" ht="12.75" hidden="1" customHeight="1" x14ac:dyDescent="0.35">
      <c r="A47" s="158" t="s">
        <v>31</v>
      </c>
      <c r="B47" s="131"/>
      <c r="C47" s="131"/>
    </row>
    <row r="48" spans="1:3" ht="12.75" hidden="1" customHeight="1" x14ac:dyDescent="0.35">
      <c r="A48" s="158" t="s">
        <v>32</v>
      </c>
      <c r="B48" s="131"/>
      <c r="C48" s="131"/>
    </row>
    <row r="49" spans="1:3" ht="12.75" hidden="1" customHeight="1" x14ac:dyDescent="0.35">
      <c r="A49" s="158" t="s">
        <v>33</v>
      </c>
      <c r="B49" s="131"/>
      <c r="C49" s="131"/>
    </row>
    <row r="50" spans="1:3" hidden="1" x14ac:dyDescent="0.35">
      <c r="A50" s="131"/>
      <c r="B50" s="131"/>
      <c r="C50" s="131"/>
    </row>
    <row r="51" spans="1:3" x14ac:dyDescent="0.35">
      <c r="A51" s="131"/>
      <c r="B51" s="131"/>
      <c r="C51" s="131"/>
    </row>
    <row r="52" spans="1:3" x14ac:dyDescent="0.35">
      <c r="A52" s="131"/>
      <c r="B52" s="131"/>
      <c r="C52" s="131"/>
    </row>
    <row r="53" spans="1:3" x14ac:dyDescent="0.35">
      <c r="A53" s="131"/>
      <c r="B53" s="131"/>
      <c r="C53" s="131"/>
    </row>
    <row r="54" spans="1:3" x14ac:dyDescent="0.35">
      <c r="A54" s="131"/>
      <c r="B54" s="131"/>
      <c r="C54" s="131"/>
    </row>
    <row r="55" spans="1:3" x14ac:dyDescent="0.35">
      <c r="A55" s="131"/>
      <c r="B55" s="131"/>
      <c r="C55" s="131"/>
    </row>
    <row r="56" spans="1:3" x14ac:dyDescent="0.35">
      <c r="A56" s="131"/>
      <c r="B56" s="131"/>
      <c r="C56" s="131"/>
    </row>
    <row r="57" spans="1:3" x14ac:dyDescent="0.35">
      <c r="A57" s="131"/>
      <c r="B57" s="131"/>
      <c r="C57" s="131"/>
    </row>
    <row r="58" spans="1:3" x14ac:dyDescent="0.35">
      <c r="A58" s="131"/>
      <c r="B58" s="131"/>
      <c r="C58" s="131"/>
    </row>
    <row r="59" spans="1:3" x14ac:dyDescent="0.35">
      <c r="A59" s="131"/>
      <c r="B59" s="131"/>
      <c r="C59" s="131"/>
    </row>
    <row r="60" spans="1:3" x14ac:dyDescent="0.35">
      <c r="A60" s="131"/>
      <c r="B60" s="131"/>
      <c r="C60" s="131"/>
    </row>
    <row r="61" spans="1:3" x14ac:dyDescent="0.35">
      <c r="A61" s="131"/>
      <c r="B61" s="131"/>
      <c r="C61" s="131"/>
    </row>
    <row r="62" spans="1:3" x14ac:dyDescent="0.35">
      <c r="A62" s="131"/>
      <c r="B62" s="131"/>
      <c r="C62" s="131"/>
    </row>
    <row r="63" spans="1:3" x14ac:dyDescent="0.35">
      <c r="A63" s="131"/>
      <c r="B63" s="131"/>
      <c r="C63" s="131"/>
    </row>
  </sheetData>
  <dataValidations count="6">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EF33F-65BA-4EFF-98BD-83E77565F766}">
  <sheetPr codeName="Sheet11">
    <pageSetUpPr fitToPage="1"/>
  </sheetPr>
  <dimension ref="A1:D50"/>
  <sheetViews>
    <sheetView showGridLines="0" zoomScaleNormal="100" workbookViewId="0">
      <pane ySplit="1" topLeftCell="A36" activePane="bottomLeft" state="frozen"/>
      <selection pane="bottomLeft"/>
    </sheetView>
  </sheetViews>
  <sheetFormatPr defaultColWidth="8.7265625" defaultRowHeight="12.5" x14ac:dyDescent="0.25"/>
  <cols>
    <col min="1" max="1" width="8.81640625" style="280" customWidth="1"/>
    <col min="2" max="2" width="18.54296875" style="280" customWidth="1"/>
    <col min="3" max="3" width="103.453125" style="280" customWidth="1"/>
    <col min="4" max="4" width="22.453125" style="280" customWidth="1"/>
    <col min="5" max="16384" width="8.7265625" style="280"/>
  </cols>
  <sheetData>
    <row r="1" spans="1:4" ht="13" x14ac:dyDescent="0.3">
      <c r="A1" s="278" t="s">
        <v>1691</v>
      </c>
      <c r="B1" s="279"/>
      <c r="C1" s="279"/>
      <c r="D1" s="279"/>
    </row>
    <row r="2" spans="1:4" ht="12.65" customHeight="1" x14ac:dyDescent="0.25">
      <c r="A2" s="281" t="s">
        <v>1692</v>
      </c>
      <c r="B2" s="281" t="s">
        <v>2720</v>
      </c>
      <c r="C2" s="281" t="s">
        <v>1694</v>
      </c>
      <c r="D2" s="281" t="s">
        <v>2721</v>
      </c>
    </row>
    <row r="3" spans="1:4" ht="25" x14ac:dyDescent="0.25">
      <c r="A3" s="282">
        <v>7</v>
      </c>
      <c r="B3" s="93" t="s">
        <v>1451</v>
      </c>
      <c r="C3" s="283" t="s">
        <v>2812</v>
      </c>
      <c r="D3" s="284">
        <v>46022</v>
      </c>
    </row>
    <row r="4" spans="1:4" ht="25" x14ac:dyDescent="0.25">
      <c r="A4" s="282">
        <v>7</v>
      </c>
      <c r="B4" s="93" t="s">
        <v>1458</v>
      </c>
      <c r="C4" s="283" t="s">
        <v>2812</v>
      </c>
      <c r="D4" s="284">
        <v>46022</v>
      </c>
    </row>
    <row r="5" spans="1:4" ht="25" x14ac:dyDescent="0.25">
      <c r="A5" s="282">
        <v>7</v>
      </c>
      <c r="B5" s="93" t="s">
        <v>1464</v>
      </c>
      <c r="C5" s="283" t="s">
        <v>2812</v>
      </c>
      <c r="D5" s="284">
        <v>46022</v>
      </c>
    </row>
    <row r="6" spans="1:4" x14ac:dyDescent="0.25">
      <c r="A6" s="282">
        <v>7</v>
      </c>
      <c r="C6" s="288" t="s">
        <v>2815</v>
      </c>
      <c r="D6" s="284">
        <v>46022</v>
      </c>
    </row>
    <row r="7" spans="1:4" ht="25" x14ac:dyDescent="0.25">
      <c r="A7" s="282">
        <v>7</v>
      </c>
      <c r="B7" s="93" t="s">
        <v>1470</v>
      </c>
      <c r="C7" s="283" t="s">
        <v>2812</v>
      </c>
      <c r="D7" s="284">
        <v>46022</v>
      </c>
    </row>
    <row r="8" spans="1:4" ht="25" x14ac:dyDescent="0.25">
      <c r="A8" s="282">
        <v>7</v>
      </c>
      <c r="B8" s="93" t="s">
        <v>1471</v>
      </c>
      <c r="C8" s="283" t="s">
        <v>2817</v>
      </c>
      <c r="D8" s="284">
        <v>46022</v>
      </c>
    </row>
    <row r="9" spans="1:4" ht="25" x14ac:dyDescent="0.25">
      <c r="A9" s="282">
        <v>7</v>
      </c>
      <c r="B9" s="93" t="s">
        <v>1478</v>
      </c>
      <c r="C9" s="283" t="s">
        <v>2819</v>
      </c>
      <c r="D9" s="284">
        <v>46022</v>
      </c>
    </row>
    <row r="10" spans="1:4" ht="25" x14ac:dyDescent="0.25">
      <c r="A10" s="282">
        <v>7</v>
      </c>
      <c r="B10" s="93" t="s">
        <v>1485</v>
      </c>
      <c r="C10" s="283" t="s">
        <v>2820</v>
      </c>
      <c r="D10" s="284">
        <v>46022</v>
      </c>
    </row>
    <row r="11" spans="1:4" ht="25" x14ac:dyDescent="0.25">
      <c r="A11" s="282">
        <v>7</v>
      </c>
      <c r="B11" s="93" t="s">
        <v>1491</v>
      </c>
      <c r="C11" s="283" t="s">
        <v>2819</v>
      </c>
      <c r="D11" s="284">
        <v>46022</v>
      </c>
    </row>
    <row r="12" spans="1:4" ht="25" x14ac:dyDescent="0.25">
      <c r="A12" s="282">
        <v>7</v>
      </c>
      <c r="B12" s="93" t="s">
        <v>1498</v>
      </c>
      <c r="C12" s="283" t="s">
        <v>2819</v>
      </c>
      <c r="D12" s="284">
        <v>46022</v>
      </c>
    </row>
    <row r="13" spans="1:4" ht="25" x14ac:dyDescent="0.25">
      <c r="A13" s="282">
        <v>7</v>
      </c>
      <c r="B13" s="93" t="s">
        <v>1506</v>
      </c>
      <c r="C13" s="283" t="s">
        <v>2823</v>
      </c>
      <c r="D13" s="284">
        <v>46022</v>
      </c>
    </row>
    <row r="14" spans="1:4" x14ac:dyDescent="0.25">
      <c r="A14" s="282">
        <v>7</v>
      </c>
      <c r="B14" s="93" t="s">
        <v>1512</v>
      </c>
      <c r="C14" s="283" t="s">
        <v>2824</v>
      </c>
      <c r="D14" s="284">
        <v>46022</v>
      </c>
    </row>
    <row r="15" spans="1:4" x14ac:dyDescent="0.25">
      <c r="A15" s="282">
        <v>7</v>
      </c>
      <c r="B15" s="93" t="s">
        <v>1520</v>
      </c>
      <c r="C15" s="283" t="s">
        <v>2824</v>
      </c>
      <c r="D15" s="284">
        <v>46022</v>
      </c>
    </row>
    <row r="16" spans="1:4" x14ac:dyDescent="0.25">
      <c r="A16" s="282">
        <v>7</v>
      </c>
      <c r="B16" s="93" t="s">
        <v>1533</v>
      </c>
      <c r="C16" s="288" t="s">
        <v>2827</v>
      </c>
      <c r="D16" s="284">
        <v>46022</v>
      </c>
    </row>
    <row r="17" spans="1:4" x14ac:dyDescent="0.25">
      <c r="A17" s="282">
        <v>7</v>
      </c>
      <c r="B17" s="280" t="s">
        <v>1547</v>
      </c>
      <c r="C17" s="288" t="s">
        <v>2828</v>
      </c>
      <c r="D17" s="284">
        <v>46022</v>
      </c>
    </row>
    <row r="18" spans="1:4" x14ac:dyDescent="0.25">
      <c r="A18" s="282">
        <v>7</v>
      </c>
      <c r="B18" s="280" t="s">
        <v>1548</v>
      </c>
      <c r="C18" s="288" t="s">
        <v>2828</v>
      </c>
      <c r="D18" s="284">
        <v>46022</v>
      </c>
    </row>
    <row r="19" spans="1:4" ht="25" x14ac:dyDescent="0.25">
      <c r="A19" s="282">
        <v>7</v>
      </c>
      <c r="B19" s="93" t="s">
        <v>1549</v>
      </c>
      <c r="C19" s="283" t="s">
        <v>2819</v>
      </c>
      <c r="D19" s="284">
        <v>46022</v>
      </c>
    </row>
    <row r="20" spans="1:4" ht="25" x14ac:dyDescent="0.25">
      <c r="A20" s="282">
        <v>7</v>
      </c>
      <c r="B20" s="93" t="s">
        <v>1557</v>
      </c>
      <c r="C20" s="283" t="s">
        <v>2819</v>
      </c>
      <c r="D20" s="284">
        <v>46022</v>
      </c>
    </row>
    <row r="21" spans="1:4" ht="25" x14ac:dyDescent="0.25">
      <c r="A21" s="282">
        <v>7</v>
      </c>
      <c r="B21" s="93" t="s">
        <v>1567</v>
      </c>
      <c r="C21" s="283" t="s">
        <v>2819</v>
      </c>
      <c r="D21" s="284">
        <v>46022</v>
      </c>
    </row>
    <row r="22" spans="1:4" ht="25" x14ac:dyDescent="0.25">
      <c r="A22" s="282">
        <v>7</v>
      </c>
      <c r="B22" s="93" t="s">
        <v>1575</v>
      </c>
      <c r="C22" s="283" t="s">
        <v>2819</v>
      </c>
      <c r="D22" s="284">
        <v>46022</v>
      </c>
    </row>
    <row r="23" spans="1:4" ht="25" x14ac:dyDescent="0.25">
      <c r="A23" s="282">
        <v>7</v>
      </c>
      <c r="B23" s="93" t="s">
        <v>1583</v>
      </c>
      <c r="C23" s="283" t="s">
        <v>2819</v>
      </c>
      <c r="D23" s="284">
        <v>46022</v>
      </c>
    </row>
    <row r="24" spans="1:4" ht="25" x14ac:dyDescent="0.25">
      <c r="A24" s="282">
        <v>7</v>
      </c>
      <c r="B24" s="93" t="s">
        <v>1591</v>
      </c>
      <c r="C24" s="283" t="s">
        <v>2819</v>
      </c>
      <c r="D24" s="284">
        <v>46022</v>
      </c>
    </row>
    <row r="25" spans="1:4" ht="25" x14ac:dyDescent="0.25">
      <c r="A25" s="282">
        <v>7</v>
      </c>
      <c r="B25" s="93" t="s">
        <v>1598</v>
      </c>
      <c r="C25" s="283" t="s">
        <v>2819</v>
      </c>
      <c r="D25" s="284">
        <v>46022</v>
      </c>
    </row>
    <row r="26" spans="1:4" ht="25" x14ac:dyDescent="0.25">
      <c r="A26" s="282">
        <v>7</v>
      </c>
      <c r="B26" s="93" t="s">
        <v>1609</v>
      </c>
      <c r="C26" s="283" t="s">
        <v>2819</v>
      </c>
      <c r="D26" s="284">
        <v>46022</v>
      </c>
    </row>
    <row r="27" spans="1:4" ht="25" x14ac:dyDescent="0.25">
      <c r="A27" s="282">
        <v>7</v>
      </c>
      <c r="B27" s="93" t="s">
        <v>1616</v>
      </c>
      <c r="C27" s="283" t="s">
        <v>2819</v>
      </c>
      <c r="D27" s="284">
        <v>46022</v>
      </c>
    </row>
    <row r="28" spans="1:4" ht="25" x14ac:dyDescent="0.25">
      <c r="A28" s="282">
        <v>7</v>
      </c>
      <c r="B28" s="93" t="s">
        <v>1624</v>
      </c>
      <c r="C28" s="283" t="s">
        <v>2819</v>
      </c>
      <c r="D28" s="284">
        <v>46022</v>
      </c>
    </row>
    <row r="29" spans="1:4" ht="25" x14ac:dyDescent="0.25">
      <c r="A29" s="282">
        <v>7</v>
      </c>
      <c r="B29" s="93" t="s">
        <v>1631</v>
      </c>
      <c r="C29" s="283" t="s">
        <v>2819</v>
      </c>
      <c r="D29" s="284">
        <v>46022</v>
      </c>
    </row>
    <row r="30" spans="1:4" ht="25" x14ac:dyDescent="0.25">
      <c r="A30" s="282">
        <v>7</v>
      </c>
      <c r="B30" s="93" t="s">
        <v>1639</v>
      </c>
      <c r="C30" s="283" t="s">
        <v>2819</v>
      </c>
      <c r="D30" s="284">
        <v>46022</v>
      </c>
    </row>
    <row r="31" spans="1:4" ht="25" x14ac:dyDescent="0.25">
      <c r="A31" s="282">
        <v>7</v>
      </c>
      <c r="B31" s="93" t="s">
        <v>1649</v>
      </c>
      <c r="C31" s="283" t="s">
        <v>2819</v>
      </c>
      <c r="D31" s="284">
        <v>46022</v>
      </c>
    </row>
    <row r="32" spans="1:4" x14ac:dyDescent="0.25">
      <c r="A32" s="282">
        <v>7</v>
      </c>
      <c r="B32" s="280" t="s">
        <v>1658</v>
      </c>
      <c r="C32" s="288" t="s">
        <v>2828</v>
      </c>
      <c r="D32" s="284">
        <v>46022</v>
      </c>
    </row>
    <row r="33" spans="1:4" ht="25" x14ac:dyDescent="0.25">
      <c r="A33" s="282">
        <v>7</v>
      </c>
      <c r="B33" s="93" t="s">
        <v>1659</v>
      </c>
      <c r="C33" s="283" t="s">
        <v>2819</v>
      </c>
      <c r="D33" s="284">
        <v>46022</v>
      </c>
    </row>
    <row r="34" spans="1:4" x14ac:dyDescent="0.25">
      <c r="A34" s="282">
        <v>7</v>
      </c>
      <c r="B34" s="280" t="s">
        <v>1668</v>
      </c>
      <c r="C34" s="288" t="s">
        <v>2828</v>
      </c>
      <c r="D34" s="284">
        <v>46022</v>
      </c>
    </row>
    <row r="35" spans="1:4" x14ac:dyDescent="0.25">
      <c r="A35" s="282">
        <v>7</v>
      </c>
      <c r="B35" s="280" t="s">
        <v>1669</v>
      </c>
      <c r="C35" s="288" t="s">
        <v>2828</v>
      </c>
      <c r="D35" s="284">
        <v>46022</v>
      </c>
    </row>
    <row r="36" spans="1:4" ht="25" x14ac:dyDescent="0.25">
      <c r="A36" s="364">
        <v>7</v>
      </c>
      <c r="B36" s="365" t="s">
        <v>1670</v>
      </c>
      <c r="C36" s="366" t="s">
        <v>2819</v>
      </c>
      <c r="D36" s="367">
        <v>46022</v>
      </c>
    </row>
    <row r="37" spans="1:4" ht="25" x14ac:dyDescent="0.25">
      <c r="A37" s="282">
        <v>7</v>
      </c>
      <c r="B37" s="60" t="s">
        <v>1684</v>
      </c>
      <c r="C37" s="368" t="s">
        <v>2819</v>
      </c>
      <c r="D37" s="284">
        <v>46022</v>
      </c>
    </row>
    <row r="38" spans="1:4" x14ac:dyDescent="0.25">
      <c r="A38" s="282">
        <v>7</v>
      </c>
      <c r="B38" s="369" t="s">
        <v>1448</v>
      </c>
      <c r="C38" s="370" t="s">
        <v>2828</v>
      </c>
      <c r="D38" s="284">
        <v>46022</v>
      </c>
    </row>
    <row r="39" spans="1:4" x14ac:dyDescent="0.25">
      <c r="A39" s="282">
        <v>7</v>
      </c>
      <c r="B39" s="369" t="s">
        <v>1516</v>
      </c>
      <c r="C39" s="370" t="s">
        <v>2828</v>
      </c>
      <c r="D39" s="284">
        <v>46022</v>
      </c>
    </row>
    <row r="40" spans="1:4" x14ac:dyDescent="0.25">
      <c r="A40" s="282">
        <v>7</v>
      </c>
      <c r="B40" s="369" t="s">
        <v>1518</v>
      </c>
      <c r="C40" s="370" t="s">
        <v>2828</v>
      </c>
      <c r="D40" s="284">
        <v>46022</v>
      </c>
    </row>
    <row r="41" spans="1:4" x14ac:dyDescent="0.25">
      <c r="A41" s="282">
        <v>7</v>
      </c>
      <c r="B41" s="369" t="s">
        <v>1519</v>
      </c>
      <c r="C41" s="370" t="s">
        <v>2828</v>
      </c>
      <c r="D41" s="284">
        <v>46022</v>
      </c>
    </row>
    <row r="42" spans="1:4" ht="25" x14ac:dyDescent="0.25">
      <c r="A42" s="282">
        <v>7</v>
      </c>
      <c r="B42" s="369" t="s">
        <v>2839</v>
      </c>
      <c r="C42" s="368" t="s">
        <v>2846</v>
      </c>
      <c r="D42" s="284">
        <v>46022</v>
      </c>
    </row>
    <row r="43" spans="1:4" ht="25" x14ac:dyDescent="0.25">
      <c r="A43" s="282">
        <v>7</v>
      </c>
      <c r="B43" s="369" t="s">
        <v>2847</v>
      </c>
      <c r="C43" s="368" t="s">
        <v>2846</v>
      </c>
      <c r="D43" s="284">
        <v>46022</v>
      </c>
    </row>
    <row r="44" spans="1:4" ht="25" x14ac:dyDescent="0.25">
      <c r="A44" s="282">
        <v>7</v>
      </c>
      <c r="B44" s="369" t="s">
        <v>2848</v>
      </c>
      <c r="C44" s="368" t="s">
        <v>2846</v>
      </c>
      <c r="D44" s="284">
        <v>46022</v>
      </c>
    </row>
    <row r="45" spans="1:4" ht="25" x14ac:dyDescent="0.25">
      <c r="A45" s="282">
        <v>7</v>
      </c>
      <c r="B45" s="369" t="s">
        <v>2856</v>
      </c>
      <c r="C45" s="368" t="s">
        <v>2846</v>
      </c>
      <c r="D45" s="284">
        <v>46022</v>
      </c>
    </row>
    <row r="46" spans="1:4" ht="25" x14ac:dyDescent="0.25">
      <c r="A46" s="282">
        <v>7</v>
      </c>
      <c r="B46" s="369" t="s">
        <v>2857</v>
      </c>
      <c r="C46" s="368" t="s">
        <v>2846</v>
      </c>
      <c r="D46" s="284">
        <v>46022</v>
      </c>
    </row>
    <row r="47" spans="1:4" ht="25" x14ac:dyDescent="0.25">
      <c r="A47" s="282">
        <v>7</v>
      </c>
      <c r="B47" s="369" t="s">
        <v>2858</v>
      </c>
      <c r="C47" s="368" t="s">
        <v>2846</v>
      </c>
      <c r="D47" s="284">
        <v>46022</v>
      </c>
    </row>
    <row r="48" spans="1:4" ht="25" x14ac:dyDescent="0.25">
      <c r="A48" s="282">
        <v>7</v>
      </c>
      <c r="B48" s="369" t="s">
        <v>2869</v>
      </c>
      <c r="C48" s="368" t="s">
        <v>2846</v>
      </c>
      <c r="D48" s="284">
        <v>46022</v>
      </c>
    </row>
    <row r="49" spans="1:4" ht="25" x14ac:dyDescent="0.25">
      <c r="A49" s="282">
        <v>7</v>
      </c>
      <c r="B49" s="369" t="s">
        <v>2870</v>
      </c>
      <c r="C49" s="368" t="s">
        <v>2846</v>
      </c>
      <c r="D49" s="284">
        <v>46022</v>
      </c>
    </row>
    <row r="50" spans="1:4" ht="25" x14ac:dyDescent="0.25">
      <c r="A50" s="282">
        <v>7</v>
      </c>
      <c r="B50" s="369" t="s">
        <v>2881</v>
      </c>
      <c r="C50" s="368" t="s">
        <v>2846</v>
      </c>
      <c r="D50" s="284">
        <v>46022</v>
      </c>
    </row>
  </sheetData>
  <sheetProtection sort="0" autoFilter="0"/>
  <autoFilter ref="A2:D2" xr:uid="{9ECEF33F-65BA-4EFF-98BD-83E77565F766}"/>
  <phoneticPr fontId="26"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06B23-388B-4D6A-8325-3D5DF30618AF}">
  <sheetPr codeName="Sheet7"/>
  <dimension ref="A1:U567"/>
  <sheetViews>
    <sheetView zoomScaleNormal="100" workbookViewId="0">
      <pane ySplit="1" topLeftCell="A129" activePane="bottomLeft" state="frozen"/>
      <selection pane="bottomLeft"/>
    </sheetView>
  </sheetViews>
  <sheetFormatPr defaultColWidth="9.1796875" defaultRowHeight="14.5" x14ac:dyDescent="0.35"/>
  <cols>
    <col min="1" max="1" width="10.54296875" style="334" customWidth="1"/>
    <col min="2" max="2" width="69.54296875" style="334" customWidth="1"/>
    <col min="3" max="3" width="9.26953125" style="334" customWidth="1"/>
    <col min="4" max="4" width="38" style="334" customWidth="1"/>
    <col min="5" max="21" width="9.1796875" style="216"/>
    <col min="22" max="16384" width="9.1796875" style="217"/>
  </cols>
  <sheetData>
    <row r="1" spans="1:4" x14ac:dyDescent="0.35">
      <c r="A1" s="359" t="s">
        <v>126</v>
      </c>
      <c r="B1" s="359" t="s">
        <v>408</v>
      </c>
      <c r="C1" s="359" t="s">
        <v>58</v>
      </c>
      <c r="D1" s="360">
        <v>46048</v>
      </c>
    </row>
    <row r="2" spans="1:4" ht="15.5" x14ac:dyDescent="0.35">
      <c r="A2" s="361" t="s">
        <v>1706</v>
      </c>
      <c r="B2" s="362" t="s">
        <v>1707</v>
      </c>
      <c r="C2" s="362">
        <v>6</v>
      </c>
      <c r="D2" s="363"/>
    </row>
    <row r="3" spans="1:4" ht="15.5" x14ac:dyDescent="0.35">
      <c r="A3" s="361" t="s">
        <v>1723</v>
      </c>
      <c r="B3" s="362" t="s">
        <v>1724</v>
      </c>
      <c r="C3" s="362">
        <v>5</v>
      </c>
      <c r="D3" s="363"/>
    </row>
    <row r="4" spans="1:4" ht="15.5" x14ac:dyDescent="0.35">
      <c r="A4" s="361" t="s">
        <v>1725</v>
      </c>
      <c r="B4" s="362" t="s">
        <v>1726</v>
      </c>
      <c r="C4" s="362">
        <v>2</v>
      </c>
      <c r="D4" s="363"/>
    </row>
    <row r="5" spans="1:4" ht="15.5" x14ac:dyDescent="0.35">
      <c r="A5" s="361" t="s">
        <v>210</v>
      </c>
      <c r="B5" s="362" t="s">
        <v>1727</v>
      </c>
      <c r="C5" s="362">
        <v>5</v>
      </c>
      <c r="D5" s="363"/>
    </row>
    <row r="6" spans="1:4" ht="15.5" x14ac:dyDescent="0.35">
      <c r="A6" s="361" t="s">
        <v>1728</v>
      </c>
      <c r="B6" s="362" t="s">
        <v>1729</v>
      </c>
      <c r="C6" s="362">
        <v>4</v>
      </c>
      <c r="D6" s="363"/>
    </row>
    <row r="7" spans="1:4" ht="15.5" x14ac:dyDescent="0.35">
      <c r="A7" s="361" t="s">
        <v>1730</v>
      </c>
      <c r="B7" s="362" t="s">
        <v>1731</v>
      </c>
      <c r="C7" s="362">
        <v>4</v>
      </c>
      <c r="D7" s="363"/>
    </row>
    <row r="8" spans="1:4" ht="15.5" x14ac:dyDescent="0.35">
      <c r="A8" s="361" t="s">
        <v>1732</v>
      </c>
      <c r="B8" s="362" t="s">
        <v>1733</v>
      </c>
      <c r="C8" s="362">
        <v>1</v>
      </c>
      <c r="D8" s="363"/>
    </row>
    <row r="9" spans="1:4" ht="15.5" x14ac:dyDescent="0.35">
      <c r="A9" s="361" t="s">
        <v>218</v>
      </c>
      <c r="B9" s="362" t="s">
        <v>1734</v>
      </c>
      <c r="C9" s="362">
        <v>5</v>
      </c>
      <c r="D9" s="363"/>
    </row>
    <row r="10" spans="1:4" ht="15.5" x14ac:dyDescent="0.35">
      <c r="A10" s="361" t="s">
        <v>1735</v>
      </c>
      <c r="B10" s="362" t="s">
        <v>1736</v>
      </c>
      <c r="C10" s="362">
        <v>8</v>
      </c>
      <c r="D10" s="363"/>
    </row>
    <row r="11" spans="1:4" ht="15.5" x14ac:dyDescent="0.35">
      <c r="A11" s="361" t="s">
        <v>1737</v>
      </c>
      <c r="B11" s="362" t="s">
        <v>1738</v>
      </c>
      <c r="C11" s="362">
        <v>1</v>
      </c>
      <c r="D11" s="363"/>
    </row>
    <row r="12" spans="1:4" ht="15.5" x14ac:dyDescent="0.35">
      <c r="A12" s="361" t="s">
        <v>1739</v>
      </c>
      <c r="B12" s="362" t="s">
        <v>1740</v>
      </c>
      <c r="C12" s="362">
        <v>8</v>
      </c>
      <c r="D12" s="363"/>
    </row>
    <row r="13" spans="1:4" ht="15.5" x14ac:dyDescent="0.35">
      <c r="A13" s="361" t="s">
        <v>1741</v>
      </c>
      <c r="B13" s="362" t="s">
        <v>1742</v>
      </c>
      <c r="C13" s="362">
        <v>6</v>
      </c>
      <c r="D13" s="363"/>
    </row>
    <row r="14" spans="1:4" ht="15.5" x14ac:dyDescent="0.35">
      <c r="A14" s="361" t="s">
        <v>1708</v>
      </c>
      <c r="B14" s="362" t="s">
        <v>1709</v>
      </c>
      <c r="C14" s="362">
        <v>4</v>
      </c>
      <c r="D14" s="363"/>
    </row>
    <row r="15" spans="1:4" ht="15.5" x14ac:dyDescent="0.35">
      <c r="A15" s="361" t="s">
        <v>1743</v>
      </c>
      <c r="B15" s="362" t="s">
        <v>1744</v>
      </c>
      <c r="C15" s="362">
        <v>7</v>
      </c>
      <c r="D15" s="363"/>
    </row>
    <row r="16" spans="1:4" ht="15.5" x14ac:dyDescent="0.35">
      <c r="A16" s="361" t="s">
        <v>169</v>
      </c>
      <c r="B16" s="362" t="s">
        <v>1745</v>
      </c>
      <c r="C16" s="362">
        <v>7</v>
      </c>
      <c r="D16" s="363"/>
    </row>
    <row r="17" spans="1:4" ht="15.5" x14ac:dyDescent="0.35">
      <c r="A17" s="361" t="s">
        <v>1746</v>
      </c>
      <c r="B17" s="362" t="s">
        <v>1747</v>
      </c>
      <c r="C17" s="362">
        <v>7</v>
      </c>
      <c r="D17" s="363"/>
    </row>
    <row r="18" spans="1:4" ht="15.5" x14ac:dyDescent="0.35">
      <c r="A18" s="361" t="s">
        <v>1748</v>
      </c>
      <c r="B18" s="362" t="s">
        <v>1749</v>
      </c>
      <c r="C18" s="362">
        <v>5</v>
      </c>
      <c r="D18" s="363"/>
    </row>
    <row r="19" spans="1:4" ht="15.5" x14ac:dyDescent="0.35">
      <c r="A19" s="361" t="s">
        <v>1750</v>
      </c>
      <c r="B19" s="362" t="s">
        <v>1751</v>
      </c>
      <c r="C19" s="362">
        <v>5</v>
      </c>
      <c r="D19" s="363"/>
    </row>
    <row r="20" spans="1:4" ht="15.5" x14ac:dyDescent="0.35">
      <c r="A20" s="361" t="s">
        <v>1752</v>
      </c>
      <c r="B20" s="362" t="s">
        <v>1753</v>
      </c>
      <c r="C20" s="362">
        <v>5</v>
      </c>
      <c r="D20" s="363"/>
    </row>
    <row r="21" spans="1:4" ht="15.5" x14ac:dyDescent="0.35">
      <c r="A21" s="361" t="s">
        <v>1754</v>
      </c>
      <c r="B21" s="362" t="s">
        <v>1755</v>
      </c>
      <c r="C21" s="362">
        <v>6</v>
      </c>
      <c r="D21" s="363"/>
    </row>
    <row r="22" spans="1:4" ht="15.5" x14ac:dyDescent="0.35">
      <c r="A22" s="361" t="s">
        <v>802</v>
      </c>
      <c r="B22" s="362" t="s">
        <v>1756</v>
      </c>
      <c r="C22" s="362">
        <v>6</v>
      </c>
      <c r="D22" s="363"/>
    </row>
    <row r="23" spans="1:4" ht="15.5" x14ac:dyDescent="0.35">
      <c r="A23" s="361" t="s">
        <v>1757</v>
      </c>
      <c r="B23" s="362" t="s">
        <v>1758</v>
      </c>
      <c r="C23" s="362">
        <v>4</v>
      </c>
      <c r="D23" s="363"/>
    </row>
    <row r="24" spans="1:4" ht="15.5" x14ac:dyDescent="0.35">
      <c r="A24" s="361" t="s">
        <v>1759</v>
      </c>
      <c r="B24" s="362" t="s">
        <v>1760</v>
      </c>
      <c r="C24" s="362">
        <v>7</v>
      </c>
      <c r="D24" s="363"/>
    </row>
    <row r="25" spans="1:4" ht="15.5" x14ac:dyDescent="0.35">
      <c r="A25" s="361" t="s">
        <v>1710</v>
      </c>
      <c r="B25" s="362" t="s">
        <v>1711</v>
      </c>
      <c r="C25" s="362">
        <v>1</v>
      </c>
      <c r="D25" s="363"/>
    </row>
    <row r="26" spans="1:4" ht="15.5" x14ac:dyDescent="0.35">
      <c r="A26" s="361" t="s">
        <v>1761</v>
      </c>
      <c r="B26" s="362" t="s">
        <v>1762</v>
      </c>
      <c r="C26" s="362">
        <v>5</v>
      </c>
      <c r="D26" s="363"/>
    </row>
    <row r="27" spans="1:4" ht="15.5" x14ac:dyDescent="0.35">
      <c r="A27" s="361" t="s">
        <v>1763</v>
      </c>
      <c r="B27" s="362" t="s">
        <v>1764</v>
      </c>
      <c r="C27" s="362">
        <v>5</v>
      </c>
      <c r="D27" s="363"/>
    </row>
    <row r="28" spans="1:4" ht="15.5" x14ac:dyDescent="0.35">
      <c r="A28" s="361" t="s">
        <v>1765</v>
      </c>
      <c r="B28" s="362" t="s">
        <v>1766</v>
      </c>
      <c r="C28" s="362">
        <v>8</v>
      </c>
      <c r="D28" s="363"/>
    </row>
    <row r="29" spans="1:4" ht="15.5" x14ac:dyDescent="0.35">
      <c r="A29" s="361" t="s">
        <v>1767</v>
      </c>
      <c r="B29" s="362" t="s">
        <v>1768</v>
      </c>
      <c r="C29" s="362">
        <v>1</v>
      </c>
      <c r="D29" s="363"/>
    </row>
    <row r="30" spans="1:4" ht="15.5" x14ac:dyDescent="0.35">
      <c r="A30" s="361" t="s">
        <v>1769</v>
      </c>
      <c r="B30" s="362" t="s">
        <v>1770</v>
      </c>
      <c r="C30" s="362">
        <v>5</v>
      </c>
      <c r="D30" s="363"/>
    </row>
    <row r="31" spans="1:4" ht="15.5" x14ac:dyDescent="0.35">
      <c r="A31" s="361" t="s">
        <v>1771</v>
      </c>
      <c r="B31" s="362" t="s">
        <v>1772</v>
      </c>
      <c r="C31" s="362">
        <v>8</v>
      </c>
      <c r="D31" s="363"/>
    </row>
    <row r="32" spans="1:4" ht="15.5" x14ac:dyDescent="0.35">
      <c r="A32" s="361" t="s">
        <v>1773</v>
      </c>
      <c r="B32" s="362" t="s">
        <v>1774</v>
      </c>
      <c r="C32" s="362">
        <v>5</v>
      </c>
      <c r="D32" s="363"/>
    </row>
    <row r="33" spans="1:4" ht="15.5" x14ac:dyDescent="0.35">
      <c r="A33" s="361" t="s">
        <v>155</v>
      </c>
      <c r="B33" s="362" t="s">
        <v>1775</v>
      </c>
      <c r="C33" s="362">
        <v>5</v>
      </c>
      <c r="D33" s="363"/>
    </row>
    <row r="34" spans="1:4" ht="15.5" x14ac:dyDescent="0.35">
      <c r="A34" s="361" t="s">
        <v>1776</v>
      </c>
      <c r="B34" s="362" t="s">
        <v>1777</v>
      </c>
      <c r="C34" s="362">
        <v>2</v>
      </c>
      <c r="D34" s="363"/>
    </row>
    <row r="35" spans="1:4" ht="15.5" x14ac:dyDescent="0.35">
      <c r="A35" s="361" t="s">
        <v>1778</v>
      </c>
      <c r="B35" s="362" t="s">
        <v>1779</v>
      </c>
      <c r="C35" s="362">
        <v>4</v>
      </c>
      <c r="D35" s="363"/>
    </row>
    <row r="36" spans="1:4" ht="15.5" x14ac:dyDescent="0.35">
      <c r="A36" s="361" t="s">
        <v>1712</v>
      </c>
      <c r="B36" s="362" t="s">
        <v>1713</v>
      </c>
      <c r="C36" s="362">
        <v>2</v>
      </c>
      <c r="D36" s="363"/>
    </row>
    <row r="37" spans="1:4" ht="15.5" x14ac:dyDescent="0.35">
      <c r="A37" s="361" t="s">
        <v>1780</v>
      </c>
      <c r="B37" s="362" t="s">
        <v>1781</v>
      </c>
      <c r="C37" s="362">
        <v>5</v>
      </c>
      <c r="D37" s="363"/>
    </row>
    <row r="38" spans="1:4" ht="15.5" x14ac:dyDescent="0.35">
      <c r="A38" s="361" t="s">
        <v>175</v>
      </c>
      <c r="B38" s="362" t="s">
        <v>1782</v>
      </c>
      <c r="C38" s="362">
        <v>5</v>
      </c>
      <c r="D38" s="363"/>
    </row>
    <row r="39" spans="1:4" ht="15.5" x14ac:dyDescent="0.35">
      <c r="A39" s="361" t="s">
        <v>190</v>
      </c>
      <c r="B39" s="362" t="s">
        <v>1783</v>
      </c>
      <c r="C39" s="362">
        <v>6</v>
      </c>
      <c r="D39" s="363"/>
    </row>
    <row r="40" spans="1:4" ht="15.5" x14ac:dyDescent="0.35">
      <c r="A40" s="361" t="s">
        <v>202</v>
      </c>
      <c r="B40" s="362" t="s">
        <v>1784</v>
      </c>
      <c r="C40" s="362">
        <v>5</v>
      </c>
      <c r="D40" s="363"/>
    </row>
    <row r="41" spans="1:4" ht="15.5" x14ac:dyDescent="0.35">
      <c r="A41" s="361" t="s">
        <v>1785</v>
      </c>
      <c r="B41" s="362" t="s">
        <v>1786</v>
      </c>
      <c r="C41" s="362">
        <v>4</v>
      </c>
      <c r="D41" s="363"/>
    </row>
    <row r="42" spans="1:4" ht="15.5" x14ac:dyDescent="0.35">
      <c r="A42" s="361" t="s">
        <v>1787</v>
      </c>
      <c r="B42" s="362" t="s">
        <v>1788</v>
      </c>
      <c r="C42" s="362">
        <v>5</v>
      </c>
      <c r="D42" s="363"/>
    </row>
    <row r="43" spans="1:4" ht="15.5" x14ac:dyDescent="0.35">
      <c r="A43" s="361" t="s">
        <v>1789</v>
      </c>
      <c r="B43" s="362" t="s">
        <v>1790</v>
      </c>
      <c r="C43" s="362">
        <v>6</v>
      </c>
      <c r="D43" s="363"/>
    </row>
    <row r="44" spans="1:4" ht="15.5" x14ac:dyDescent="0.35">
      <c r="A44" s="361" t="s">
        <v>1791</v>
      </c>
      <c r="B44" s="362" t="s">
        <v>1792</v>
      </c>
      <c r="C44" s="362">
        <v>7</v>
      </c>
      <c r="D44" s="363"/>
    </row>
    <row r="45" spans="1:4" ht="15.5" x14ac:dyDescent="0.35">
      <c r="A45" s="361" t="s">
        <v>1793</v>
      </c>
      <c r="B45" s="362" t="s">
        <v>1794</v>
      </c>
      <c r="C45" s="362">
        <v>3</v>
      </c>
      <c r="D45" s="363"/>
    </row>
    <row r="46" spans="1:4" ht="15.5" x14ac:dyDescent="0.35">
      <c r="A46" s="361" t="s">
        <v>1795</v>
      </c>
      <c r="B46" s="362" t="s">
        <v>1796</v>
      </c>
      <c r="C46" s="362">
        <v>6</v>
      </c>
      <c r="D46" s="363"/>
    </row>
    <row r="47" spans="1:4" ht="15.5" x14ac:dyDescent="0.35">
      <c r="A47" s="361" t="s">
        <v>1714</v>
      </c>
      <c r="B47" s="362" t="s">
        <v>1715</v>
      </c>
      <c r="C47" s="362">
        <v>2</v>
      </c>
      <c r="D47" s="363"/>
    </row>
    <row r="48" spans="1:4" ht="15.5" x14ac:dyDescent="0.35">
      <c r="A48" s="361" t="s">
        <v>1797</v>
      </c>
      <c r="B48" s="362" t="s">
        <v>1798</v>
      </c>
      <c r="C48" s="362">
        <v>4</v>
      </c>
      <c r="D48" s="363"/>
    </row>
    <row r="49" spans="1:4" ht="15.5" x14ac:dyDescent="0.35">
      <c r="A49" s="361" t="s">
        <v>1799</v>
      </c>
      <c r="B49" s="362" t="s">
        <v>1800</v>
      </c>
      <c r="C49" s="362">
        <v>5</v>
      </c>
      <c r="D49" s="363"/>
    </row>
    <row r="50" spans="1:4" ht="15.5" x14ac:dyDescent="0.35">
      <c r="A50" s="361" t="s">
        <v>1801</v>
      </c>
      <c r="B50" s="362" t="s">
        <v>1802</v>
      </c>
      <c r="C50" s="362">
        <v>2</v>
      </c>
      <c r="D50" s="363"/>
    </row>
    <row r="51" spans="1:4" ht="15.5" x14ac:dyDescent="0.35">
      <c r="A51" s="361" t="s">
        <v>1803</v>
      </c>
      <c r="B51" s="362" t="s">
        <v>1804</v>
      </c>
      <c r="C51" s="362">
        <v>2</v>
      </c>
      <c r="D51" s="363"/>
    </row>
    <row r="52" spans="1:4" ht="15.5" x14ac:dyDescent="0.35">
      <c r="A52" s="361" t="s">
        <v>1805</v>
      </c>
      <c r="B52" s="362" t="s">
        <v>1806</v>
      </c>
      <c r="C52" s="362">
        <v>5</v>
      </c>
      <c r="D52" s="363"/>
    </row>
    <row r="53" spans="1:4" ht="15.5" x14ac:dyDescent="0.35">
      <c r="A53" s="361" t="s">
        <v>1807</v>
      </c>
      <c r="B53" s="362" t="s">
        <v>1808</v>
      </c>
      <c r="C53" s="362">
        <v>5</v>
      </c>
      <c r="D53" s="363"/>
    </row>
    <row r="54" spans="1:4" ht="31" x14ac:dyDescent="0.35">
      <c r="A54" s="361" t="s">
        <v>1809</v>
      </c>
      <c r="B54" s="362" t="s">
        <v>1810</v>
      </c>
      <c r="C54" s="362">
        <v>5</v>
      </c>
      <c r="D54" s="363"/>
    </row>
    <row r="55" spans="1:4" ht="15.5" x14ac:dyDescent="0.35">
      <c r="A55" s="361" t="s">
        <v>1811</v>
      </c>
      <c r="B55" s="362" t="s">
        <v>1812</v>
      </c>
      <c r="C55" s="362">
        <v>5</v>
      </c>
      <c r="D55" s="363"/>
    </row>
    <row r="56" spans="1:4" ht="15.5" x14ac:dyDescent="0.35">
      <c r="A56" s="361" t="s">
        <v>1813</v>
      </c>
      <c r="B56" s="362" t="s">
        <v>1814</v>
      </c>
      <c r="C56" s="362">
        <v>3</v>
      </c>
      <c r="D56" s="363"/>
    </row>
    <row r="57" spans="1:4" ht="15.5" x14ac:dyDescent="0.35">
      <c r="A57" s="361" t="s">
        <v>1815</v>
      </c>
      <c r="B57" s="362" t="s">
        <v>1816</v>
      </c>
      <c r="C57" s="362">
        <v>6</v>
      </c>
      <c r="D57" s="363"/>
    </row>
    <row r="58" spans="1:4" ht="15.5" x14ac:dyDescent="0.35">
      <c r="A58" s="361" t="s">
        <v>1716</v>
      </c>
      <c r="B58" s="362" t="s">
        <v>1717</v>
      </c>
      <c r="C58" s="362">
        <v>4</v>
      </c>
      <c r="D58" s="363"/>
    </row>
    <row r="59" spans="1:4" ht="15.5" x14ac:dyDescent="0.35">
      <c r="A59" s="361" t="s">
        <v>1817</v>
      </c>
      <c r="B59" s="362" t="s">
        <v>1818</v>
      </c>
      <c r="C59" s="362">
        <v>3</v>
      </c>
      <c r="D59" s="363"/>
    </row>
    <row r="60" spans="1:4" ht="15.5" x14ac:dyDescent="0.35">
      <c r="A60" s="361" t="s">
        <v>1819</v>
      </c>
      <c r="B60" s="362" t="s">
        <v>1820</v>
      </c>
      <c r="C60" s="362">
        <v>4</v>
      </c>
      <c r="D60" s="363"/>
    </row>
    <row r="61" spans="1:4" ht="31" x14ac:dyDescent="0.35">
      <c r="A61" s="361" t="s">
        <v>1821</v>
      </c>
      <c r="B61" s="362" t="s">
        <v>1822</v>
      </c>
      <c r="C61" s="362">
        <v>3</v>
      </c>
      <c r="D61" s="363"/>
    </row>
    <row r="62" spans="1:4" ht="15.5" x14ac:dyDescent="0.35">
      <c r="A62" s="361" t="s">
        <v>1823</v>
      </c>
      <c r="B62" s="362" t="s">
        <v>1824</v>
      </c>
      <c r="C62" s="362">
        <v>3</v>
      </c>
      <c r="D62" s="363"/>
    </row>
    <row r="63" spans="1:4" ht="31" x14ac:dyDescent="0.35">
      <c r="A63" s="361" t="s">
        <v>1825</v>
      </c>
      <c r="B63" s="362" t="s">
        <v>1826</v>
      </c>
      <c r="C63" s="362">
        <v>6</v>
      </c>
      <c r="D63" s="363"/>
    </row>
    <row r="64" spans="1:4" ht="15.5" x14ac:dyDescent="0.35">
      <c r="A64" s="361" t="s">
        <v>1827</v>
      </c>
      <c r="B64" s="362" t="s">
        <v>1828</v>
      </c>
      <c r="C64" s="362">
        <v>6</v>
      </c>
      <c r="D64" s="363"/>
    </row>
    <row r="65" spans="1:4" ht="31" x14ac:dyDescent="0.35">
      <c r="A65" s="361" t="s">
        <v>1829</v>
      </c>
      <c r="B65" s="362" t="s">
        <v>1830</v>
      </c>
      <c r="C65" s="362">
        <v>5</v>
      </c>
      <c r="D65" s="363"/>
    </row>
    <row r="66" spans="1:4" ht="15.5" x14ac:dyDescent="0.35">
      <c r="A66" s="361" t="s">
        <v>2970</v>
      </c>
      <c r="B66" s="362" t="s">
        <v>2971</v>
      </c>
      <c r="C66" s="362">
        <v>4</v>
      </c>
      <c r="D66" s="363"/>
    </row>
    <row r="67" spans="1:4" ht="15.5" x14ac:dyDescent="0.35">
      <c r="A67" s="361" t="s">
        <v>2972</v>
      </c>
      <c r="B67" s="362" t="s">
        <v>2973</v>
      </c>
      <c r="C67" s="362">
        <v>4</v>
      </c>
      <c r="D67" s="363"/>
    </row>
    <row r="68" spans="1:4" ht="15.5" x14ac:dyDescent="0.35">
      <c r="A68" s="361" t="s">
        <v>2974</v>
      </c>
      <c r="B68" s="362" t="s">
        <v>2975</v>
      </c>
      <c r="C68" s="362">
        <v>5</v>
      </c>
      <c r="D68" s="363"/>
    </row>
    <row r="69" spans="1:4" ht="15.5" x14ac:dyDescent="0.35">
      <c r="A69" s="361" t="s">
        <v>1718</v>
      </c>
      <c r="B69" s="362" t="s">
        <v>1719</v>
      </c>
      <c r="C69" s="362">
        <v>2</v>
      </c>
      <c r="D69" s="363"/>
    </row>
    <row r="70" spans="1:4" ht="15.5" x14ac:dyDescent="0.35">
      <c r="A70" s="361" t="s">
        <v>163</v>
      </c>
      <c r="B70" s="362" t="s">
        <v>1720</v>
      </c>
      <c r="C70" s="362">
        <v>5</v>
      </c>
      <c r="D70" s="363"/>
    </row>
    <row r="71" spans="1:4" ht="15.5" x14ac:dyDescent="0.35">
      <c r="A71" s="361" t="s">
        <v>1721</v>
      </c>
      <c r="B71" s="362" t="s">
        <v>1722</v>
      </c>
      <c r="C71" s="362">
        <v>5</v>
      </c>
      <c r="D71" s="363"/>
    </row>
    <row r="72" spans="1:4" ht="15.5" x14ac:dyDescent="0.35">
      <c r="A72" s="361" t="s">
        <v>1831</v>
      </c>
      <c r="B72" s="362" t="s">
        <v>1832</v>
      </c>
      <c r="C72" s="362">
        <v>3</v>
      </c>
      <c r="D72" s="363"/>
    </row>
    <row r="73" spans="1:4" ht="15.5" x14ac:dyDescent="0.35">
      <c r="A73" s="361" t="s">
        <v>1833</v>
      </c>
      <c r="B73" s="362" t="s">
        <v>1726</v>
      </c>
      <c r="C73" s="362">
        <v>2</v>
      </c>
      <c r="D73" s="363"/>
    </row>
    <row r="74" spans="1:4" ht="15.5" x14ac:dyDescent="0.35">
      <c r="A74" s="361" t="s">
        <v>1834</v>
      </c>
      <c r="B74" s="362" t="s">
        <v>1835</v>
      </c>
      <c r="C74" s="362">
        <v>3</v>
      </c>
      <c r="D74" s="363"/>
    </row>
    <row r="75" spans="1:4" ht="15.5" x14ac:dyDescent="0.35">
      <c r="A75" s="361" t="s">
        <v>1836</v>
      </c>
      <c r="B75" s="362" t="s">
        <v>1837</v>
      </c>
      <c r="C75" s="362">
        <v>3</v>
      </c>
      <c r="D75" s="363"/>
    </row>
    <row r="76" spans="1:4" ht="15.5" x14ac:dyDescent="0.35">
      <c r="A76" s="361" t="s">
        <v>1838</v>
      </c>
      <c r="B76" s="362" t="s">
        <v>1839</v>
      </c>
      <c r="C76" s="362">
        <v>3</v>
      </c>
      <c r="D76" s="363"/>
    </row>
    <row r="77" spans="1:4" ht="15.5" x14ac:dyDescent="0.35">
      <c r="A77" s="361" t="s">
        <v>857</v>
      </c>
      <c r="B77" s="362" t="s">
        <v>1850</v>
      </c>
      <c r="C77" s="362">
        <v>7</v>
      </c>
      <c r="D77" s="363"/>
    </row>
    <row r="78" spans="1:4" ht="15.5" x14ac:dyDescent="0.35">
      <c r="A78" s="361" t="s">
        <v>1865</v>
      </c>
      <c r="B78" s="362" t="s">
        <v>1866</v>
      </c>
      <c r="C78" s="362">
        <v>4</v>
      </c>
      <c r="D78" s="363"/>
    </row>
    <row r="79" spans="1:4" ht="15.5" x14ac:dyDescent="0.35">
      <c r="A79" s="361" t="s">
        <v>1867</v>
      </c>
      <c r="B79" s="362" t="s">
        <v>1726</v>
      </c>
      <c r="C79" s="362">
        <v>2</v>
      </c>
      <c r="D79" s="363"/>
    </row>
    <row r="80" spans="1:4" ht="15.5" x14ac:dyDescent="0.35">
      <c r="A80" s="361" t="s">
        <v>342</v>
      </c>
      <c r="B80" s="362" t="s">
        <v>1868</v>
      </c>
      <c r="C80" s="362">
        <v>3</v>
      </c>
      <c r="D80" s="363"/>
    </row>
    <row r="81" spans="1:4" ht="15.5" x14ac:dyDescent="0.35">
      <c r="A81" s="361" t="s">
        <v>914</v>
      </c>
      <c r="B81" s="362" t="s">
        <v>1869</v>
      </c>
      <c r="C81" s="362">
        <v>6</v>
      </c>
      <c r="D81" s="363"/>
    </row>
    <row r="82" spans="1:4" ht="15.5" x14ac:dyDescent="0.35">
      <c r="A82" s="361" t="s">
        <v>1870</v>
      </c>
      <c r="B82" s="362" t="s">
        <v>1871</v>
      </c>
      <c r="C82" s="362">
        <v>3</v>
      </c>
      <c r="D82" s="363"/>
    </row>
    <row r="83" spans="1:4" ht="15.5" x14ac:dyDescent="0.35">
      <c r="A83" s="361" t="s">
        <v>1872</v>
      </c>
      <c r="B83" s="362" t="s">
        <v>1873</v>
      </c>
      <c r="C83" s="362">
        <v>6</v>
      </c>
      <c r="D83" s="363"/>
    </row>
    <row r="84" spans="1:4" ht="15.5" x14ac:dyDescent="0.35">
      <c r="A84" s="361" t="s">
        <v>1874</v>
      </c>
      <c r="B84" s="362" t="s">
        <v>1875</v>
      </c>
      <c r="C84" s="362">
        <v>5</v>
      </c>
      <c r="D84" s="363"/>
    </row>
    <row r="85" spans="1:4" ht="15.5" x14ac:dyDescent="0.35">
      <c r="A85" s="361" t="s">
        <v>1876</v>
      </c>
      <c r="B85" s="362" t="s">
        <v>1877</v>
      </c>
      <c r="C85" s="362">
        <v>5</v>
      </c>
      <c r="D85" s="363"/>
    </row>
    <row r="86" spans="1:4" ht="15.5" x14ac:dyDescent="0.35">
      <c r="A86" s="361" t="s">
        <v>881</v>
      </c>
      <c r="B86" s="362" t="s">
        <v>1878</v>
      </c>
      <c r="C86" s="362">
        <v>5</v>
      </c>
      <c r="D86" s="363"/>
    </row>
    <row r="87" spans="1:4" ht="15.5" x14ac:dyDescent="0.35">
      <c r="A87" s="361" t="s">
        <v>1879</v>
      </c>
      <c r="B87" s="362" t="s">
        <v>1880</v>
      </c>
      <c r="C87" s="362">
        <v>3</v>
      </c>
      <c r="D87" s="363"/>
    </row>
    <row r="88" spans="1:4" ht="15.5" x14ac:dyDescent="0.35">
      <c r="A88" s="361" t="s">
        <v>1881</v>
      </c>
      <c r="B88" s="362" t="s">
        <v>1882</v>
      </c>
      <c r="C88" s="362">
        <v>5</v>
      </c>
      <c r="D88" s="363"/>
    </row>
    <row r="89" spans="1:4" ht="15.5" x14ac:dyDescent="0.35">
      <c r="A89" s="361" t="s">
        <v>1517</v>
      </c>
      <c r="B89" s="362" t="s">
        <v>1851</v>
      </c>
      <c r="C89" s="362">
        <v>6</v>
      </c>
      <c r="D89" s="363"/>
    </row>
    <row r="90" spans="1:4" ht="15.5" x14ac:dyDescent="0.35">
      <c r="A90" s="361" t="s">
        <v>893</v>
      </c>
      <c r="B90" s="362" t="s">
        <v>1883</v>
      </c>
      <c r="C90" s="362">
        <v>2</v>
      </c>
      <c r="D90" s="363"/>
    </row>
    <row r="91" spans="1:4" ht="15.5" x14ac:dyDescent="0.35">
      <c r="A91" s="361" t="s">
        <v>1884</v>
      </c>
      <c r="B91" s="362" t="s">
        <v>1885</v>
      </c>
      <c r="C91" s="362">
        <v>5</v>
      </c>
      <c r="D91" s="363"/>
    </row>
    <row r="92" spans="1:4" ht="15.5" x14ac:dyDescent="0.35">
      <c r="A92" s="361" t="s">
        <v>318</v>
      </c>
      <c r="B92" s="362" t="s">
        <v>1886</v>
      </c>
      <c r="C92" s="362">
        <v>4</v>
      </c>
      <c r="D92" s="363"/>
    </row>
    <row r="93" spans="1:4" ht="15.5" x14ac:dyDescent="0.35">
      <c r="A93" s="361" t="s">
        <v>870</v>
      </c>
      <c r="B93" s="362" t="s">
        <v>1887</v>
      </c>
      <c r="C93" s="362">
        <v>2</v>
      </c>
      <c r="D93" s="363"/>
    </row>
    <row r="94" spans="1:4" ht="15.5" x14ac:dyDescent="0.35">
      <c r="A94" s="361" t="s">
        <v>1888</v>
      </c>
      <c r="B94" s="362" t="s">
        <v>1889</v>
      </c>
      <c r="C94" s="362">
        <v>2</v>
      </c>
      <c r="D94" s="363"/>
    </row>
    <row r="95" spans="1:4" ht="15.5" x14ac:dyDescent="0.35">
      <c r="A95" s="361" t="s">
        <v>1890</v>
      </c>
      <c r="B95" s="362" t="s">
        <v>1891</v>
      </c>
      <c r="C95" s="362">
        <v>4</v>
      </c>
      <c r="D95" s="363"/>
    </row>
    <row r="96" spans="1:4" ht="31" x14ac:dyDescent="0.35">
      <c r="A96" s="361" t="s">
        <v>1892</v>
      </c>
      <c r="B96" s="362" t="s">
        <v>1893</v>
      </c>
      <c r="C96" s="362">
        <v>5</v>
      </c>
      <c r="D96" s="363"/>
    </row>
    <row r="97" spans="1:4" ht="15.5" x14ac:dyDescent="0.35">
      <c r="A97" s="361" t="s">
        <v>1894</v>
      </c>
      <c r="B97" s="362" t="s">
        <v>1895</v>
      </c>
      <c r="C97" s="362">
        <v>4</v>
      </c>
      <c r="D97" s="363"/>
    </row>
    <row r="98" spans="1:4" ht="15.5" x14ac:dyDescent="0.35">
      <c r="A98" s="361" t="s">
        <v>1852</v>
      </c>
      <c r="B98" s="362" t="s">
        <v>1853</v>
      </c>
      <c r="C98" s="362">
        <v>5</v>
      </c>
      <c r="D98" s="363"/>
    </row>
    <row r="99" spans="1:4" ht="15.5" x14ac:dyDescent="0.35">
      <c r="A99" s="361" t="s">
        <v>1854</v>
      </c>
      <c r="B99" s="362" t="s">
        <v>1855</v>
      </c>
      <c r="C99" s="362">
        <v>3</v>
      </c>
      <c r="D99" s="363"/>
    </row>
    <row r="100" spans="1:4" ht="15.5" x14ac:dyDescent="0.35">
      <c r="A100" s="361" t="s">
        <v>1856</v>
      </c>
      <c r="B100" s="362" t="s">
        <v>1857</v>
      </c>
      <c r="C100" s="362">
        <v>5</v>
      </c>
      <c r="D100" s="363"/>
    </row>
    <row r="101" spans="1:4" ht="15.5" x14ac:dyDescent="0.35">
      <c r="A101" s="361" t="s">
        <v>1858</v>
      </c>
      <c r="B101" s="362" t="s">
        <v>1859</v>
      </c>
      <c r="C101" s="362">
        <v>4</v>
      </c>
      <c r="D101" s="363"/>
    </row>
    <row r="102" spans="1:4" ht="15.5" x14ac:dyDescent="0.35">
      <c r="A102" s="361" t="s">
        <v>358</v>
      </c>
      <c r="B102" s="362" t="s">
        <v>1860</v>
      </c>
      <c r="C102" s="362">
        <v>2</v>
      </c>
      <c r="D102" s="363"/>
    </row>
    <row r="103" spans="1:4" ht="15.5" x14ac:dyDescent="0.35">
      <c r="A103" s="361" t="s">
        <v>1861</v>
      </c>
      <c r="B103" s="362" t="s">
        <v>1862</v>
      </c>
      <c r="C103" s="362">
        <v>4</v>
      </c>
      <c r="D103" s="363"/>
    </row>
    <row r="104" spans="1:4" ht="15.5" x14ac:dyDescent="0.35">
      <c r="A104" s="361" t="s">
        <v>1863</v>
      </c>
      <c r="B104" s="362" t="s">
        <v>1864</v>
      </c>
      <c r="C104" s="362">
        <v>4</v>
      </c>
      <c r="D104" s="363"/>
    </row>
    <row r="105" spans="1:4" ht="15.5" x14ac:dyDescent="0.35">
      <c r="A105" s="361" t="s">
        <v>1896</v>
      </c>
      <c r="B105" s="362" t="s">
        <v>1897</v>
      </c>
      <c r="C105" s="362">
        <v>4</v>
      </c>
      <c r="D105" s="363"/>
    </row>
    <row r="106" spans="1:4" ht="15.5" x14ac:dyDescent="0.35">
      <c r="A106" s="361" t="s">
        <v>1915</v>
      </c>
      <c r="B106" s="362" t="s">
        <v>1916</v>
      </c>
      <c r="C106" s="362">
        <v>2</v>
      </c>
      <c r="D106" s="363"/>
    </row>
    <row r="107" spans="1:4" ht="15.5" x14ac:dyDescent="0.35">
      <c r="A107" s="361" t="s">
        <v>1898</v>
      </c>
      <c r="B107" s="362" t="s">
        <v>1726</v>
      </c>
      <c r="C107" s="362">
        <v>2</v>
      </c>
      <c r="D107" s="363"/>
    </row>
    <row r="108" spans="1:4" ht="15.5" x14ac:dyDescent="0.35">
      <c r="A108" s="361" t="s">
        <v>1917</v>
      </c>
      <c r="B108" s="362" t="s">
        <v>1918</v>
      </c>
      <c r="C108" s="362">
        <v>2</v>
      </c>
      <c r="D108" s="363"/>
    </row>
    <row r="109" spans="1:4" ht="15.5" x14ac:dyDescent="0.35">
      <c r="A109" s="361" t="s">
        <v>1919</v>
      </c>
      <c r="B109" s="362" t="s">
        <v>1920</v>
      </c>
      <c r="C109" s="362">
        <v>3</v>
      </c>
      <c r="D109" s="363"/>
    </row>
    <row r="110" spans="1:4" ht="15.5" x14ac:dyDescent="0.35">
      <c r="A110" s="361" t="s">
        <v>1921</v>
      </c>
      <c r="B110" s="362" t="s">
        <v>1922</v>
      </c>
      <c r="C110" s="362">
        <v>3</v>
      </c>
      <c r="D110" s="363"/>
    </row>
    <row r="111" spans="1:4" ht="15.5" x14ac:dyDescent="0.35">
      <c r="A111" s="361" t="s">
        <v>1923</v>
      </c>
      <c r="B111" s="362" t="s">
        <v>1924</v>
      </c>
      <c r="C111" s="362">
        <v>5</v>
      </c>
      <c r="D111" s="363"/>
    </row>
    <row r="112" spans="1:4" ht="15.5" x14ac:dyDescent="0.35">
      <c r="A112" s="361" t="s">
        <v>1925</v>
      </c>
      <c r="B112" s="362" t="s">
        <v>1926</v>
      </c>
      <c r="C112" s="362">
        <v>4</v>
      </c>
      <c r="D112" s="363"/>
    </row>
    <row r="113" spans="1:4" ht="15.5" x14ac:dyDescent="0.35">
      <c r="A113" s="361" t="s">
        <v>1927</v>
      </c>
      <c r="B113" s="362" t="s">
        <v>1928</v>
      </c>
      <c r="C113" s="362">
        <v>6</v>
      </c>
      <c r="D113" s="363"/>
    </row>
    <row r="114" spans="1:4" ht="15.5" x14ac:dyDescent="0.35">
      <c r="A114" s="361" t="s">
        <v>1929</v>
      </c>
      <c r="B114" s="362" t="s">
        <v>1930</v>
      </c>
      <c r="C114" s="362">
        <v>6</v>
      </c>
      <c r="D114" s="363"/>
    </row>
    <row r="115" spans="1:4" ht="15.5" x14ac:dyDescent="0.35">
      <c r="A115" s="361" t="s">
        <v>1931</v>
      </c>
      <c r="B115" s="362" t="s">
        <v>1932</v>
      </c>
      <c r="C115" s="362">
        <v>6</v>
      </c>
      <c r="D115" s="363"/>
    </row>
    <row r="116" spans="1:4" ht="31" x14ac:dyDescent="0.35">
      <c r="A116" s="361" t="s">
        <v>1933</v>
      </c>
      <c r="B116" s="362" t="s">
        <v>1934</v>
      </c>
      <c r="C116" s="362">
        <v>5</v>
      </c>
      <c r="D116" s="363"/>
    </row>
    <row r="117" spans="1:4" ht="15.5" x14ac:dyDescent="0.35">
      <c r="A117" s="361" t="s">
        <v>1899</v>
      </c>
      <c r="B117" s="362" t="s">
        <v>1900</v>
      </c>
      <c r="C117" s="362">
        <v>4</v>
      </c>
      <c r="D117" s="363"/>
    </row>
    <row r="118" spans="1:4" ht="15.5" x14ac:dyDescent="0.35">
      <c r="A118" s="361" t="s">
        <v>1935</v>
      </c>
      <c r="B118" s="362" t="s">
        <v>1936</v>
      </c>
      <c r="C118" s="362">
        <v>5</v>
      </c>
      <c r="D118" s="363"/>
    </row>
    <row r="119" spans="1:4" ht="15.5" x14ac:dyDescent="0.35">
      <c r="A119" s="361" t="s">
        <v>1901</v>
      </c>
      <c r="B119" s="362" t="s">
        <v>1902</v>
      </c>
      <c r="C119" s="362">
        <v>5</v>
      </c>
      <c r="D119" s="363"/>
    </row>
    <row r="120" spans="1:4" ht="15.5" x14ac:dyDescent="0.35">
      <c r="A120" s="361" t="s">
        <v>1903</v>
      </c>
      <c r="B120" s="362" t="s">
        <v>1904</v>
      </c>
      <c r="C120" s="362">
        <v>2</v>
      </c>
      <c r="D120" s="363"/>
    </row>
    <row r="121" spans="1:4" ht="15.5" x14ac:dyDescent="0.35">
      <c r="A121" s="361" t="s">
        <v>1905</v>
      </c>
      <c r="B121" s="362" t="s">
        <v>1906</v>
      </c>
      <c r="C121" s="362">
        <v>5</v>
      </c>
      <c r="D121" s="363"/>
    </row>
    <row r="122" spans="1:4" ht="15.5" x14ac:dyDescent="0.35">
      <c r="A122" s="361" t="s">
        <v>1907</v>
      </c>
      <c r="B122" s="362" t="s">
        <v>1908</v>
      </c>
      <c r="C122" s="362">
        <v>6</v>
      </c>
      <c r="D122" s="363"/>
    </row>
    <row r="123" spans="1:4" ht="15.5" x14ac:dyDescent="0.35">
      <c r="A123" s="361" t="s">
        <v>1909</v>
      </c>
      <c r="B123" s="362" t="s">
        <v>1910</v>
      </c>
      <c r="C123" s="362">
        <v>4</v>
      </c>
      <c r="D123" s="363"/>
    </row>
    <row r="124" spans="1:4" ht="15.5" x14ac:dyDescent="0.35">
      <c r="A124" s="361" t="s">
        <v>1911</v>
      </c>
      <c r="B124" s="362" t="s">
        <v>1912</v>
      </c>
      <c r="C124" s="362">
        <v>5</v>
      </c>
      <c r="D124" s="363"/>
    </row>
    <row r="125" spans="1:4" ht="15.5" x14ac:dyDescent="0.35">
      <c r="A125" s="361" t="s">
        <v>1913</v>
      </c>
      <c r="B125" s="362" t="s">
        <v>1914</v>
      </c>
      <c r="C125" s="362">
        <v>4</v>
      </c>
      <c r="D125" s="363"/>
    </row>
    <row r="126" spans="1:4" ht="15.5" x14ac:dyDescent="0.35">
      <c r="A126" s="361" t="s">
        <v>1937</v>
      </c>
      <c r="B126" s="362" t="s">
        <v>1938</v>
      </c>
      <c r="C126" s="362">
        <v>3</v>
      </c>
      <c r="D126" s="363"/>
    </row>
    <row r="127" spans="1:4" ht="15.5" x14ac:dyDescent="0.35">
      <c r="A127" s="361" t="s">
        <v>196</v>
      </c>
      <c r="B127" s="362" t="s">
        <v>1939</v>
      </c>
      <c r="C127" s="362">
        <v>5</v>
      </c>
      <c r="D127" s="363"/>
    </row>
    <row r="128" spans="1:4" ht="15.5" x14ac:dyDescent="0.35">
      <c r="A128" s="361" t="s">
        <v>1940</v>
      </c>
      <c r="B128" s="362" t="s">
        <v>1726</v>
      </c>
      <c r="C128" s="362">
        <v>2</v>
      </c>
      <c r="D128" s="363"/>
    </row>
    <row r="129" spans="1:4" ht="15.5" x14ac:dyDescent="0.35">
      <c r="A129" s="361" t="s">
        <v>636</v>
      </c>
      <c r="B129" s="362" t="s">
        <v>1941</v>
      </c>
      <c r="C129" s="362">
        <v>4</v>
      </c>
      <c r="D129" s="363"/>
    </row>
    <row r="130" spans="1:4" ht="15.5" x14ac:dyDescent="0.35">
      <c r="A130" s="361" t="s">
        <v>1942</v>
      </c>
      <c r="B130" s="362" t="s">
        <v>1943</v>
      </c>
      <c r="C130" s="362">
        <v>1</v>
      </c>
      <c r="D130" s="363"/>
    </row>
    <row r="131" spans="1:4" ht="15.5" x14ac:dyDescent="0.35">
      <c r="A131" s="361" t="s">
        <v>1944</v>
      </c>
      <c r="B131" s="362" t="s">
        <v>1945</v>
      </c>
      <c r="C131" s="362">
        <v>6</v>
      </c>
      <c r="D131" s="363"/>
    </row>
    <row r="132" spans="1:4" ht="15.5" x14ac:dyDescent="0.35">
      <c r="A132" s="361" t="s">
        <v>1946</v>
      </c>
      <c r="B132" s="362" t="s">
        <v>1947</v>
      </c>
      <c r="C132" s="362">
        <v>5</v>
      </c>
      <c r="D132" s="363"/>
    </row>
    <row r="133" spans="1:4" ht="15.5" x14ac:dyDescent="0.35">
      <c r="A133" s="361" t="s">
        <v>998</v>
      </c>
      <c r="B133" s="362" t="s">
        <v>1948</v>
      </c>
      <c r="C133" s="362">
        <v>3</v>
      </c>
      <c r="D133" s="363"/>
    </row>
    <row r="134" spans="1:4" ht="15.5" x14ac:dyDescent="0.35">
      <c r="A134" s="361" t="s">
        <v>1949</v>
      </c>
      <c r="B134" s="362" t="s">
        <v>1950</v>
      </c>
      <c r="C134" s="362">
        <v>3</v>
      </c>
      <c r="D134" s="363"/>
    </row>
    <row r="135" spans="1:4" ht="15.5" x14ac:dyDescent="0.35">
      <c r="A135" s="361" t="s">
        <v>1951</v>
      </c>
      <c r="B135" s="362" t="s">
        <v>1952</v>
      </c>
      <c r="C135" s="362">
        <v>4</v>
      </c>
      <c r="D135" s="363"/>
    </row>
    <row r="136" spans="1:4" ht="15.5" x14ac:dyDescent="0.35">
      <c r="A136" s="361" t="s">
        <v>1953</v>
      </c>
      <c r="B136" s="362" t="s">
        <v>1954</v>
      </c>
      <c r="C136" s="362">
        <v>4</v>
      </c>
      <c r="D136" s="363"/>
    </row>
    <row r="137" spans="1:4" ht="15.5" x14ac:dyDescent="0.35">
      <c r="A137" s="361" t="s">
        <v>1955</v>
      </c>
      <c r="B137" s="362" t="s">
        <v>1956</v>
      </c>
      <c r="C137" s="362">
        <v>6</v>
      </c>
      <c r="D137" s="363"/>
    </row>
    <row r="138" spans="1:4" ht="15.5" x14ac:dyDescent="0.35">
      <c r="A138" s="361" t="s">
        <v>1957</v>
      </c>
      <c r="B138" s="362" t="s">
        <v>1958</v>
      </c>
      <c r="C138" s="362">
        <v>3</v>
      </c>
      <c r="D138" s="363"/>
    </row>
    <row r="139" spans="1:4" ht="15.5" x14ac:dyDescent="0.35">
      <c r="A139" s="361" t="s">
        <v>1959</v>
      </c>
      <c r="B139" s="362" t="s">
        <v>1960</v>
      </c>
      <c r="C139" s="362">
        <v>5</v>
      </c>
      <c r="D139" s="363"/>
    </row>
    <row r="140" spans="1:4" ht="15.5" x14ac:dyDescent="0.35">
      <c r="A140" s="361" t="s">
        <v>1961</v>
      </c>
      <c r="B140" s="362" t="s">
        <v>1962</v>
      </c>
      <c r="C140" s="362">
        <v>6</v>
      </c>
      <c r="D140" s="363"/>
    </row>
    <row r="141" spans="1:4" ht="15.5" x14ac:dyDescent="0.35">
      <c r="A141" s="361" t="s">
        <v>1963</v>
      </c>
      <c r="B141" s="362" t="s">
        <v>1964</v>
      </c>
      <c r="C141" s="362">
        <v>4</v>
      </c>
      <c r="D141" s="363"/>
    </row>
    <row r="142" spans="1:4" ht="15.5" x14ac:dyDescent="0.35">
      <c r="A142" s="361" t="s">
        <v>1965</v>
      </c>
      <c r="B142" s="362" t="s">
        <v>1966</v>
      </c>
      <c r="C142" s="362">
        <v>5</v>
      </c>
      <c r="D142" s="363"/>
    </row>
    <row r="143" spans="1:4" ht="15.5" x14ac:dyDescent="0.35">
      <c r="A143" s="361" t="s">
        <v>1967</v>
      </c>
      <c r="B143" s="362" t="s">
        <v>1968</v>
      </c>
      <c r="C143" s="362">
        <v>4</v>
      </c>
      <c r="D143" s="363"/>
    </row>
    <row r="144" spans="1:4" ht="15.5" x14ac:dyDescent="0.35">
      <c r="A144" s="361" t="s">
        <v>1537</v>
      </c>
      <c r="B144" s="362" t="s">
        <v>1969</v>
      </c>
      <c r="C144" s="362">
        <v>4</v>
      </c>
      <c r="D144" s="363"/>
    </row>
    <row r="145" spans="1:4" ht="15.5" x14ac:dyDescent="0.35">
      <c r="A145" s="361" t="s">
        <v>1970</v>
      </c>
      <c r="B145" s="362" t="s">
        <v>1971</v>
      </c>
      <c r="C145" s="362">
        <v>4</v>
      </c>
      <c r="D145" s="363"/>
    </row>
    <row r="146" spans="1:4" ht="15.5" x14ac:dyDescent="0.35">
      <c r="A146" s="361" t="s">
        <v>1972</v>
      </c>
      <c r="B146" s="362" t="s">
        <v>1973</v>
      </c>
      <c r="C146" s="362">
        <v>5</v>
      </c>
      <c r="D146" s="363"/>
    </row>
    <row r="147" spans="1:4" ht="15.5" x14ac:dyDescent="0.35">
      <c r="A147" s="361" t="s">
        <v>1974</v>
      </c>
      <c r="B147" s="362" t="s">
        <v>1975</v>
      </c>
      <c r="C147" s="362">
        <v>6</v>
      </c>
      <c r="D147" s="363"/>
    </row>
    <row r="148" spans="1:4" ht="31" x14ac:dyDescent="0.35">
      <c r="A148" s="361" t="s">
        <v>1976</v>
      </c>
      <c r="B148" s="362" t="s">
        <v>1977</v>
      </c>
      <c r="C148" s="362">
        <v>5</v>
      </c>
      <c r="D148" s="363"/>
    </row>
    <row r="149" spans="1:4" ht="15.5" x14ac:dyDescent="0.35">
      <c r="A149" s="361" t="s">
        <v>1978</v>
      </c>
      <c r="B149" s="362" t="s">
        <v>1979</v>
      </c>
      <c r="C149" s="362">
        <v>7</v>
      </c>
      <c r="D149" s="363"/>
    </row>
    <row r="150" spans="1:4" ht="15.5" x14ac:dyDescent="0.35">
      <c r="A150" s="361" t="s">
        <v>1980</v>
      </c>
      <c r="B150" s="362" t="s">
        <v>1981</v>
      </c>
      <c r="C150" s="362">
        <v>6</v>
      </c>
      <c r="D150" s="363"/>
    </row>
    <row r="151" spans="1:4" ht="15.5" x14ac:dyDescent="0.35">
      <c r="A151" s="361" t="s">
        <v>1982</v>
      </c>
      <c r="B151" s="362" t="s">
        <v>1983</v>
      </c>
      <c r="C151" s="362">
        <v>1</v>
      </c>
      <c r="D151" s="363"/>
    </row>
    <row r="152" spans="1:4" ht="15.5" x14ac:dyDescent="0.35">
      <c r="A152" s="361" t="s">
        <v>1984</v>
      </c>
      <c r="B152" s="362" t="s">
        <v>1985</v>
      </c>
      <c r="C152" s="362">
        <v>6</v>
      </c>
      <c r="D152" s="363"/>
    </row>
    <row r="153" spans="1:4" ht="31" x14ac:dyDescent="0.35">
      <c r="A153" s="361" t="s">
        <v>1986</v>
      </c>
      <c r="B153" s="362" t="s">
        <v>1987</v>
      </c>
      <c r="C153" s="362">
        <v>6</v>
      </c>
      <c r="D153" s="363"/>
    </row>
    <row r="154" spans="1:4" ht="31" x14ac:dyDescent="0.35">
      <c r="A154" s="361" t="s">
        <v>1988</v>
      </c>
      <c r="B154" s="362" t="s">
        <v>1989</v>
      </c>
      <c r="C154" s="362">
        <v>6</v>
      </c>
      <c r="D154" s="363"/>
    </row>
    <row r="155" spans="1:4" ht="15.5" x14ac:dyDescent="0.35">
      <c r="A155" s="361" t="s">
        <v>1990</v>
      </c>
      <c r="B155" s="362" t="s">
        <v>1991</v>
      </c>
      <c r="C155" s="362">
        <v>4</v>
      </c>
      <c r="D155" s="363"/>
    </row>
    <row r="156" spans="1:4" ht="15.5" x14ac:dyDescent="0.35">
      <c r="A156" s="361" t="s">
        <v>1992</v>
      </c>
      <c r="B156" s="362" t="s">
        <v>1993</v>
      </c>
      <c r="C156" s="362">
        <v>6</v>
      </c>
      <c r="D156" s="363"/>
    </row>
    <row r="157" spans="1:4" ht="15.5" x14ac:dyDescent="0.35">
      <c r="A157" s="361" t="s">
        <v>1994</v>
      </c>
      <c r="B157" s="362" t="s">
        <v>1995</v>
      </c>
      <c r="C157" s="362">
        <v>3</v>
      </c>
      <c r="D157" s="363"/>
    </row>
    <row r="158" spans="1:4" ht="15.5" x14ac:dyDescent="0.35">
      <c r="A158" s="361" t="s">
        <v>1996</v>
      </c>
      <c r="B158" s="362" t="s">
        <v>1997</v>
      </c>
      <c r="C158" s="362">
        <v>4</v>
      </c>
      <c r="D158" s="363"/>
    </row>
    <row r="159" spans="1:4" ht="15.5" x14ac:dyDescent="0.35">
      <c r="A159" s="361" t="s">
        <v>1998</v>
      </c>
      <c r="B159" s="362" t="s">
        <v>1999</v>
      </c>
      <c r="C159" s="362">
        <v>5</v>
      </c>
      <c r="D159" s="363"/>
    </row>
    <row r="160" spans="1:4" ht="31" x14ac:dyDescent="0.35">
      <c r="A160" s="361" t="s">
        <v>2000</v>
      </c>
      <c r="B160" s="362" t="s">
        <v>2001</v>
      </c>
      <c r="C160" s="362">
        <v>3</v>
      </c>
      <c r="D160" s="363"/>
    </row>
    <row r="161" spans="1:4" ht="15.5" x14ac:dyDescent="0.35">
      <c r="A161" s="361" t="s">
        <v>2002</v>
      </c>
      <c r="B161" s="362" t="s">
        <v>2003</v>
      </c>
      <c r="C161" s="362">
        <v>5</v>
      </c>
      <c r="D161" s="363"/>
    </row>
    <row r="162" spans="1:4" ht="15.5" x14ac:dyDescent="0.35">
      <c r="A162" s="361" t="s">
        <v>2004</v>
      </c>
      <c r="B162" s="362" t="s">
        <v>2005</v>
      </c>
      <c r="C162" s="362">
        <v>5</v>
      </c>
      <c r="D162" s="363"/>
    </row>
    <row r="163" spans="1:4" ht="15.5" x14ac:dyDescent="0.35">
      <c r="A163" s="361" t="s">
        <v>2006</v>
      </c>
      <c r="B163" s="362" t="s">
        <v>2007</v>
      </c>
      <c r="C163" s="362">
        <v>5</v>
      </c>
      <c r="D163" s="363"/>
    </row>
    <row r="164" spans="1:4" ht="15.5" x14ac:dyDescent="0.35">
      <c r="A164" s="361" t="s">
        <v>2008</v>
      </c>
      <c r="B164" s="362" t="s">
        <v>2009</v>
      </c>
      <c r="C164" s="362">
        <v>5</v>
      </c>
      <c r="D164" s="363"/>
    </row>
    <row r="165" spans="1:4" ht="15.5" x14ac:dyDescent="0.35">
      <c r="A165" s="361" t="s">
        <v>2010</v>
      </c>
      <c r="B165" s="362" t="s">
        <v>2011</v>
      </c>
      <c r="C165" s="362">
        <v>5</v>
      </c>
      <c r="D165" s="363"/>
    </row>
    <row r="166" spans="1:4" ht="15.5" x14ac:dyDescent="0.35">
      <c r="A166" s="361" t="s">
        <v>716</v>
      </c>
      <c r="B166" s="362" t="s">
        <v>2012</v>
      </c>
      <c r="C166" s="362">
        <v>5</v>
      </c>
      <c r="D166" s="363"/>
    </row>
    <row r="167" spans="1:4" ht="15.5" x14ac:dyDescent="0.35">
      <c r="A167" s="361" t="s">
        <v>2013</v>
      </c>
      <c r="B167" s="362" t="s">
        <v>2014</v>
      </c>
      <c r="C167" s="362">
        <v>6</v>
      </c>
      <c r="D167" s="363"/>
    </row>
    <row r="168" spans="1:4" ht="15.5" x14ac:dyDescent="0.35">
      <c r="A168" s="361" t="s">
        <v>2015</v>
      </c>
      <c r="B168" s="362" t="s">
        <v>2016</v>
      </c>
      <c r="C168" s="362">
        <v>4</v>
      </c>
      <c r="D168" s="363"/>
    </row>
    <row r="169" spans="1:4" ht="15.5" x14ac:dyDescent="0.35">
      <c r="A169" s="361" t="s">
        <v>2017</v>
      </c>
      <c r="B169" s="362" t="s">
        <v>2018</v>
      </c>
      <c r="C169" s="362">
        <v>3</v>
      </c>
      <c r="D169" s="363"/>
    </row>
    <row r="170" spans="1:4" ht="15.5" x14ac:dyDescent="0.35">
      <c r="A170" s="361" t="s">
        <v>2019</v>
      </c>
      <c r="B170" s="362" t="s">
        <v>2020</v>
      </c>
      <c r="C170" s="362">
        <v>4</v>
      </c>
      <c r="D170" s="363"/>
    </row>
    <row r="171" spans="1:4" ht="15.5" x14ac:dyDescent="0.35">
      <c r="A171" s="361" t="s">
        <v>2021</v>
      </c>
      <c r="B171" s="362" t="s">
        <v>2022</v>
      </c>
      <c r="C171" s="362">
        <v>6</v>
      </c>
      <c r="D171" s="363"/>
    </row>
    <row r="172" spans="1:4" ht="15.5" x14ac:dyDescent="0.35">
      <c r="A172" s="361" t="s">
        <v>2967</v>
      </c>
      <c r="B172" s="362" t="s">
        <v>2976</v>
      </c>
      <c r="C172" s="362">
        <v>4</v>
      </c>
      <c r="D172" s="363"/>
    </row>
    <row r="173" spans="1:4" ht="31" x14ac:dyDescent="0.35">
      <c r="A173" s="361" t="s">
        <v>2023</v>
      </c>
      <c r="B173" s="362" t="s">
        <v>2024</v>
      </c>
      <c r="C173" s="362">
        <v>5</v>
      </c>
      <c r="D173" s="363"/>
    </row>
    <row r="174" spans="1:4" ht="15.5" x14ac:dyDescent="0.35">
      <c r="A174" s="361" t="s">
        <v>2025</v>
      </c>
      <c r="B174" s="362" t="s">
        <v>2026</v>
      </c>
      <c r="C174" s="362">
        <v>3</v>
      </c>
      <c r="D174" s="363"/>
    </row>
    <row r="175" spans="1:4" ht="15.5" x14ac:dyDescent="0.35">
      <c r="A175" s="361" t="s">
        <v>2027</v>
      </c>
      <c r="B175" s="362" t="s">
        <v>2028</v>
      </c>
      <c r="C175" s="362">
        <v>5</v>
      </c>
      <c r="D175" s="363"/>
    </row>
    <row r="176" spans="1:4" ht="15.5" x14ac:dyDescent="0.35">
      <c r="A176" s="361" t="s">
        <v>2029</v>
      </c>
      <c r="B176" s="362" t="s">
        <v>2030</v>
      </c>
      <c r="C176" s="362">
        <v>5</v>
      </c>
      <c r="D176" s="363"/>
    </row>
    <row r="177" spans="1:4" ht="15.5" x14ac:dyDescent="0.35">
      <c r="A177" s="361" t="s">
        <v>2031</v>
      </c>
      <c r="B177" s="362" t="s">
        <v>2032</v>
      </c>
      <c r="C177" s="362">
        <v>4</v>
      </c>
      <c r="D177" s="363"/>
    </row>
    <row r="178" spans="1:4" ht="15.5" x14ac:dyDescent="0.35">
      <c r="A178" s="361" t="s">
        <v>2048</v>
      </c>
      <c r="B178" s="362" t="s">
        <v>2049</v>
      </c>
      <c r="C178" s="362">
        <v>2</v>
      </c>
      <c r="D178" s="363"/>
    </row>
    <row r="179" spans="1:4" ht="15.5" x14ac:dyDescent="0.35">
      <c r="A179" s="361" t="s">
        <v>2033</v>
      </c>
      <c r="B179" s="362" t="s">
        <v>1726</v>
      </c>
      <c r="C179" s="362">
        <v>2</v>
      </c>
      <c r="D179" s="363"/>
    </row>
    <row r="180" spans="1:4" ht="15.5" x14ac:dyDescent="0.35">
      <c r="A180" s="361" t="s">
        <v>2977</v>
      </c>
      <c r="B180" s="362" t="s">
        <v>2978</v>
      </c>
      <c r="C180" s="362">
        <v>3</v>
      </c>
      <c r="D180" s="363"/>
    </row>
    <row r="181" spans="1:4" ht="15.5" x14ac:dyDescent="0.35">
      <c r="A181" s="361" t="s">
        <v>2034</v>
      </c>
      <c r="B181" s="362" t="s">
        <v>2035</v>
      </c>
      <c r="C181" s="362">
        <v>3</v>
      </c>
      <c r="D181" s="363"/>
    </row>
    <row r="182" spans="1:4" ht="15.5" x14ac:dyDescent="0.35">
      <c r="A182" s="361" t="s">
        <v>2036</v>
      </c>
      <c r="B182" s="362" t="s">
        <v>2037</v>
      </c>
      <c r="C182" s="362">
        <v>3</v>
      </c>
      <c r="D182" s="363"/>
    </row>
    <row r="183" spans="1:4" ht="15.5" x14ac:dyDescent="0.35">
      <c r="A183" s="361" t="s">
        <v>2038</v>
      </c>
      <c r="B183" s="362" t="s">
        <v>2039</v>
      </c>
      <c r="C183" s="362">
        <v>5</v>
      </c>
      <c r="D183" s="363"/>
    </row>
    <row r="184" spans="1:4" ht="15.5" x14ac:dyDescent="0.35">
      <c r="A184" s="361" t="s">
        <v>1677</v>
      </c>
      <c r="B184" s="362" t="s">
        <v>1678</v>
      </c>
      <c r="C184" s="362">
        <v>5</v>
      </c>
      <c r="D184" s="363"/>
    </row>
    <row r="185" spans="1:4" ht="15.5" x14ac:dyDescent="0.35">
      <c r="A185" s="361" t="s">
        <v>2040</v>
      </c>
      <c r="B185" s="362" t="s">
        <v>2041</v>
      </c>
      <c r="C185" s="362">
        <v>2</v>
      </c>
      <c r="D185" s="363"/>
    </row>
    <row r="186" spans="1:4" ht="15.5" x14ac:dyDescent="0.35">
      <c r="A186" s="361" t="s">
        <v>2042</v>
      </c>
      <c r="B186" s="362" t="s">
        <v>2043</v>
      </c>
      <c r="C186" s="362">
        <v>3</v>
      </c>
      <c r="D186" s="363"/>
    </row>
    <row r="187" spans="1:4" ht="15.5" x14ac:dyDescent="0.35">
      <c r="A187" s="361" t="s">
        <v>2044</v>
      </c>
      <c r="B187" s="362" t="s">
        <v>2045</v>
      </c>
      <c r="C187" s="362">
        <v>4</v>
      </c>
      <c r="D187" s="363"/>
    </row>
    <row r="188" spans="1:4" ht="15.5" x14ac:dyDescent="0.35">
      <c r="A188" s="361" t="s">
        <v>2046</v>
      </c>
      <c r="B188" s="362" t="s">
        <v>2047</v>
      </c>
      <c r="C188" s="362">
        <v>2</v>
      </c>
      <c r="D188" s="363"/>
    </row>
    <row r="189" spans="1:4" ht="15.5" x14ac:dyDescent="0.35">
      <c r="A189" s="361" t="s">
        <v>265</v>
      </c>
      <c r="B189" s="362" t="s">
        <v>1840</v>
      </c>
      <c r="C189" s="362">
        <v>5</v>
      </c>
      <c r="D189" s="363"/>
    </row>
    <row r="190" spans="1:4" ht="15.5" x14ac:dyDescent="0.35">
      <c r="A190" s="361" t="s">
        <v>273</v>
      </c>
      <c r="B190" s="362" t="s">
        <v>1841</v>
      </c>
      <c r="C190" s="362">
        <v>3</v>
      </c>
      <c r="D190" s="363"/>
    </row>
    <row r="191" spans="1:4" ht="15.5" x14ac:dyDescent="0.35">
      <c r="A191" s="361" t="s">
        <v>1842</v>
      </c>
      <c r="B191" s="362" t="s">
        <v>1843</v>
      </c>
      <c r="C191" s="362">
        <v>6</v>
      </c>
      <c r="D191" s="363"/>
    </row>
    <row r="192" spans="1:4" ht="15.5" x14ac:dyDescent="0.35">
      <c r="A192" s="361" t="s">
        <v>247</v>
      </c>
      <c r="B192" s="362" t="s">
        <v>1844</v>
      </c>
      <c r="C192" s="362">
        <v>5</v>
      </c>
      <c r="D192" s="363"/>
    </row>
    <row r="193" spans="1:4" ht="15.5" x14ac:dyDescent="0.35">
      <c r="A193" s="361" t="s">
        <v>1449</v>
      </c>
      <c r="B193" s="362" t="s">
        <v>1845</v>
      </c>
      <c r="C193" s="362">
        <v>4</v>
      </c>
      <c r="D193" s="363"/>
    </row>
    <row r="194" spans="1:4" ht="15.5" x14ac:dyDescent="0.35">
      <c r="A194" s="361" t="s">
        <v>1846</v>
      </c>
      <c r="B194" s="362" t="s">
        <v>1847</v>
      </c>
      <c r="C194" s="362">
        <v>4</v>
      </c>
      <c r="D194" s="363"/>
    </row>
    <row r="195" spans="1:4" ht="15.5" x14ac:dyDescent="0.35">
      <c r="A195" s="361" t="s">
        <v>1848</v>
      </c>
      <c r="B195" s="362" t="s">
        <v>1849</v>
      </c>
      <c r="C195" s="362">
        <v>4</v>
      </c>
      <c r="D195" s="363"/>
    </row>
    <row r="196" spans="1:4" ht="15.5" x14ac:dyDescent="0.35">
      <c r="A196" s="361" t="s">
        <v>2050</v>
      </c>
      <c r="B196" s="362" t="s">
        <v>2051</v>
      </c>
      <c r="C196" s="362">
        <v>5</v>
      </c>
      <c r="D196" s="363"/>
    </row>
    <row r="197" spans="1:4" ht="15.5" x14ac:dyDescent="0.35">
      <c r="A197" s="361" t="s">
        <v>2052</v>
      </c>
      <c r="B197" s="362" t="s">
        <v>1726</v>
      </c>
      <c r="C197" s="362">
        <v>2</v>
      </c>
      <c r="D197" s="363"/>
    </row>
    <row r="198" spans="1:4" ht="15.5" x14ac:dyDescent="0.35">
      <c r="A198" s="361" t="s">
        <v>2053</v>
      </c>
      <c r="B198" s="362" t="s">
        <v>2054</v>
      </c>
      <c r="C198" s="362">
        <v>3</v>
      </c>
      <c r="D198" s="363"/>
    </row>
    <row r="199" spans="1:4" ht="31" x14ac:dyDescent="0.35">
      <c r="A199" s="361" t="s">
        <v>2055</v>
      </c>
      <c r="B199" s="362" t="s">
        <v>2056</v>
      </c>
      <c r="C199" s="362">
        <v>3</v>
      </c>
      <c r="D199" s="363"/>
    </row>
    <row r="200" spans="1:4" ht="31" x14ac:dyDescent="0.35">
      <c r="A200" s="361" t="s">
        <v>2057</v>
      </c>
      <c r="B200" s="362" t="s">
        <v>2058</v>
      </c>
      <c r="C200" s="362">
        <v>3</v>
      </c>
      <c r="D200" s="363"/>
    </row>
    <row r="201" spans="1:4" ht="15.5" x14ac:dyDescent="0.35">
      <c r="A201" s="361" t="s">
        <v>2059</v>
      </c>
      <c r="B201" s="362" t="s">
        <v>2060</v>
      </c>
      <c r="C201" s="362">
        <v>5</v>
      </c>
      <c r="D201" s="363"/>
    </row>
    <row r="202" spans="1:4" ht="15.5" x14ac:dyDescent="0.35">
      <c r="A202" s="361" t="s">
        <v>2061</v>
      </c>
      <c r="B202" s="362" t="s">
        <v>2062</v>
      </c>
      <c r="C202" s="362">
        <v>4</v>
      </c>
      <c r="D202" s="363"/>
    </row>
    <row r="203" spans="1:4" ht="15.5" x14ac:dyDescent="0.35">
      <c r="A203" s="361" t="s">
        <v>2063</v>
      </c>
      <c r="B203" s="362" t="s">
        <v>1726</v>
      </c>
      <c r="C203" s="362">
        <v>2</v>
      </c>
      <c r="D203" s="363"/>
    </row>
    <row r="204" spans="1:4" ht="15.5" x14ac:dyDescent="0.35">
      <c r="A204" s="361" t="s">
        <v>2064</v>
      </c>
      <c r="B204" s="362" t="s">
        <v>2065</v>
      </c>
      <c r="C204" s="362">
        <v>1</v>
      </c>
      <c r="D204" s="363"/>
    </row>
    <row r="205" spans="1:4" ht="15.5" x14ac:dyDescent="0.35">
      <c r="A205" s="361" t="s">
        <v>2066</v>
      </c>
      <c r="B205" s="362" t="s">
        <v>2067</v>
      </c>
      <c r="C205" s="362">
        <v>4</v>
      </c>
      <c r="D205" s="363"/>
    </row>
    <row r="206" spans="1:4" ht="15.5" x14ac:dyDescent="0.35">
      <c r="A206" s="361" t="s">
        <v>2068</v>
      </c>
      <c r="B206" s="362" t="s">
        <v>2069</v>
      </c>
      <c r="C206" s="362">
        <v>3</v>
      </c>
      <c r="D206" s="363"/>
    </row>
    <row r="207" spans="1:4" ht="15.5" x14ac:dyDescent="0.35">
      <c r="A207" s="361" t="s">
        <v>2070</v>
      </c>
      <c r="B207" s="362" t="s">
        <v>2071</v>
      </c>
      <c r="C207" s="362">
        <v>4</v>
      </c>
      <c r="D207" s="363"/>
    </row>
    <row r="208" spans="1:4" ht="15.5" x14ac:dyDescent="0.35">
      <c r="A208" s="361" t="s">
        <v>2417</v>
      </c>
      <c r="B208" s="362" t="s">
        <v>2418</v>
      </c>
      <c r="C208" s="362">
        <v>4</v>
      </c>
      <c r="D208" s="363"/>
    </row>
    <row r="209" spans="1:4" ht="15.5" x14ac:dyDescent="0.35">
      <c r="A209" s="361" t="s">
        <v>2072</v>
      </c>
      <c r="B209" s="362" t="s">
        <v>2073</v>
      </c>
      <c r="C209" s="362">
        <v>4</v>
      </c>
      <c r="D209" s="363"/>
    </row>
    <row r="210" spans="1:4" ht="15.5" x14ac:dyDescent="0.35">
      <c r="A210" s="361" t="s">
        <v>2090</v>
      </c>
      <c r="B210" s="362" t="s">
        <v>2091</v>
      </c>
      <c r="C210" s="362">
        <v>3</v>
      </c>
      <c r="D210" s="363"/>
    </row>
    <row r="211" spans="1:4" ht="15.5" x14ac:dyDescent="0.35">
      <c r="A211" s="361" t="s">
        <v>2092</v>
      </c>
      <c r="B211" s="362" t="s">
        <v>1726</v>
      </c>
      <c r="C211" s="362">
        <v>2</v>
      </c>
      <c r="D211" s="363"/>
    </row>
    <row r="212" spans="1:4" ht="15.5" x14ac:dyDescent="0.35">
      <c r="A212" s="361" t="s">
        <v>2093</v>
      </c>
      <c r="B212" s="362" t="s">
        <v>2094</v>
      </c>
      <c r="C212" s="362">
        <v>1</v>
      </c>
      <c r="D212" s="363"/>
    </row>
    <row r="213" spans="1:4" ht="15.5" x14ac:dyDescent="0.35">
      <c r="A213" s="361" t="s">
        <v>2095</v>
      </c>
      <c r="B213" s="362" t="s">
        <v>2096</v>
      </c>
      <c r="C213" s="362">
        <v>4</v>
      </c>
      <c r="D213" s="363"/>
    </row>
    <row r="214" spans="1:4" ht="15.5" x14ac:dyDescent="0.35">
      <c r="A214" s="361" t="s">
        <v>2097</v>
      </c>
      <c r="B214" s="362" t="s">
        <v>2098</v>
      </c>
      <c r="C214" s="362">
        <v>4</v>
      </c>
      <c r="D214" s="363"/>
    </row>
    <row r="215" spans="1:4" ht="15.5" x14ac:dyDescent="0.35">
      <c r="A215" s="361" t="s">
        <v>2099</v>
      </c>
      <c r="B215" s="362" t="s">
        <v>2100</v>
      </c>
      <c r="C215" s="362">
        <v>4</v>
      </c>
      <c r="D215" s="363"/>
    </row>
    <row r="216" spans="1:4" ht="31" x14ac:dyDescent="0.35">
      <c r="A216" s="361" t="s">
        <v>2101</v>
      </c>
      <c r="B216" s="362" t="s">
        <v>2102</v>
      </c>
      <c r="C216" s="362">
        <v>4</v>
      </c>
      <c r="D216" s="363"/>
    </row>
    <row r="217" spans="1:4" ht="15.5" x14ac:dyDescent="0.35">
      <c r="A217" s="361" t="s">
        <v>2103</v>
      </c>
      <c r="B217" s="362" t="s">
        <v>2104</v>
      </c>
      <c r="C217" s="362">
        <v>2</v>
      </c>
      <c r="D217" s="363"/>
    </row>
    <row r="218" spans="1:4" ht="15.5" x14ac:dyDescent="0.35">
      <c r="A218" s="361" t="s">
        <v>2105</v>
      </c>
      <c r="B218" s="362" t="s">
        <v>2106</v>
      </c>
      <c r="C218" s="362">
        <v>1</v>
      </c>
      <c r="D218" s="363"/>
    </row>
    <row r="219" spans="1:4" ht="15.5" x14ac:dyDescent="0.35">
      <c r="A219" s="361" t="s">
        <v>2107</v>
      </c>
      <c r="B219" s="362" t="s">
        <v>2108</v>
      </c>
      <c r="C219" s="362">
        <v>1</v>
      </c>
      <c r="D219" s="363"/>
    </row>
    <row r="220" spans="1:4" ht="31" x14ac:dyDescent="0.35">
      <c r="A220" s="361" t="s">
        <v>2109</v>
      </c>
      <c r="B220" s="362" t="s">
        <v>2110</v>
      </c>
      <c r="C220" s="362">
        <v>4</v>
      </c>
      <c r="D220" s="363"/>
    </row>
    <row r="221" spans="1:4" ht="15.5" x14ac:dyDescent="0.35">
      <c r="A221" s="361" t="s">
        <v>2074</v>
      </c>
      <c r="B221" s="362" t="s">
        <v>2075</v>
      </c>
      <c r="C221" s="362">
        <v>4</v>
      </c>
      <c r="D221" s="363"/>
    </row>
    <row r="222" spans="1:4" ht="15.5" x14ac:dyDescent="0.35">
      <c r="A222" s="361" t="s">
        <v>2076</v>
      </c>
      <c r="B222" s="362" t="s">
        <v>2077</v>
      </c>
      <c r="C222" s="362">
        <v>2</v>
      </c>
      <c r="D222" s="363"/>
    </row>
    <row r="223" spans="1:4" ht="15.5" x14ac:dyDescent="0.35">
      <c r="A223" s="361" t="s">
        <v>2078</v>
      </c>
      <c r="B223" s="362" t="s">
        <v>2079</v>
      </c>
      <c r="C223" s="362">
        <v>3</v>
      </c>
      <c r="D223" s="363"/>
    </row>
    <row r="224" spans="1:4" ht="15.5" x14ac:dyDescent="0.35">
      <c r="A224" s="361" t="s">
        <v>2080</v>
      </c>
      <c r="B224" s="362" t="s">
        <v>2081</v>
      </c>
      <c r="C224" s="362">
        <v>4</v>
      </c>
      <c r="D224" s="363"/>
    </row>
    <row r="225" spans="1:4" ht="15.5" x14ac:dyDescent="0.35">
      <c r="A225" s="361" t="s">
        <v>2082</v>
      </c>
      <c r="B225" s="362" t="s">
        <v>2083</v>
      </c>
      <c r="C225" s="362">
        <v>2</v>
      </c>
      <c r="D225" s="363"/>
    </row>
    <row r="226" spans="1:4" ht="15.5" x14ac:dyDescent="0.35">
      <c r="A226" s="361" t="s">
        <v>2084</v>
      </c>
      <c r="B226" s="362" t="s">
        <v>2085</v>
      </c>
      <c r="C226" s="362">
        <v>4</v>
      </c>
      <c r="D226" s="363"/>
    </row>
    <row r="227" spans="1:4" ht="15.5" x14ac:dyDescent="0.35">
      <c r="A227" s="361" t="s">
        <v>2086</v>
      </c>
      <c r="B227" s="362" t="s">
        <v>2087</v>
      </c>
      <c r="C227" s="362">
        <v>4</v>
      </c>
      <c r="D227" s="363"/>
    </row>
    <row r="228" spans="1:4" ht="15.5" x14ac:dyDescent="0.35">
      <c r="A228" s="361" t="s">
        <v>2088</v>
      </c>
      <c r="B228" s="362" t="s">
        <v>2089</v>
      </c>
      <c r="C228" s="362">
        <v>4</v>
      </c>
      <c r="D228" s="363"/>
    </row>
    <row r="229" spans="1:4" ht="15.5" x14ac:dyDescent="0.35">
      <c r="A229" s="361" t="s">
        <v>2419</v>
      </c>
      <c r="B229" s="362" t="s">
        <v>2420</v>
      </c>
      <c r="C229" s="362">
        <v>4</v>
      </c>
      <c r="D229" s="363"/>
    </row>
    <row r="230" spans="1:4" ht="15.5" x14ac:dyDescent="0.35">
      <c r="A230" s="361" t="s">
        <v>2421</v>
      </c>
      <c r="B230" s="362" t="s">
        <v>2422</v>
      </c>
      <c r="C230" s="362">
        <v>5</v>
      </c>
      <c r="D230" s="363"/>
    </row>
    <row r="231" spans="1:4" ht="31" x14ac:dyDescent="0.35">
      <c r="A231" s="361" t="s">
        <v>2979</v>
      </c>
      <c r="B231" s="362" t="s">
        <v>2980</v>
      </c>
      <c r="C231" s="362">
        <v>2</v>
      </c>
      <c r="D231" s="363"/>
    </row>
    <row r="232" spans="1:4" ht="15.5" x14ac:dyDescent="0.35">
      <c r="A232" s="361" t="s">
        <v>2981</v>
      </c>
      <c r="B232" s="362" t="s">
        <v>2966</v>
      </c>
      <c r="C232" s="362">
        <v>4</v>
      </c>
      <c r="D232" s="363"/>
    </row>
    <row r="233" spans="1:4" ht="15.5" x14ac:dyDescent="0.35">
      <c r="A233" s="361" t="s">
        <v>253</v>
      </c>
      <c r="B233" s="362" t="s">
        <v>2111</v>
      </c>
      <c r="C233" s="362">
        <v>7</v>
      </c>
      <c r="D233" s="363"/>
    </row>
    <row r="234" spans="1:4" ht="15.5" x14ac:dyDescent="0.35">
      <c r="A234" s="361" t="s">
        <v>2127</v>
      </c>
      <c r="B234" s="362" t="s">
        <v>2128</v>
      </c>
      <c r="C234" s="362">
        <v>5</v>
      </c>
      <c r="D234" s="363"/>
    </row>
    <row r="235" spans="1:4" ht="15.5" x14ac:dyDescent="0.35">
      <c r="A235" s="361" t="s">
        <v>2129</v>
      </c>
      <c r="B235" s="362" t="s">
        <v>1726</v>
      </c>
      <c r="C235" s="362">
        <v>2</v>
      </c>
      <c r="D235" s="363"/>
    </row>
    <row r="236" spans="1:4" ht="15.5" x14ac:dyDescent="0.35">
      <c r="A236" s="361" t="s">
        <v>612</v>
      </c>
      <c r="B236" s="362" t="s">
        <v>2130</v>
      </c>
      <c r="C236" s="362">
        <v>6</v>
      </c>
      <c r="D236" s="363"/>
    </row>
    <row r="237" spans="1:4" ht="15.5" x14ac:dyDescent="0.35">
      <c r="A237" s="361" t="s">
        <v>2131</v>
      </c>
      <c r="B237" s="362" t="s">
        <v>2132</v>
      </c>
      <c r="C237" s="362">
        <v>4</v>
      </c>
      <c r="D237" s="363"/>
    </row>
    <row r="238" spans="1:4" ht="15.5" x14ac:dyDescent="0.35">
      <c r="A238" s="361" t="s">
        <v>598</v>
      </c>
      <c r="B238" s="362" t="s">
        <v>2133</v>
      </c>
      <c r="C238" s="362">
        <v>6</v>
      </c>
      <c r="D238" s="363"/>
    </row>
    <row r="239" spans="1:4" ht="15.5" x14ac:dyDescent="0.35">
      <c r="A239" s="361" t="s">
        <v>2134</v>
      </c>
      <c r="B239" s="362" t="s">
        <v>2135</v>
      </c>
      <c r="C239" s="362">
        <v>4</v>
      </c>
      <c r="D239" s="363"/>
    </row>
    <row r="240" spans="1:4" ht="15.5" x14ac:dyDescent="0.35">
      <c r="A240" s="361" t="s">
        <v>2136</v>
      </c>
      <c r="B240" s="362" t="s">
        <v>2137</v>
      </c>
      <c r="C240" s="362">
        <v>6</v>
      </c>
      <c r="D240" s="363"/>
    </row>
    <row r="241" spans="1:4" ht="15.5" x14ac:dyDescent="0.35">
      <c r="A241" s="361" t="s">
        <v>2138</v>
      </c>
      <c r="B241" s="362" t="s">
        <v>2139</v>
      </c>
      <c r="C241" s="362">
        <v>4</v>
      </c>
      <c r="D241" s="363"/>
    </row>
    <row r="242" spans="1:4" ht="15.5" x14ac:dyDescent="0.35">
      <c r="A242" s="361" t="s">
        <v>294</v>
      </c>
      <c r="B242" s="362" t="s">
        <v>2140</v>
      </c>
      <c r="C242" s="362">
        <v>7</v>
      </c>
      <c r="D242" s="363"/>
    </row>
    <row r="243" spans="1:4" ht="15.5" x14ac:dyDescent="0.35">
      <c r="A243" s="361" t="s">
        <v>2141</v>
      </c>
      <c r="B243" s="362" t="s">
        <v>2142</v>
      </c>
      <c r="C243" s="362">
        <v>8</v>
      </c>
      <c r="D243" s="363"/>
    </row>
    <row r="244" spans="1:4" ht="15.5" x14ac:dyDescent="0.35">
      <c r="A244" s="361" t="s">
        <v>2143</v>
      </c>
      <c r="B244" s="362" t="s">
        <v>2144</v>
      </c>
      <c r="C244" s="362">
        <v>6</v>
      </c>
      <c r="D244" s="363"/>
    </row>
    <row r="245" spans="1:4" ht="15.5" x14ac:dyDescent="0.35">
      <c r="A245" s="361" t="s">
        <v>2112</v>
      </c>
      <c r="B245" s="362" t="s">
        <v>2113</v>
      </c>
      <c r="C245" s="362">
        <v>5</v>
      </c>
      <c r="D245" s="363"/>
    </row>
    <row r="246" spans="1:4" ht="15.5" x14ac:dyDescent="0.35">
      <c r="A246" s="361" t="s">
        <v>2145</v>
      </c>
      <c r="B246" s="362" t="s">
        <v>2146</v>
      </c>
      <c r="C246" s="362">
        <v>5</v>
      </c>
      <c r="D246" s="363"/>
    </row>
    <row r="247" spans="1:4" ht="15.5" x14ac:dyDescent="0.35">
      <c r="A247" s="361" t="s">
        <v>287</v>
      </c>
      <c r="B247" s="362" t="s">
        <v>2147</v>
      </c>
      <c r="C247" s="362">
        <v>6</v>
      </c>
      <c r="D247" s="363"/>
    </row>
    <row r="248" spans="1:4" ht="31" x14ac:dyDescent="0.35">
      <c r="A248" s="361" t="s">
        <v>2148</v>
      </c>
      <c r="B248" s="362" t="s">
        <v>2149</v>
      </c>
      <c r="C248" s="362">
        <v>1</v>
      </c>
      <c r="D248" s="363"/>
    </row>
    <row r="249" spans="1:4" ht="15.5" x14ac:dyDescent="0.35">
      <c r="A249" s="361" t="s">
        <v>2150</v>
      </c>
      <c r="B249" s="362" t="s">
        <v>2151</v>
      </c>
      <c r="C249" s="362">
        <v>4</v>
      </c>
      <c r="D249" s="363"/>
    </row>
    <row r="250" spans="1:4" ht="15.5" x14ac:dyDescent="0.35">
      <c r="A250" s="361" t="s">
        <v>2114</v>
      </c>
      <c r="B250" s="362" t="s">
        <v>2115</v>
      </c>
      <c r="C250" s="362">
        <v>6</v>
      </c>
      <c r="D250" s="363"/>
    </row>
    <row r="251" spans="1:4" ht="15.5" x14ac:dyDescent="0.35">
      <c r="A251" s="361" t="s">
        <v>2116</v>
      </c>
      <c r="B251" s="362" t="s">
        <v>2117</v>
      </c>
      <c r="C251" s="362">
        <v>5</v>
      </c>
      <c r="D251" s="363"/>
    </row>
    <row r="252" spans="1:4" ht="15.5" x14ac:dyDescent="0.35">
      <c r="A252" s="361" t="s">
        <v>2118</v>
      </c>
      <c r="B252" s="362" t="s">
        <v>2119</v>
      </c>
      <c r="C252" s="362">
        <v>2</v>
      </c>
      <c r="D252" s="363"/>
    </row>
    <row r="253" spans="1:4" ht="15.5" x14ac:dyDescent="0.35">
      <c r="A253" s="361" t="s">
        <v>2120</v>
      </c>
      <c r="B253" s="362" t="s">
        <v>2121</v>
      </c>
      <c r="C253" s="362">
        <v>3</v>
      </c>
      <c r="D253" s="363"/>
    </row>
    <row r="254" spans="1:4" ht="15.5" x14ac:dyDescent="0.35">
      <c r="A254" s="361" t="s">
        <v>2122</v>
      </c>
      <c r="B254" s="362" t="s">
        <v>2123</v>
      </c>
      <c r="C254" s="362">
        <v>1</v>
      </c>
      <c r="D254" s="363"/>
    </row>
    <row r="255" spans="1:4" ht="15.5" x14ac:dyDescent="0.35">
      <c r="A255" s="361" t="s">
        <v>302</v>
      </c>
      <c r="B255" s="362" t="s">
        <v>2124</v>
      </c>
      <c r="C255" s="362">
        <v>7</v>
      </c>
      <c r="D255" s="363"/>
    </row>
    <row r="256" spans="1:4" ht="15.5" x14ac:dyDescent="0.35">
      <c r="A256" s="361" t="s">
        <v>2125</v>
      </c>
      <c r="B256" s="362" t="s">
        <v>2126</v>
      </c>
      <c r="C256" s="362">
        <v>2</v>
      </c>
      <c r="D256" s="363"/>
    </row>
    <row r="257" spans="1:4" ht="15.5" x14ac:dyDescent="0.35">
      <c r="A257" s="361" t="s">
        <v>2152</v>
      </c>
      <c r="B257" s="362" t="s">
        <v>2153</v>
      </c>
      <c r="C257" s="362">
        <v>5</v>
      </c>
      <c r="D257" s="363"/>
    </row>
    <row r="258" spans="1:4" ht="15.5" x14ac:dyDescent="0.35">
      <c r="A258" s="361" t="s">
        <v>2982</v>
      </c>
      <c r="B258" s="362" t="s">
        <v>2983</v>
      </c>
      <c r="C258" s="362">
        <v>7</v>
      </c>
      <c r="D258" s="363"/>
    </row>
    <row r="259" spans="1:4" ht="15.5" x14ac:dyDescent="0.35">
      <c r="A259" s="361" t="s">
        <v>2154</v>
      </c>
      <c r="B259" s="362" t="s">
        <v>1726</v>
      </c>
      <c r="C259" s="362">
        <v>2</v>
      </c>
      <c r="D259" s="363"/>
    </row>
    <row r="260" spans="1:4" ht="15.5" x14ac:dyDescent="0.35">
      <c r="A260" s="361" t="s">
        <v>2155</v>
      </c>
      <c r="B260" s="362" t="s">
        <v>2156</v>
      </c>
      <c r="C260" s="362">
        <v>8</v>
      </c>
      <c r="D260" s="363"/>
    </row>
    <row r="261" spans="1:4" ht="15.5" x14ac:dyDescent="0.35">
      <c r="A261" s="361" t="s">
        <v>2157</v>
      </c>
      <c r="B261" s="362" t="s">
        <v>2158</v>
      </c>
      <c r="C261" s="362">
        <v>8</v>
      </c>
      <c r="D261" s="363"/>
    </row>
    <row r="262" spans="1:4" ht="31" x14ac:dyDescent="0.35">
      <c r="A262" s="361" t="s">
        <v>2159</v>
      </c>
      <c r="B262" s="362" t="s">
        <v>2160</v>
      </c>
      <c r="C262" s="362">
        <v>7</v>
      </c>
      <c r="D262" s="363"/>
    </row>
    <row r="263" spans="1:4" ht="15.5" x14ac:dyDescent="0.35">
      <c r="A263" s="361" t="s">
        <v>2161</v>
      </c>
      <c r="B263" s="362" t="s">
        <v>2162</v>
      </c>
      <c r="C263" s="362">
        <v>5</v>
      </c>
      <c r="D263" s="363"/>
    </row>
    <row r="264" spans="1:4" ht="15.5" x14ac:dyDescent="0.35">
      <c r="A264" s="361" t="s">
        <v>2163</v>
      </c>
      <c r="B264" s="362" t="s">
        <v>2164</v>
      </c>
      <c r="C264" s="362">
        <v>7</v>
      </c>
      <c r="D264" s="363"/>
    </row>
    <row r="265" spans="1:4" ht="31" x14ac:dyDescent="0.35">
      <c r="A265" s="361" t="s">
        <v>2165</v>
      </c>
      <c r="B265" s="362" t="s">
        <v>2166</v>
      </c>
      <c r="C265" s="362">
        <v>4</v>
      </c>
      <c r="D265" s="363"/>
    </row>
    <row r="266" spans="1:4" ht="15.5" x14ac:dyDescent="0.35">
      <c r="A266" s="361" t="s">
        <v>2167</v>
      </c>
      <c r="B266" s="362" t="s">
        <v>2168</v>
      </c>
      <c r="C266" s="362">
        <v>4</v>
      </c>
      <c r="D266" s="363"/>
    </row>
    <row r="267" spans="1:4" ht="15.5" x14ac:dyDescent="0.35">
      <c r="A267" s="361" t="s">
        <v>2169</v>
      </c>
      <c r="B267" s="362" t="s">
        <v>2170</v>
      </c>
      <c r="C267" s="362">
        <v>5</v>
      </c>
      <c r="D267" s="363"/>
    </row>
    <row r="268" spans="1:4" ht="15.5" x14ac:dyDescent="0.35">
      <c r="A268" s="361" t="s">
        <v>2171</v>
      </c>
      <c r="B268" s="362" t="s">
        <v>2172</v>
      </c>
      <c r="C268" s="362">
        <v>8</v>
      </c>
      <c r="D268" s="363"/>
    </row>
    <row r="269" spans="1:4" ht="15.5" x14ac:dyDescent="0.35">
      <c r="A269" s="361" t="s">
        <v>2173</v>
      </c>
      <c r="B269" s="362" t="s">
        <v>2174</v>
      </c>
      <c r="C269" s="362">
        <v>4</v>
      </c>
      <c r="D269" s="363"/>
    </row>
    <row r="270" spans="1:4" ht="15.5" x14ac:dyDescent="0.35">
      <c r="A270" s="361" t="s">
        <v>2175</v>
      </c>
      <c r="B270" s="362" t="s">
        <v>1726</v>
      </c>
      <c r="C270" s="362">
        <v>3</v>
      </c>
      <c r="D270" s="363"/>
    </row>
    <row r="271" spans="1:4" ht="15.5" x14ac:dyDescent="0.35">
      <c r="A271" s="361" t="s">
        <v>2176</v>
      </c>
      <c r="B271" s="362" t="s">
        <v>2177</v>
      </c>
      <c r="C271" s="362">
        <v>5</v>
      </c>
      <c r="D271" s="363"/>
    </row>
    <row r="272" spans="1:4" ht="15.5" x14ac:dyDescent="0.35">
      <c r="A272" s="361" t="s">
        <v>2178</v>
      </c>
      <c r="B272" s="362" t="s">
        <v>2179</v>
      </c>
      <c r="C272" s="362">
        <v>8</v>
      </c>
      <c r="D272" s="363"/>
    </row>
    <row r="273" spans="1:4" ht="15.5" x14ac:dyDescent="0.35">
      <c r="A273" s="361" t="s">
        <v>2180</v>
      </c>
      <c r="B273" s="362" t="s">
        <v>2181</v>
      </c>
      <c r="C273" s="362">
        <v>5</v>
      </c>
      <c r="D273" s="363"/>
    </row>
    <row r="274" spans="1:4" ht="15.5" x14ac:dyDescent="0.35">
      <c r="A274" s="361" t="s">
        <v>2182</v>
      </c>
      <c r="B274" s="362" t="s">
        <v>2183</v>
      </c>
      <c r="C274" s="362">
        <v>4</v>
      </c>
      <c r="D274" s="363"/>
    </row>
    <row r="275" spans="1:4" ht="15.5" x14ac:dyDescent="0.35">
      <c r="A275" s="361" t="s">
        <v>2184</v>
      </c>
      <c r="B275" s="362" t="s">
        <v>2185</v>
      </c>
      <c r="C275" s="362">
        <v>4</v>
      </c>
      <c r="D275" s="363"/>
    </row>
    <row r="276" spans="1:4" ht="15.5" x14ac:dyDescent="0.35">
      <c r="A276" s="361" t="s">
        <v>2186</v>
      </c>
      <c r="B276" s="362" t="s">
        <v>2187</v>
      </c>
      <c r="C276" s="362">
        <v>5</v>
      </c>
      <c r="D276" s="363"/>
    </row>
    <row r="277" spans="1:4" ht="15.5" x14ac:dyDescent="0.35">
      <c r="A277" s="361" t="s">
        <v>789</v>
      </c>
      <c r="B277" s="362" t="s">
        <v>2188</v>
      </c>
      <c r="C277" s="362">
        <v>6</v>
      </c>
      <c r="D277" s="363"/>
    </row>
    <row r="278" spans="1:4" ht="15.5" x14ac:dyDescent="0.35">
      <c r="A278" s="361" t="s">
        <v>2189</v>
      </c>
      <c r="B278" s="362" t="s">
        <v>2190</v>
      </c>
      <c r="C278" s="362">
        <v>5</v>
      </c>
      <c r="D278" s="363"/>
    </row>
    <row r="279" spans="1:4" ht="15.5" x14ac:dyDescent="0.35">
      <c r="A279" s="361" t="s">
        <v>2191</v>
      </c>
      <c r="B279" s="362" t="s">
        <v>2192</v>
      </c>
      <c r="C279" s="362">
        <v>6</v>
      </c>
      <c r="D279" s="363"/>
    </row>
    <row r="280" spans="1:4" ht="31" x14ac:dyDescent="0.35">
      <c r="A280" s="361" t="s">
        <v>2193</v>
      </c>
      <c r="B280" s="362" t="s">
        <v>2194</v>
      </c>
      <c r="C280" s="362">
        <v>8</v>
      </c>
      <c r="D280" s="363"/>
    </row>
    <row r="281" spans="1:4" ht="31" x14ac:dyDescent="0.35">
      <c r="A281" s="361" t="s">
        <v>2195</v>
      </c>
      <c r="B281" s="362" t="s">
        <v>2196</v>
      </c>
      <c r="C281" s="362">
        <v>7</v>
      </c>
      <c r="D281" s="363"/>
    </row>
    <row r="282" spans="1:4" ht="15.5" x14ac:dyDescent="0.35">
      <c r="A282" s="361" t="s">
        <v>2197</v>
      </c>
      <c r="B282" s="362" t="s">
        <v>2198</v>
      </c>
      <c r="C282" s="362">
        <v>6</v>
      </c>
      <c r="D282" s="363"/>
    </row>
    <row r="283" spans="1:4" ht="15.5" x14ac:dyDescent="0.35">
      <c r="A283" s="361" t="s">
        <v>2199</v>
      </c>
      <c r="B283" s="362" t="s">
        <v>2200</v>
      </c>
      <c r="C283" s="362">
        <v>8</v>
      </c>
      <c r="D283" s="363"/>
    </row>
    <row r="284" spans="1:4" ht="31" x14ac:dyDescent="0.35">
      <c r="A284" s="361" t="s">
        <v>235</v>
      </c>
      <c r="B284" s="362" t="s">
        <v>2201</v>
      </c>
      <c r="C284" s="362">
        <v>4</v>
      </c>
      <c r="D284" s="363"/>
    </row>
    <row r="285" spans="1:4" ht="15.5" x14ac:dyDescent="0.35">
      <c r="A285" s="361" t="s">
        <v>2202</v>
      </c>
      <c r="B285" s="362" t="s">
        <v>2203</v>
      </c>
      <c r="C285" s="362">
        <v>8</v>
      </c>
      <c r="D285" s="363"/>
    </row>
    <row r="286" spans="1:4" ht="15.5" x14ac:dyDescent="0.35">
      <c r="A286" s="361" t="s">
        <v>2204</v>
      </c>
      <c r="B286" s="362" t="s">
        <v>2205</v>
      </c>
      <c r="C286" s="362">
        <v>6</v>
      </c>
      <c r="D286" s="363"/>
    </row>
    <row r="287" spans="1:4" ht="15.5" x14ac:dyDescent="0.35">
      <c r="A287" s="361" t="s">
        <v>2206</v>
      </c>
      <c r="B287" s="362" t="s">
        <v>2207</v>
      </c>
      <c r="C287" s="362">
        <v>6</v>
      </c>
      <c r="D287" s="363"/>
    </row>
    <row r="288" spans="1:4" ht="15.5" x14ac:dyDescent="0.35">
      <c r="A288" s="361" t="s">
        <v>2208</v>
      </c>
      <c r="B288" s="362" t="s">
        <v>2209</v>
      </c>
      <c r="C288" s="362">
        <v>6</v>
      </c>
      <c r="D288" s="363"/>
    </row>
    <row r="289" spans="1:4" ht="15.5" x14ac:dyDescent="0.35">
      <c r="A289" s="361" t="s">
        <v>2210</v>
      </c>
      <c r="B289" s="362" t="s">
        <v>2211</v>
      </c>
      <c r="C289" s="362">
        <v>4</v>
      </c>
      <c r="D289" s="363"/>
    </row>
    <row r="290" spans="1:4" ht="31" x14ac:dyDescent="0.35">
      <c r="A290" s="361" t="s">
        <v>2229</v>
      </c>
      <c r="B290" s="362" t="s">
        <v>2230</v>
      </c>
      <c r="C290" s="362">
        <v>8</v>
      </c>
      <c r="D290" s="363"/>
    </row>
    <row r="291" spans="1:4" ht="15.5" x14ac:dyDescent="0.35">
      <c r="A291" s="361" t="s">
        <v>2212</v>
      </c>
      <c r="B291" s="362" t="s">
        <v>1726</v>
      </c>
      <c r="C291" s="362">
        <v>2</v>
      </c>
      <c r="D291" s="363"/>
    </row>
    <row r="292" spans="1:4" ht="31" x14ac:dyDescent="0.35">
      <c r="A292" s="361" t="s">
        <v>2231</v>
      </c>
      <c r="B292" s="362" t="s">
        <v>2232</v>
      </c>
      <c r="C292" s="362">
        <v>7</v>
      </c>
      <c r="D292" s="363"/>
    </row>
    <row r="293" spans="1:4" ht="15.5" x14ac:dyDescent="0.35">
      <c r="A293" s="361" t="s">
        <v>2233</v>
      </c>
      <c r="B293" s="362" t="s">
        <v>2234</v>
      </c>
      <c r="C293" s="362">
        <v>6</v>
      </c>
      <c r="D293" s="363"/>
    </row>
    <row r="294" spans="1:4" ht="31" x14ac:dyDescent="0.35">
      <c r="A294" s="361" t="s">
        <v>2235</v>
      </c>
      <c r="B294" s="362" t="s">
        <v>2236</v>
      </c>
      <c r="C294" s="362">
        <v>4</v>
      </c>
      <c r="D294" s="363"/>
    </row>
    <row r="295" spans="1:4" ht="15.5" x14ac:dyDescent="0.35">
      <c r="A295" s="361" t="s">
        <v>2237</v>
      </c>
      <c r="B295" s="362" t="s">
        <v>2238</v>
      </c>
      <c r="C295" s="362">
        <v>4</v>
      </c>
      <c r="D295" s="363"/>
    </row>
    <row r="296" spans="1:4" ht="15.5" x14ac:dyDescent="0.35">
      <c r="A296" s="361" t="s">
        <v>2239</v>
      </c>
      <c r="B296" s="362" t="s">
        <v>2240</v>
      </c>
      <c r="C296" s="362">
        <v>5</v>
      </c>
      <c r="D296" s="363"/>
    </row>
    <row r="297" spans="1:4" ht="15.5" x14ac:dyDescent="0.35">
      <c r="A297" s="361" t="s">
        <v>2241</v>
      </c>
      <c r="B297" s="362" t="s">
        <v>2242</v>
      </c>
      <c r="C297" s="362">
        <v>1</v>
      </c>
      <c r="D297" s="363"/>
    </row>
    <row r="298" spans="1:4" ht="15.5" x14ac:dyDescent="0.35">
      <c r="A298" s="361" t="s">
        <v>2243</v>
      </c>
      <c r="B298" s="362" t="s">
        <v>2244</v>
      </c>
      <c r="C298" s="362">
        <v>4</v>
      </c>
      <c r="D298" s="363"/>
    </row>
    <row r="299" spans="1:4" ht="15.5" x14ac:dyDescent="0.35">
      <c r="A299" s="361" t="s">
        <v>2245</v>
      </c>
      <c r="B299" s="362" t="s">
        <v>2246</v>
      </c>
      <c r="C299" s="362">
        <v>7</v>
      </c>
      <c r="D299" s="363"/>
    </row>
    <row r="300" spans="1:4" ht="15.5" x14ac:dyDescent="0.35">
      <c r="A300" s="361" t="s">
        <v>2213</v>
      </c>
      <c r="B300" s="362" t="s">
        <v>2214</v>
      </c>
      <c r="C300" s="362">
        <v>2</v>
      </c>
      <c r="D300" s="363"/>
    </row>
    <row r="301" spans="1:4" ht="15.5" x14ac:dyDescent="0.35">
      <c r="A301" s="361" t="s">
        <v>2215</v>
      </c>
      <c r="B301" s="362" t="s">
        <v>2216</v>
      </c>
      <c r="C301" s="362">
        <v>5</v>
      </c>
      <c r="D301" s="363"/>
    </row>
    <row r="302" spans="1:4" ht="15.5" x14ac:dyDescent="0.35">
      <c r="A302" s="361" t="s">
        <v>2217</v>
      </c>
      <c r="B302" s="362" t="s">
        <v>2218</v>
      </c>
      <c r="C302" s="362">
        <v>5</v>
      </c>
      <c r="D302" s="363"/>
    </row>
    <row r="303" spans="1:4" ht="15.5" x14ac:dyDescent="0.35">
      <c r="A303" s="361" t="s">
        <v>2219</v>
      </c>
      <c r="B303" s="362" t="s">
        <v>2220</v>
      </c>
      <c r="C303" s="362">
        <v>4</v>
      </c>
      <c r="D303" s="363"/>
    </row>
    <row r="304" spans="1:4" ht="31" x14ac:dyDescent="0.35">
      <c r="A304" s="361" t="s">
        <v>2221</v>
      </c>
      <c r="B304" s="362" t="s">
        <v>2222</v>
      </c>
      <c r="C304" s="362">
        <v>4</v>
      </c>
      <c r="D304" s="363"/>
    </row>
    <row r="305" spans="1:4" ht="15.5" x14ac:dyDescent="0.35">
      <c r="A305" s="361" t="s">
        <v>2223</v>
      </c>
      <c r="B305" s="362" t="s">
        <v>2224</v>
      </c>
      <c r="C305" s="362">
        <v>8</v>
      </c>
      <c r="D305" s="363"/>
    </row>
    <row r="306" spans="1:4" ht="31" x14ac:dyDescent="0.35">
      <c r="A306" s="361" t="s">
        <v>2225</v>
      </c>
      <c r="B306" s="362" t="s">
        <v>2226</v>
      </c>
      <c r="C306" s="362">
        <v>7</v>
      </c>
      <c r="D306" s="363"/>
    </row>
    <row r="307" spans="1:4" ht="31" x14ac:dyDescent="0.35">
      <c r="A307" s="361" t="s">
        <v>2227</v>
      </c>
      <c r="B307" s="362" t="s">
        <v>2228</v>
      </c>
      <c r="C307" s="362">
        <v>6</v>
      </c>
      <c r="D307" s="363"/>
    </row>
    <row r="308" spans="1:4" ht="15.5" x14ac:dyDescent="0.35">
      <c r="A308" s="361" t="s">
        <v>503</v>
      </c>
      <c r="B308" s="362" t="s">
        <v>2247</v>
      </c>
      <c r="C308" s="362">
        <v>6</v>
      </c>
      <c r="D308" s="363"/>
    </row>
    <row r="309" spans="1:4" ht="15.5" x14ac:dyDescent="0.35">
      <c r="A309" s="361" t="s">
        <v>2264</v>
      </c>
      <c r="B309" s="362" t="s">
        <v>2265</v>
      </c>
      <c r="C309" s="362">
        <v>5</v>
      </c>
      <c r="D309" s="363"/>
    </row>
    <row r="310" spans="1:4" ht="15.5" x14ac:dyDescent="0.35">
      <c r="A310" s="361" t="s">
        <v>2266</v>
      </c>
      <c r="B310" s="362" t="s">
        <v>1726</v>
      </c>
      <c r="C310" s="362">
        <v>2</v>
      </c>
      <c r="D310" s="363"/>
    </row>
    <row r="311" spans="1:4" ht="15.5" x14ac:dyDescent="0.35">
      <c r="A311" s="361" t="s">
        <v>2267</v>
      </c>
      <c r="B311" s="362" t="s">
        <v>2268</v>
      </c>
      <c r="C311" s="362">
        <v>1</v>
      </c>
      <c r="D311" s="363"/>
    </row>
    <row r="312" spans="1:4" ht="15.5" x14ac:dyDescent="0.35">
      <c r="A312" s="361" t="s">
        <v>2269</v>
      </c>
      <c r="B312" s="362" t="s">
        <v>2270</v>
      </c>
      <c r="C312" s="362">
        <v>4</v>
      </c>
      <c r="D312" s="363"/>
    </row>
    <row r="313" spans="1:4" ht="15.5" x14ac:dyDescent="0.35">
      <c r="A313" s="361" t="s">
        <v>2271</v>
      </c>
      <c r="B313" s="362" t="s">
        <v>2272</v>
      </c>
      <c r="C313" s="362">
        <v>5</v>
      </c>
      <c r="D313" s="363"/>
    </row>
    <row r="314" spans="1:4" ht="15.5" x14ac:dyDescent="0.35">
      <c r="A314" s="361" t="s">
        <v>2273</v>
      </c>
      <c r="B314" s="362" t="s">
        <v>2274</v>
      </c>
      <c r="C314" s="362">
        <v>3</v>
      </c>
      <c r="D314" s="363"/>
    </row>
    <row r="315" spans="1:4" ht="15.5" x14ac:dyDescent="0.35">
      <c r="A315" s="361" t="s">
        <v>2275</v>
      </c>
      <c r="B315" s="362" t="s">
        <v>2276</v>
      </c>
      <c r="C315" s="362">
        <v>6</v>
      </c>
      <c r="D315" s="363"/>
    </row>
    <row r="316" spans="1:4" ht="15.5" x14ac:dyDescent="0.35">
      <c r="A316" s="361" t="s">
        <v>2277</v>
      </c>
      <c r="B316" s="362" t="s">
        <v>2278</v>
      </c>
      <c r="C316" s="362">
        <v>4</v>
      </c>
      <c r="D316" s="363"/>
    </row>
    <row r="317" spans="1:4" ht="15.5" x14ac:dyDescent="0.35">
      <c r="A317" s="361" t="s">
        <v>388</v>
      </c>
      <c r="B317" s="362" t="s">
        <v>2279</v>
      </c>
      <c r="C317" s="362">
        <v>5</v>
      </c>
      <c r="D317" s="363"/>
    </row>
    <row r="318" spans="1:4" ht="15.5" x14ac:dyDescent="0.35">
      <c r="A318" s="361" t="s">
        <v>2280</v>
      </c>
      <c r="B318" s="362" t="s">
        <v>2281</v>
      </c>
      <c r="C318" s="362">
        <v>4</v>
      </c>
      <c r="D318" s="363"/>
    </row>
    <row r="319" spans="1:4" ht="15.5" x14ac:dyDescent="0.35">
      <c r="A319" s="361" t="s">
        <v>527</v>
      </c>
      <c r="B319" s="362" t="s">
        <v>2282</v>
      </c>
      <c r="C319" s="362">
        <v>6</v>
      </c>
      <c r="D319" s="363"/>
    </row>
    <row r="320" spans="1:4" ht="15.5" x14ac:dyDescent="0.35">
      <c r="A320" s="361" t="s">
        <v>2248</v>
      </c>
      <c r="B320" s="362" t="s">
        <v>2249</v>
      </c>
      <c r="C320" s="362">
        <v>5</v>
      </c>
      <c r="D320" s="363"/>
    </row>
    <row r="321" spans="1:4" ht="15.5" x14ac:dyDescent="0.35">
      <c r="A321" s="361" t="s">
        <v>2283</v>
      </c>
      <c r="B321" s="362" t="s">
        <v>2284</v>
      </c>
      <c r="C321" s="362">
        <v>6</v>
      </c>
      <c r="D321" s="363"/>
    </row>
    <row r="322" spans="1:4" ht="15.5" x14ac:dyDescent="0.35">
      <c r="A322" s="361" t="s">
        <v>1039</v>
      </c>
      <c r="B322" s="362" t="s">
        <v>2285</v>
      </c>
      <c r="C322" s="362">
        <v>4</v>
      </c>
      <c r="D322" s="363"/>
    </row>
    <row r="323" spans="1:4" ht="15.5" x14ac:dyDescent="0.35">
      <c r="A323" s="361" t="s">
        <v>2286</v>
      </c>
      <c r="B323" s="362" t="s">
        <v>2287</v>
      </c>
      <c r="C323" s="362">
        <v>6</v>
      </c>
      <c r="D323" s="363"/>
    </row>
    <row r="324" spans="1:4" ht="15.5" x14ac:dyDescent="0.35">
      <c r="A324" s="361" t="s">
        <v>2288</v>
      </c>
      <c r="B324" s="362" t="s">
        <v>2289</v>
      </c>
      <c r="C324" s="362">
        <v>3</v>
      </c>
      <c r="D324" s="363"/>
    </row>
    <row r="325" spans="1:4" ht="15.5" x14ac:dyDescent="0.35">
      <c r="A325" s="361" t="s">
        <v>2290</v>
      </c>
      <c r="B325" s="362" t="s">
        <v>2291</v>
      </c>
      <c r="C325" s="362">
        <v>5</v>
      </c>
      <c r="D325" s="363"/>
    </row>
    <row r="326" spans="1:4" ht="15.5" x14ac:dyDescent="0.35">
      <c r="A326" s="361" t="s">
        <v>2292</v>
      </c>
      <c r="B326" s="362" t="s">
        <v>2293</v>
      </c>
      <c r="C326" s="362">
        <v>4</v>
      </c>
      <c r="D326" s="363"/>
    </row>
    <row r="327" spans="1:4" ht="15.5" x14ac:dyDescent="0.35">
      <c r="A327" s="361" t="s">
        <v>2294</v>
      </c>
      <c r="B327" s="362" t="s">
        <v>2295</v>
      </c>
      <c r="C327" s="362">
        <v>3</v>
      </c>
      <c r="D327" s="363"/>
    </row>
    <row r="328" spans="1:4" ht="15.5" x14ac:dyDescent="0.35">
      <c r="A328" s="361" t="s">
        <v>2296</v>
      </c>
      <c r="B328" s="362" t="s">
        <v>2297</v>
      </c>
      <c r="C328" s="362">
        <v>4</v>
      </c>
      <c r="D328" s="363"/>
    </row>
    <row r="329" spans="1:4" ht="15.5" x14ac:dyDescent="0.35">
      <c r="A329" s="361" t="s">
        <v>2298</v>
      </c>
      <c r="B329" s="362" t="s">
        <v>2299</v>
      </c>
      <c r="C329" s="362">
        <v>5</v>
      </c>
      <c r="D329" s="363"/>
    </row>
    <row r="330" spans="1:4" ht="15.5" x14ac:dyDescent="0.35">
      <c r="A330" s="361" t="s">
        <v>827</v>
      </c>
      <c r="B330" s="362" t="s">
        <v>2300</v>
      </c>
      <c r="C330" s="362">
        <v>4</v>
      </c>
      <c r="D330" s="363"/>
    </row>
    <row r="331" spans="1:4" ht="15.5" x14ac:dyDescent="0.35">
      <c r="A331" s="361" t="s">
        <v>2250</v>
      </c>
      <c r="B331" s="362" t="s">
        <v>2251</v>
      </c>
      <c r="C331" s="362">
        <v>5</v>
      </c>
      <c r="D331" s="363"/>
    </row>
    <row r="332" spans="1:4" ht="15.5" x14ac:dyDescent="0.35">
      <c r="A332" s="361" t="s">
        <v>1604</v>
      </c>
      <c r="B332" s="362" t="s">
        <v>2301</v>
      </c>
      <c r="C332" s="362">
        <v>5</v>
      </c>
      <c r="D332" s="363"/>
    </row>
    <row r="333" spans="1:4" ht="15.5" x14ac:dyDescent="0.35">
      <c r="A333" s="361" t="s">
        <v>2302</v>
      </c>
      <c r="B333" s="362" t="s">
        <v>2303</v>
      </c>
      <c r="C333" s="362">
        <v>4</v>
      </c>
      <c r="D333" s="363"/>
    </row>
    <row r="334" spans="1:4" ht="15.5" x14ac:dyDescent="0.35">
      <c r="A334" s="361" t="s">
        <v>2304</v>
      </c>
      <c r="B334" s="362" t="s">
        <v>2305</v>
      </c>
      <c r="C334" s="362">
        <v>4</v>
      </c>
      <c r="D334" s="363"/>
    </row>
    <row r="335" spans="1:4" ht="15.5" x14ac:dyDescent="0.35">
      <c r="A335" s="361" t="s">
        <v>2306</v>
      </c>
      <c r="B335" s="362" t="s">
        <v>2307</v>
      </c>
      <c r="C335" s="362">
        <v>5</v>
      </c>
      <c r="D335" s="363"/>
    </row>
    <row r="336" spans="1:4" ht="31" x14ac:dyDescent="0.35">
      <c r="A336" s="361" t="s">
        <v>2308</v>
      </c>
      <c r="B336" s="362" t="s">
        <v>2309</v>
      </c>
      <c r="C336" s="362">
        <v>6</v>
      </c>
      <c r="D336" s="363"/>
    </row>
    <row r="337" spans="1:4" ht="15.5" x14ac:dyDescent="0.35">
      <c r="A337" s="361" t="s">
        <v>2310</v>
      </c>
      <c r="B337" s="362" t="s">
        <v>2311</v>
      </c>
      <c r="C337" s="362">
        <v>5</v>
      </c>
      <c r="D337" s="363"/>
    </row>
    <row r="338" spans="1:4" ht="15.5" x14ac:dyDescent="0.35">
      <c r="A338" s="361" t="s">
        <v>2312</v>
      </c>
      <c r="B338" s="362" t="s">
        <v>2313</v>
      </c>
      <c r="C338" s="362">
        <v>5</v>
      </c>
      <c r="D338" s="363"/>
    </row>
    <row r="339" spans="1:4" ht="15.5" x14ac:dyDescent="0.35">
      <c r="A339" s="361" t="s">
        <v>2314</v>
      </c>
      <c r="B339" s="362" t="s">
        <v>2315</v>
      </c>
      <c r="C339" s="362">
        <v>6</v>
      </c>
      <c r="D339" s="363"/>
    </row>
    <row r="340" spans="1:4" ht="15.5" x14ac:dyDescent="0.35">
      <c r="A340" s="361" t="s">
        <v>2316</v>
      </c>
      <c r="B340" s="362" t="s">
        <v>2317</v>
      </c>
      <c r="C340" s="362">
        <v>5</v>
      </c>
      <c r="D340" s="363"/>
    </row>
    <row r="341" spans="1:4" ht="15.5" x14ac:dyDescent="0.35">
      <c r="A341" s="361" t="s">
        <v>2318</v>
      </c>
      <c r="B341" s="362" t="s">
        <v>2319</v>
      </c>
      <c r="C341" s="362">
        <v>5</v>
      </c>
      <c r="D341" s="363"/>
    </row>
    <row r="342" spans="1:4" ht="15.5" x14ac:dyDescent="0.35">
      <c r="A342" s="361" t="s">
        <v>2252</v>
      </c>
      <c r="B342" s="362" t="s">
        <v>2253</v>
      </c>
      <c r="C342" s="362">
        <v>3</v>
      </c>
      <c r="D342" s="363"/>
    </row>
    <row r="343" spans="1:4" ht="15.5" x14ac:dyDescent="0.35">
      <c r="A343" s="361" t="s">
        <v>2320</v>
      </c>
      <c r="B343" s="362" t="s">
        <v>2321</v>
      </c>
      <c r="C343" s="362">
        <v>6</v>
      </c>
      <c r="D343" s="363"/>
    </row>
    <row r="344" spans="1:4" ht="15.5" x14ac:dyDescent="0.35">
      <c r="A344" s="361" t="s">
        <v>2322</v>
      </c>
      <c r="B344" s="362" t="s">
        <v>2323</v>
      </c>
      <c r="C344" s="362">
        <v>6</v>
      </c>
      <c r="D344" s="363"/>
    </row>
    <row r="345" spans="1:4" ht="15.5" x14ac:dyDescent="0.35">
      <c r="A345" s="361" t="s">
        <v>374</v>
      </c>
      <c r="B345" s="362" t="s">
        <v>2324</v>
      </c>
      <c r="C345" s="362">
        <v>6</v>
      </c>
      <c r="D345" s="363"/>
    </row>
    <row r="346" spans="1:4" ht="15.5" x14ac:dyDescent="0.35">
      <c r="A346" s="361" t="s">
        <v>2325</v>
      </c>
      <c r="B346" s="362" t="s">
        <v>2326</v>
      </c>
      <c r="C346" s="362">
        <v>6</v>
      </c>
      <c r="D346" s="363"/>
    </row>
    <row r="347" spans="1:4" ht="15.5" x14ac:dyDescent="0.35">
      <c r="A347" s="361" t="s">
        <v>2327</v>
      </c>
      <c r="B347" s="362" t="s">
        <v>2328</v>
      </c>
      <c r="C347" s="362">
        <v>6</v>
      </c>
      <c r="D347" s="363"/>
    </row>
    <row r="348" spans="1:4" ht="15.5" x14ac:dyDescent="0.35">
      <c r="A348" s="361" t="s">
        <v>2329</v>
      </c>
      <c r="B348" s="362" t="s">
        <v>2330</v>
      </c>
      <c r="C348" s="362">
        <v>5</v>
      </c>
      <c r="D348" s="363"/>
    </row>
    <row r="349" spans="1:4" ht="15.5" x14ac:dyDescent="0.35">
      <c r="A349" s="361" t="s">
        <v>2254</v>
      </c>
      <c r="B349" s="362" t="s">
        <v>2255</v>
      </c>
      <c r="C349" s="362">
        <v>6</v>
      </c>
      <c r="D349" s="363"/>
    </row>
    <row r="350" spans="1:4" ht="15.5" x14ac:dyDescent="0.35">
      <c r="A350" s="361" t="s">
        <v>2256</v>
      </c>
      <c r="B350" s="362" t="s">
        <v>2257</v>
      </c>
      <c r="C350" s="362">
        <v>5</v>
      </c>
      <c r="D350" s="363"/>
    </row>
    <row r="351" spans="1:4" ht="15.5" x14ac:dyDescent="0.35">
      <c r="A351" s="361" t="s">
        <v>2258</v>
      </c>
      <c r="B351" s="362" t="s">
        <v>2259</v>
      </c>
      <c r="C351" s="362">
        <v>5</v>
      </c>
      <c r="D351" s="363"/>
    </row>
    <row r="352" spans="1:4" ht="15.5" x14ac:dyDescent="0.35">
      <c r="A352" s="361" t="s">
        <v>2260</v>
      </c>
      <c r="B352" s="362" t="s">
        <v>2261</v>
      </c>
      <c r="C352" s="362">
        <v>6</v>
      </c>
      <c r="D352" s="363"/>
    </row>
    <row r="353" spans="1:4" ht="15.5" x14ac:dyDescent="0.35">
      <c r="A353" s="361" t="s">
        <v>2262</v>
      </c>
      <c r="B353" s="362" t="s">
        <v>2263</v>
      </c>
      <c r="C353" s="362">
        <v>5</v>
      </c>
      <c r="D353" s="363"/>
    </row>
    <row r="354" spans="1:4" ht="15.5" x14ac:dyDescent="0.35">
      <c r="A354" s="361" t="s">
        <v>2331</v>
      </c>
      <c r="B354" s="362" t="s">
        <v>2332</v>
      </c>
      <c r="C354" s="362">
        <v>6</v>
      </c>
      <c r="D354" s="363"/>
    </row>
    <row r="355" spans="1:4" ht="15.5" x14ac:dyDescent="0.35">
      <c r="A355" s="361" t="s">
        <v>2349</v>
      </c>
      <c r="B355" s="362" t="s">
        <v>2350</v>
      </c>
      <c r="C355" s="362">
        <v>3</v>
      </c>
      <c r="D355" s="363"/>
    </row>
    <row r="356" spans="1:4" ht="15.5" x14ac:dyDescent="0.35">
      <c r="A356" s="361" t="s">
        <v>2351</v>
      </c>
      <c r="B356" s="362" t="s">
        <v>1726</v>
      </c>
      <c r="C356" s="362">
        <v>2</v>
      </c>
      <c r="D356" s="363"/>
    </row>
    <row r="357" spans="1:4" ht="15.5" x14ac:dyDescent="0.35">
      <c r="A357" s="361" t="s">
        <v>2352</v>
      </c>
      <c r="B357" s="362" t="s">
        <v>2353</v>
      </c>
      <c r="C357" s="362">
        <v>7</v>
      </c>
      <c r="D357" s="363"/>
    </row>
    <row r="358" spans="1:4" ht="15.5" x14ac:dyDescent="0.35">
      <c r="A358" s="361" t="s">
        <v>2354</v>
      </c>
      <c r="B358" s="362" t="s">
        <v>2355</v>
      </c>
      <c r="C358" s="362">
        <v>6</v>
      </c>
      <c r="D358" s="363"/>
    </row>
    <row r="359" spans="1:4" ht="15.5" x14ac:dyDescent="0.35">
      <c r="A359" s="361" t="s">
        <v>2356</v>
      </c>
      <c r="B359" s="362" t="s">
        <v>2357</v>
      </c>
      <c r="C359" s="362">
        <v>7</v>
      </c>
      <c r="D359" s="363"/>
    </row>
    <row r="360" spans="1:4" ht="15.5" x14ac:dyDescent="0.35">
      <c r="A360" s="361" t="s">
        <v>2358</v>
      </c>
      <c r="B360" s="362" t="s">
        <v>2359</v>
      </c>
      <c r="C360" s="362">
        <v>5</v>
      </c>
      <c r="D360" s="363"/>
    </row>
    <row r="361" spans="1:4" ht="15.5" x14ac:dyDescent="0.35">
      <c r="A361" s="361" t="s">
        <v>2360</v>
      </c>
      <c r="B361" s="362" t="s">
        <v>2361</v>
      </c>
      <c r="C361" s="362">
        <v>5</v>
      </c>
      <c r="D361" s="363"/>
    </row>
    <row r="362" spans="1:4" ht="15.5" x14ac:dyDescent="0.35">
      <c r="A362" s="361" t="s">
        <v>2362</v>
      </c>
      <c r="B362" s="362" t="s">
        <v>2363</v>
      </c>
      <c r="C362" s="362">
        <v>6</v>
      </c>
      <c r="D362" s="363"/>
    </row>
    <row r="363" spans="1:4" ht="15.5" x14ac:dyDescent="0.35">
      <c r="A363" s="361" t="s">
        <v>2364</v>
      </c>
      <c r="B363" s="362" t="s">
        <v>2365</v>
      </c>
      <c r="C363" s="362">
        <v>5</v>
      </c>
      <c r="D363" s="363"/>
    </row>
    <row r="364" spans="1:4" ht="15.5" x14ac:dyDescent="0.35">
      <c r="A364" s="361" t="s">
        <v>2366</v>
      </c>
      <c r="B364" s="362" t="s">
        <v>2367</v>
      </c>
      <c r="C364" s="362">
        <v>4</v>
      </c>
      <c r="D364" s="363"/>
    </row>
    <row r="365" spans="1:4" ht="15.5" x14ac:dyDescent="0.35">
      <c r="A365" s="361" t="s">
        <v>2368</v>
      </c>
      <c r="B365" s="362" t="s">
        <v>2369</v>
      </c>
      <c r="C365" s="362">
        <v>2</v>
      </c>
      <c r="D365" s="363"/>
    </row>
    <row r="366" spans="1:4" ht="15.5" x14ac:dyDescent="0.35">
      <c r="A366" s="361" t="s">
        <v>2333</v>
      </c>
      <c r="B366" s="362" t="s">
        <v>2334</v>
      </c>
      <c r="C366" s="362">
        <v>5</v>
      </c>
      <c r="D366" s="363"/>
    </row>
    <row r="367" spans="1:4" ht="15.5" x14ac:dyDescent="0.35">
      <c r="A367" s="361" t="s">
        <v>2370</v>
      </c>
      <c r="B367" s="362" t="s">
        <v>2371</v>
      </c>
      <c r="C367" s="362">
        <v>4</v>
      </c>
      <c r="D367" s="363"/>
    </row>
    <row r="368" spans="1:4" ht="15.5" x14ac:dyDescent="0.35">
      <c r="A368" s="361" t="s">
        <v>2372</v>
      </c>
      <c r="B368" s="362" t="s">
        <v>2373</v>
      </c>
      <c r="C368" s="362">
        <v>4</v>
      </c>
      <c r="D368" s="363"/>
    </row>
    <row r="369" spans="1:4" ht="15.5" x14ac:dyDescent="0.35">
      <c r="A369" s="361" t="s">
        <v>2374</v>
      </c>
      <c r="B369" s="362" t="s">
        <v>2375</v>
      </c>
      <c r="C369" s="362">
        <v>5</v>
      </c>
      <c r="D369" s="363"/>
    </row>
    <row r="370" spans="1:4" ht="15.5" x14ac:dyDescent="0.35">
      <c r="A370" s="361" t="s">
        <v>2376</v>
      </c>
      <c r="B370" s="362" t="s">
        <v>2377</v>
      </c>
      <c r="C370" s="362">
        <v>2</v>
      </c>
      <c r="D370" s="363"/>
    </row>
    <row r="371" spans="1:4" ht="15.5" x14ac:dyDescent="0.35">
      <c r="A371" s="361" t="s">
        <v>2378</v>
      </c>
      <c r="B371" s="362" t="s">
        <v>2379</v>
      </c>
      <c r="C371" s="362">
        <v>4</v>
      </c>
      <c r="D371" s="363"/>
    </row>
    <row r="372" spans="1:4" ht="15.5" x14ac:dyDescent="0.35">
      <c r="A372" s="361" t="s">
        <v>2380</v>
      </c>
      <c r="B372" s="362" t="s">
        <v>2381</v>
      </c>
      <c r="C372" s="362">
        <v>4</v>
      </c>
      <c r="D372" s="363"/>
    </row>
    <row r="373" spans="1:4" ht="15.5" x14ac:dyDescent="0.35">
      <c r="A373" s="361" t="s">
        <v>2382</v>
      </c>
      <c r="B373" s="362" t="s">
        <v>2383</v>
      </c>
      <c r="C373" s="362">
        <v>5</v>
      </c>
      <c r="D373" s="363"/>
    </row>
    <row r="374" spans="1:4" ht="15.5" x14ac:dyDescent="0.35">
      <c r="A374" s="361" t="s">
        <v>2384</v>
      </c>
      <c r="B374" s="362" t="s">
        <v>2385</v>
      </c>
      <c r="C374" s="362">
        <v>8</v>
      </c>
      <c r="D374" s="363"/>
    </row>
    <row r="375" spans="1:4" ht="15.5" x14ac:dyDescent="0.35">
      <c r="A375" s="361" t="s">
        <v>2386</v>
      </c>
      <c r="B375" s="362" t="s">
        <v>2387</v>
      </c>
      <c r="C375" s="362">
        <v>3</v>
      </c>
      <c r="D375" s="363"/>
    </row>
    <row r="376" spans="1:4" ht="15.5" x14ac:dyDescent="0.35">
      <c r="A376" s="361" t="s">
        <v>2388</v>
      </c>
      <c r="B376" s="362" t="s">
        <v>2389</v>
      </c>
      <c r="C376" s="362">
        <v>4</v>
      </c>
      <c r="D376" s="363"/>
    </row>
    <row r="377" spans="1:4" ht="15.5" x14ac:dyDescent="0.35">
      <c r="A377" s="361" t="s">
        <v>2335</v>
      </c>
      <c r="B377" s="362" t="s">
        <v>2336</v>
      </c>
      <c r="C377" s="362">
        <v>6</v>
      </c>
      <c r="D377" s="363"/>
    </row>
    <row r="378" spans="1:4" ht="15.5" x14ac:dyDescent="0.35">
      <c r="A378" s="361" t="s">
        <v>2390</v>
      </c>
      <c r="B378" s="362" t="s">
        <v>2391</v>
      </c>
      <c r="C378" s="362">
        <v>4</v>
      </c>
      <c r="D378" s="363"/>
    </row>
    <row r="379" spans="1:4" ht="31" x14ac:dyDescent="0.35">
      <c r="A379" s="361" t="s">
        <v>2392</v>
      </c>
      <c r="B379" s="362" t="s">
        <v>2393</v>
      </c>
      <c r="C379" s="362">
        <v>4</v>
      </c>
      <c r="D379" s="363"/>
    </row>
    <row r="380" spans="1:4" ht="15.5" x14ac:dyDescent="0.35">
      <c r="A380" s="361" t="s">
        <v>2394</v>
      </c>
      <c r="B380" s="362" t="s">
        <v>2395</v>
      </c>
      <c r="C380" s="362">
        <v>5</v>
      </c>
      <c r="D380" s="363"/>
    </row>
    <row r="381" spans="1:4" ht="15.5" x14ac:dyDescent="0.35">
      <c r="A381" s="361" t="s">
        <v>2396</v>
      </c>
      <c r="B381" s="362" t="s">
        <v>2397</v>
      </c>
      <c r="C381" s="362">
        <v>5</v>
      </c>
      <c r="D381" s="363"/>
    </row>
    <row r="382" spans="1:4" ht="15.5" x14ac:dyDescent="0.35">
      <c r="A382" s="361" t="s">
        <v>2398</v>
      </c>
      <c r="B382" s="362" t="s">
        <v>2399</v>
      </c>
      <c r="C382" s="362">
        <v>5</v>
      </c>
      <c r="D382" s="363"/>
    </row>
    <row r="383" spans="1:4" ht="15.5" x14ac:dyDescent="0.35">
      <c r="A383" s="361" t="s">
        <v>2400</v>
      </c>
      <c r="B383" s="362" t="s">
        <v>2401</v>
      </c>
      <c r="C383" s="362">
        <v>4</v>
      </c>
      <c r="D383" s="363"/>
    </row>
    <row r="384" spans="1:4" ht="15.5" x14ac:dyDescent="0.35">
      <c r="A384" s="361" t="s">
        <v>2402</v>
      </c>
      <c r="B384" s="362" t="s">
        <v>2403</v>
      </c>
      <c r="C384" s="362">
        <v>6</v>
      </c>
      <c r="D384" s="363"/>
    </row>
    <row r="385" spans="1:4" ht="15.5" x14ac:dyDescent="0.35">
      <c r="A385" s="361" t="s">
        <v>2984</v>
      </c>
      <c r="B385" s="362" t="s">
        <v>2985</v>
      </c>
      <c r="C385" s="362">
        <v>5</v>
      </c>
      <c r="D385" s="363"/>
    </row>
    <row r="386" spans="1:4" ht="15.5" x14ac:dyDescent="0.35">
      <c r="A386" s="361" t="s">
        <v>2337</v>
      </c>
      <c r="B386" s="362" t="s">
        <v>2338</v>
      </c>
      <c r="C386" s="362">
        <v>6</v>
      </c>
      <c r="D386" s="363"/>
    </row>
    <row r="387" spans="1:4" ht="15.5" x14ac:dyDescent="0.35">
      <c r="A387" s="361" t="s">
        <v>2339</v>
      </c>
      <c r="B387" s="362" t="s">
        <v>2340</v>
      </c>
      <c r="C387" s="362">
        <v>4</v>
      </c>
      <c r="D387" s="363"/>
    </row>
    <row r="388" spans="1:4" ht="15.5" x14ac:dyDescent="0.35">
      <c r="A388" s="361" t="s">
        <v>2341</v>
      </c>
      <c r="B388" s="362" t="s">
        <v>2342</v>
      </c>
      <c r="C388" s="362">
        <v>5</v>
      </c>
      <c r="D388" s="363"/>
    </row>
    <row r="389" spans="1:4" ht="15.5" x14ac:dyDescent="0.35">
      <c r="A389" s="361" t="s">
        <v>2343</v>
      </c>
      <c r="B389" s="362" t="s">
        <v>2344</v>
      </c>
      <c r="C389" s="362">
        <v>4</v>
      </c>
      <c r="D389" s="363"/>
    </row>
    <row r="390" spans="1:4" ht="15.5" x14ac:dyDescent="0.35">
      <c r="A390" s="361" t="s">
        <v>2345</v>
      </c>
      <c r="B390" s="362" t="s">
        <v>2346</v>
      </c>
      <c r="C390" s="362">
        <v>3</v>
      </c>
      <c r="D390" s="363"/>
    </row>
    <row r="391" spans="1:4" ht="15.5" x14ac:dyDescent="0.35">
      <c r="A391" s="361" t="s">
        <v>2347</v>
      </c>
      <c r="B391" s="362" t="s">
        <v>2348</v>
      </c>
      <c r="C391" s="362">
        <v>2</v>
      </c>
      <c r="D391" s="363"/>
    </row>
    <row r="392" spans="1:4" ht="15.5" x14ac:dyDescent="0.35">
      <c r="A392" s="361" t="s">
        <v>2986</v>
      </c>
      <c r="B392" s="362" t="s">
        <v>2987</v>
      </c>
      <c r="C392" s="362">
        <v>2</v>
      </c>
      <c r="D392" s="363"/>
    </row>
    <row r="393" spans="1:4" ht="15.5" x14ac:dyDescent="0.35">
      <c r="A393" s="361" t="s">
        <v>2988</v>
      </c>
      <c r="B393" s="362" t="s">
        <v>1726</v>
      </c>
      <c r="C393" s="362">
        <v>2</v>
      </c>
      <c r="D393" s="363"/>
    </row>
    <row r="394" spans="1:4" ht="31" x14ac:dyDescent="0.35">
      <c r="A394" s="361" t="s">
        <v>2989</v>
      </c>
      <c r="B394" s="362" t="s">
        <v>2990</v>
      </c>
      <c r="C394" s="362">
        <v>3</v>
      </c>
      <c r="D394" s="363"/>
    </row>
    <row r="395" spans="1:4" ht="15.5" x14ac:dyDescent="0.35">
      <c r="A395" s="361" t="s">
        <v>2991</v>
      </c>
      <c r="B395" s="362" t="s">
        <v>2992</v>
      </c>
      <c r="C395" s="362">
        <v>4</v>
      </c>
      <c r="D395" s="363"/>
    </row>
    <row r="396" spans="1:4" ht="15.5" x14ac:dyDescent="0.35">
      <c r="A396" s="361" t="s">
        <v>2423</v>
      </c>
      <c r="B396" s="362" t="s">
        <v>2424</v>
      </c>
      <c r="C396" s="362">
        <v>1</v>
      </c>
      <c r="D396" s="363"/>
    </row>
    <row r="397" spans="1:4" ht="15.5" x14ac:dyDescent="0.35">
      <c r="A397" s="361" t="s">
        <v>2425</v>
      </c>
      <c r="B397" s="362" t="s">
        <v>2426</v>
      </c>
      <c r="C397" s="362">
        <v>1</v>
      </c>
      <c r="D397" s="363"/>
    </row>
    <row r="398" spans="1:4" ht="15.5" x14ac:dyDescent="0.35">
      <c r="A398" s="361" t="s">
        <v>2427</v>
      </c>
      <c r="B398" s="362" t="s">
        <v>1726</v>
      </c>
      <c r="C398" s="362">
        <v>2</v>
      </c>
      <c r="D398" s="363"/>
    </row>
    <row r="399" spans="1:4" ht="15.5" x14ac:dyDescent="0.35">
      <c r="A399" s="361" t="s">
        <v>2428</v>
      </c>
      <c r="B399" s="362" t="s">
        <v>2429</v>
      </c>
      <c r="C399" s="362">
        <v>1</v>
      </c>
      <c r="D399" s="363"/>
    </row>
    <row r="400" spans="1:4" ht="15.5" x14ac:dyDescent="0.35">
      <c r="A400" s="361" t="s">
        <v>2430</v>
      </c>
      <c r="B400" s="362" t="s">
        <v>2431</v>
      </c>
      <c r="C400" s="362">
        <v>1</v>
      </c>
      <c r="D400" s="363"/>
    </row>
    <row r="401" spans="1:4" ht="15.5" x14ac:dyDescent="0.35">
      <c r="A401" s="361" t="s">
        <v>2432</v>
      </c>
      <c r="B401" s="362" t="s">
        <v>2433</v>
      </c>
      <c r="C401" s="362">
        <v>1</v>
      </c>
      <c r="D401" s="363"/>
    </row>
    <row r="402" spans="1:4" ht="15.5" x14ac:dyDescent="0.35">
      <c r="A402" s="361" t="s">
        <v>2434</v>
      </c>
      <c r="B402" s="362" t="s">
        <v>2435</v>
      </c>
      <c r="C402" s="362">
        <v>1</v>
      </c>
      <c r="D402" s="363"/>
    </row>
    <row r="403" spans="1:4" ht="15.5" x14ac:dyDescent="0.35">
      <c r="A403" s="361" t="s">
        <v>2436</v>
      </c>
      <c r="B403" s="362" t="s">
        <v>2437</v>
      </c>
      <c r="C403" s="362">
        <v>1</v>
      </c>
      <c r="D403" s="363"/>
    </row>
    <row r="404" spans="1:4" ht="15.5" x14ac:dyDescent="0.35">
      <c r="A404" s="361" t="s">
        <v>2438</v>
      </c>
      <c r="B404" s="362" t="s">
        <v>2439</v>
      </c>
      <c r="C404" s="362">
        <v>1</v>
      </c>
      <c r="D404" s="363"/>
    </row>
    <row r="405" spans="1:4" ht="15.5" x14ac:dyDescent="0.35">
      <c r="A405" s="361" t="s">
        <v>2440</v>
      </c>
      <c r="B405" s="362" t="s">
        <v>2441</v>
      </c>
      <c r="C405" s="362">
        <v>1</v>
      </c>
      <c r="D405" s="363"/>
    </row>
    <row r="406" spans="1:4" ht="15.5" x14ac:dyDescent="0.35">
      <c r="A406" s="361" t="s">
        <v>2442</v>
      </c>
      <c r="B406" s="362" t="s">
        <v>2443</v>
      </c>
      <c r="C406" s="362">
        <v>1</v>
      </c>
      <c r="D406" s="363"/>
    </row>
    <row r="407" spans="1:4" ht="15.5" x14ac:dyDescent="0.35">
      <c r="A407" s="361" t="s">
        <v>2444</v>
      </c>
      <c r="B407" s="362" t="s">
        <v>2445</v>
      </c>
      <c r="C407" s="362">
        <v>1</v>
      </c>
      <c r="D407" s="363"/>
    </row>
    <row r="408" spans="1:4" ht="15.5" x14ac:dyDescent="0.35">
      <c r="A408" s="361" t="s">
        <v>2446</v>
      </c>
      <c r="B408" s="362" t="s">
        <v>2447</v>
      </c>
      <c r="C408" s="362">
        <v>1</v>
      </c>
      <c r="D408" s="363"/>
    </row>
    <row r="409" spans="1:4" ht="15.5" x14ac:dyDescent="0.35">
      <c r="A409" s="361" t="s">
        <v>2448</v>
      </c>
      <c r="B409" s="362" t="s">
        <v>2449</v>
      </c>
      <c r="C409" s="362">
        <v>1</v>
      </c>
      <c r="D409" s="363"/>
    </row>
    <row r="410" spans="1:4" ht="15.5" x14ac:dyDescent="0.35">
      <c r="A410" s="361" t="s">
        <v>2450</v>
      </c>
      <c r="B410" s="362" t="s">
        <v>2451</v>
      </c>
      <c r="C410" s="362">
        <v>1</v>
      </c>
      <c r="D410" s="363"/>
    </row>
    <row r="411" spans="1:4" ht="15.5" x14ac:dyDescent="0.35">
      <c r="A411" s="361" t="s">
        <v>2452</v>
      </c>
      <c r="B411" s="362" t="s">
        <v>2453</v>
      </c>
      <c r="C411" s="362">
        <v>1</v>
      </c>
      <c r="D411" s="363"/>
    </row>
    <row r="412" spans="1:4" ht="15.5" x14ac:dyDescent="0.35">
      <c r="A412" s="361" t="s">
        <v>2454</v>
      </c>
      <c r="B412" s="362" t="s">
        <v>2455</v>
      </c>
      <c r="C412" s="362">
        <v>1</v>
      </c>
      <c r="D412" s="363"/>
    </row>
    <row r="413" spans="1:4" ht="15.5" x14ac:dyDescent="0.35">
      <c r="A413" s="361" t="s">
        <v>2456</v>
      </c>
      <c r="B413" s="362" t="s">
        <v>2457</v>
      </c>
      <c r="C413" s="362">
        <v>1</v>
      </c>
      <c r="D413" s="363"/>
    </row>
    <row r="414" spans="1:4" ht="15.5" x14ac:dyDescent="0.35">
      <c r="A414" s="361" t="s">
        <v>2458</v>
      </c>
      <c r="B414" s="362" t="s">
        <v>2459</v>
      </c>
      <c r="C414" s="362">
        <v>1</v>
      </c>
      <c r="D414" s="363"/>
    </row>
    <row r="415" spans="1:4" ht="15.5" x14ac:dyDescent="0.35">
      <c r="A415" s="361" t="s">
        <v>2460</v>
      </c>
      <c r="B415" s="362" t="s">
        <v>2461</v>
      </c>
      <c r="C415" s="362">
        <v>1</v>
      </c>
      <c r="D415" s="363"/>
    </row>
    <row r="416" spans="1:4" ht="15.5" x14ac:dyDescent="0.35">
      <c r="A416" s="361" t="s">
        <v>2462</v>
      </c>
      <c r="B416" s="362" t="s">
        <v>2463</v>
      </c>
      <c r="C416" s="362">
        <v>1</v>
      </c>
      <c r="D416" s="363"/>
    </row>
    <row r="417" spans="1:4" ht="15.5" x14ac:dyDescent="0.35">
      <c r="A417" s="361" t="s">
        <v>2464</v>
      </c>
      <c r="B417" s="362" t="s">
        <v>2465</v>
      </c>
      <c r="C417" s="362">
        <v>1</v>
      </c>
      <c r="D417" s="363"/>
    </row>
    <row r="418" spans="1:4" ht="15.5" x14ac:dyDescent="0.35">
      <c r="A418" s="361" t="s">
        <v>2466</v>
      </c>
      <c r="B418" s="362" t="s">
        <v>2467</v>
      </c>
      <c r="C418" s="362">
        <v>1</v>
      </c>
      <c r="D418" s="363"/>
    </row>
    <row r="419" spans="1:4" ht="15.5" x14ac:dyDescent="0.35">
      <c r="A419" s="361" t="s">
        <v>2468</v>
      </c>
      <c r="B419" s="362" t="s">
        <v>2469</v>
      </c>
      <c r="C419" s="362">
        <v>1</v>
      </c>
      <c r="D419" s="363"/>
    </row>
    <row r="420" spans="1:4" ht="15.5" x14ac:dyDescent="0.35">
      <c r="A420" s="361" t="s">
        <v>2470</v>
      </c>
      <c r="B420" s="362" t="s">
        <v>2471</v>
      </c>
      <c r="C420" s="362">
        <v>1</v>
      </c>
      <c r="D420" s="363"/>
    </row>
    <row r="421" spans="1:4" ht="15.5" x14ac:dyDescent="0.35">
      <c r="A421" s="361" t="s">
        <v>2472</v>
      </c>
      <c r="B421" s="362" t="s">
        <v>2473</v>
      </c>
      <c r="C421" s="362">
        <v>1</v>
      </c>
      <c r="D421" s="363"/>
    </row>
    <row r="422" spans="1:4" ht="15.5" x14ac:dyDescent="0.35">
      <c r="A422" s="361" t="s">
        <v>2474</v>
      </c>
      <c r="B422" s="362" t="s">
        <v>2475</v>
      </c>
      <c r="C422" s="362">
        <v>1</v>
      </c>
      <c r="D422" s="363"/>
    </row>
    <row r="423" spans="1:4" ht="15.5" x14ac:dyDescent="0.35">
      <c r="A423" s="361" t="s">
        <v>2476</v>
      </c>
      <c r="B423" s="362" t="s">
        <v>2477</v>
      </c>
      <c r="C423" s="362">
        <v>1</v>
      </c>
      <c r="D423" s="363"/>
    </row>
    <row r="424" spans="1:4" ht="15.5" x14ac:dyDescent="0.35">
      <c r="A424" s="361" t="s">
        <v>2478</v>
      </c>
      <c r="B424" s="362" t="s">
        <v>2479</v>
      </c>
      <c r="C424" s="362">
        <v>1</v>
      </c>
      <c r="D424" s="363"/>
    </row>
    <row r="425" spans="1:4" ht="15.5" x14ac:dyDescent="0.35">
      <c r="A425" s="361" t="s">
        <v>2480</v>
      </c>
      <c r="B425" s="362" t="s">
        <v>2481</v>
      </c>
      <c r="C425" s="362">
        <v>1</v>
      </c>
      <c r="D425" s="363"/>
    </row>
    <row r="426" spans="1:4" ht="15.5" x14ac:dyDescent="0.35">
      <c r="A426" s="361" t="s">
        <v>2482</v>
      </c>
      <c r="B426" s="362" t="s">
        <v>2483</v>
      </c>
      <c r="C426" s="362">
        <v>1</v>
      </c>
      <c r="D426" s="363"/>
    </row>
    <row r="427" spans="1:4" ht="15.5" x14ac:dyDescent="0.35">
      <c r="A427" s="361" t="s">
        <v>2484</v>
      </c>
      <c r="B427" s="362" t="s">
        <v>2485</v>
      </c>
      <c r="C427" s="362">
        <v>1</v>
      </c>
      <c r="D427" s="363"/>
    </row>
    <row r="428" spans="1:4" ht="15.5" x14ac:dyDescent="0.35">
      <c r="A428" s="361" t="s">
        <v>2486</v>
      </c>
      <c r="B428" s="362" t="s">
        <v>2487</v>
      </c>
      <c r="C428" s="362">
        <v>1</v>
      </c>
      <c r="D428" s="363"/>
    </row>
    <row r="429" spans="1:4" ht="15.5" x14ac:dyDescent="0.35">
      <c r="A429" s="361" t="s">
        <v>2488</v>
      </c>
      <c r="B429" s="362" t="s">
        <v>2489</v>
      </c>
      <c r="C429" s="362">
        <v>1</v>
      </c>
      <c r="D429" s="363"/>
    </row>
    <row r="430" spans="1:4" ht="15.5" x14ac:dyDescent="0.35">
      <c r="A430" s="361" t="s">
        <v>2490</v>
      </c>
      <c r="B430" s="362" t="s">
        <v>2491</v>
      </c>
      <c r="C430" s="362">
        <v>1</v>
      </c>
      <c r="D430" s="363"/>
    </row>
    <row r="431" spans="1:4" ht="15.5" x14ac:dyDescent="0.35">
      <c r="A431" s="361" t="s">
        <v>2492</v>
      </c>
      <c r="B431" s="362" t="s">
        <v>2493</v>
      </c>
      <c r="C431" s="362">
        <v>1</v>
      </c>
      <c r="D431" s="363"/>
    </row>
    <row r="432" spans="1:4" ht="15.5" x14ac:dyDescent="0.35">
      <c r="A432" s="361" t="s">
        <v>2494</v>
      </c>
      <c r="B432" s="362" t="s">
        <v>2495</v>
      </c>
      <c r="C432" s="362">
        <v>1</v>
      </c>
      <c r="D432" s="363"/>
    </row>
    <row r="433" spans="1:4" ht="15.5" x14ac:dyDescent="0.35">
      <c r="A433" s="361" t="s">
        <v>2496</v>
      </c>
      <c r="B433" s="362" t="s">
        <v>2497</v>
      </c>
      <c r="C433" s="362">
        <v>1</v>
      </c>
      <c r="D433" s="363"/>
    </row>
    <row r="434" spans="1:4" ht="15.5" x14ac:dyDescent="0.35">
      <c r="A434" s="361" t="s">
        <v>2498</v>
      </c>
      <c r="B434" s="362" t="s">
        <v>2499</v>
      </c>
      <c r="C434" s="362">
        <v>1</v>
      </c>
      <c r="D434" s="363"/>
    </row>
    <row r="435" spans="1:4" ht="15.5" x14ac:dyDescent="0.35">
      <c r="A435" s="361" t="s">
        <v>2500</v>
      </c>
      <c r="B435" s="362" t="s">
        <v>2487</v>
      </c>
      <c r="C435" s="362">
        <v>1</v>
      </c>
      <c r="D435" s="363"/>
    </row>
    <row r="436" spans="1:4" ht="15.5" x14ac:dyDescent="0.35">
      <c r="A436" s="361" t="s">
        <v>2501</v>
      </c>
      <c r="B436" s="362" t="s">
        <v>2502</v>
      </c>
      <c r="C436" s="362">
        <v>1</v>
      </c>
      <c r="D436" s="363"/>
    </row>
    <row r="437" spans="1:4" ht="15.5" x14ac:dyDescent="0.35">
      <c r="A437" s="361" t="s">
        <v>2503</v>
      </c>
      <c r="B437" s="362" t="s">
        <v>2504</v>
      </c>
      <c r="C437" s="362">
        <v>1</v>
      </c>
      <c r="D437" s="363"/>
    </row>
    <row r="438" spans="1:4" ht="15.5" x14ac:dyDescent="0.35">
      <c r="A438" s="361" t="s">
        <v>2505</v>
      </c>
      <c r="B438" s="362" t="s">
        <v>2506</v>
      </c>
      <c r="C438" s="362">
        <v>1</v>
      </c>
      <c r="D438" s="363"/>
    </row>
    <row r="439" spans="1:4" ht="15.5" x14ac:dyDescent="0.35">
      <c r="A439" s="361" t="s">
        <v>2507</v>
      </c>
      <c r="B439" s="362" t="s">
        <v>2508</v>
      </c>
      <c r="C439" s="362">
        <v>1</v>
      </c>
      <c r="D439" s="363"/>
    </row>
    <row r="440" spans="1:4" ht="15.5" x14ac:dyDescent="0.35">
      <c r="A440" s="361" t="s">
        <v>2509</v>
      </c>
      <c r="B440" s="362" t="s">
        <v>2510</v>
      </c>
      <c r="C440" s="362">
        <v>1</v>
      </c>
      <c r="D440" s="363"/>
    </row>
    <row r="441" spans="1:4" ht="15.5" x14ac:dyDescent="0.35">
      <c r="A441" s="361" t="s">
        <v>2511</v>
      </c>
      <c r="B441" s="362" t="s">
        <v>2512</v>
      </c>
      <c r="C441" s="362">
        <v>1</v>
      </c>
      <c r="D441" s="363"/>
    </row>
    <row r="442" spans="1:4" ht="15.5" x14ac:dyDescent="0.35">
      <c r="A442" s="361" t="s">
        <v>2697</v>
      </c>
      <c r="B442" s="362" t="s">
        <v>2698</v>
      </c>
      <c r="C442" s="362">
        <v>1</v>
      </c>
      <c r="D442" s="363"/>
    </row>
    <row r="443" spans="1:4" ht="15.5" x14ac:dyDescent="0.35">
      <c r="A443" s="361" t="s">
        <v>2699</v>
      </c>
      <c r="B443" s="362" t="s">
        <v>2700</v>
      </c>
      <c r="C443" s="362">
        <v>1</v>
      </c>
      <c r="D443" s="363"/>
    </row>
    <row r="444" spans="1:4" ht="15.5" x14ac:dyDescent="0.35">
      <c r="A444" s="361" t="s">
        <v>2701</v>
      </c>
      <c r="B444" s="362" t="s">
        <v>2702</v>
      </c>
      <c r="C444" s="362">
        <v>1</v>
      </c>
      <c r="D444" s="363"/>
    </row>
    <row r="445" spans="1:4" ht="15.5" x14ac:dyDescent="0.35">
      <c r="A445" s="361" t="s">
        <v>2703</v>
      </c>
      <c r="B445" s="362" t="s">
        <v>2704</v>
      </c>
      <c r="C445" s="362">
        <v>1</v>
      </c>
      <c r="D445" s="363"/>
    </row>
    <row r="446" spans="1:4" ht="15.5" x14ac:dyDescent="0.35">
      <c r="A446" s="361" t="s">
        <v>2705</v>
      </c>
      <c r="B446" s="362" t="s">
        <v>2706</v>
      </c>
      <c r="C446" s="362">
        <v>1</v>
      </c>
      <c r="D446" s="363"/>
    </row>
    <row r="447" spans="1:4" ht="15.5" x14ac:dyDescent="0.35">
      <c r="A447" s="361" t="s">
        <v>2707</v>
      </c>
      <c r="B447" s="362" t="s">
        <v>2708</v>
      </c>
      <c r="C447" s="362">
        <v>1</v>
      </c>
      <c r="D447" s="363"/>
    </row>
    <row r="448" spans="1:4" ht="31" x14ac:dyDescent="0.35">
      <c r="A448" s="361" t="s">
        <v>2709</v>
      </c>
      <c r="B448" s="362" t="s">
        <v>2710</v>
      </c>
      <c r="C448" s="362">
        <v>1</v>
      </c>
      <c r="D448" s="363"/>
    </row>
    <row r="449" spans="1:4" ht="31" x14ac:dyDescent="0.35">
      <c r="A449" s="361" t="s">
        <v>2711</v>
      </c>
      <c r="B449" s="362" t="s">
        <v>2712</v>
      </c>
      <c r="C449" s="362">
        <v>1</v>
      </c>
      <c r="D449" s="363"/>
    </row>
    <row r="450" spans="1:4" ht="15.5" x14ac:dyDescent="0.35">
      <c r="A450" s="361" t="s">
        <v>2713</v>
      </c>
      <c r="B450" s="362" t="s">
        <v>2714</v>
      </c>
      <c r="C450" s="362">
        <v>1</v>
      </c>
      <c r="D450" s="363"/>
    </row>
    <row r="451" spans="1:4" ht="15.5" x14ac:dyDescent="0.35">
      <c r="A451" s="361" t="s">
        <v>2715</v>
      </c>
      <c r="B451" s="362" t="s">
        <v>2716</v>
      </c>
      <c r="C451" s="362">
        <v>1</v>
      </c>
      <c r="D451" s="363"/>
    </row>
    <row r="452" spans="1:4" ht="15.5" x14ac:dyDescent="0.35">
      <c r="A452" s="361" t="s">
        <v>2513</v>
      </c>
      <c r="B452" s="362" t="s">
        <v>2514</v>
      </c>
      <c r="C452" s="362">
        <v>1</v>
      </c>
      <c r="D452" s="363"/>
    </row>
    <row r="453" spans="1:4" ht="15.5" x14ac:dyDescent="0.35">
      <c r="A453" s="361" t="s">
        <v>2717</v>
      </c>
      <c r="B453" s="362" t="s">
        <v>2718</v>
      </c>
      <c r="C453" s="362">
        <v>1</v>
      </c>
      <c r="D453" s="363"/>
    </row>
    <row r="454" spans="1:4" ht="15.5" x14ac:dyDescent="0.35">
      <c r="A454" s="361" t="s">
        <v>2719</v>
      </c>
      <c r="B454" s="362" t="s">
        <v>2724</v>
      </c>
      <c r="C454" s="362">
        <v>1</v>
      </c>
      <c r="D454" s="363"/>
    </row>
    <row r="455" spans="1:4" ht="15.5" x14ac:dyDescent="0.35">
      <c r="A455" s="361" t="s">
        <v>2725</v>
      </c>
      <c r="B455" s="362" t="s">
        <v>2726</v>
      </c>
      <c r="C455" s="362">
        <v>1</v>
      </c>
      <c r="D455" s="363"/>
    </row>
    <row r="456" spans="1:4" ht="15.5" x14ac:dyDescent="0.35">
      <c r="A456" s="361" t="s">
        <v>2727</v>
      </c>
      <c r="B456" s="362" t="s">
        <v>2728</v>
      </c>
      <c r="C456" s="362">
        <v>1</v>
      </c>
      <c r="D456" s="363"/>
    </row>
    <row r="457" spans="1:4" ht="15.5" x14ac:dyDescent="0.35">
      <c r="A457" s="361" t="s">
        <v>2729</v>
      </c>
      <c r="B457" s="362" t="s">
        <v>2730</v>
      </c>
      <c r="C457" s="362">
        <v>1</v>
      </c>
      <c r="D457" s="363"/>
    </row>
    <row r="458" spans="1:4" ht="15.5" x14ac:dyDescent="0.35">
      <c r="A458" s="361" t="s">
        <v>2731</v>
      </c>
      <c r="B458" s="362" t="s">
        <v>2732</v>
      </c>
      <c r="C458" s="362">
        <v>1</v>
      </c>
      <c r="D458" s="363"/>
    </row>
    <row r="459" spans="1:4" ht="15.5" x14ac:dyDescent="0.35">
      <c r="A459" s="361" t="s">
        <v>2733</v>
      </c>
      <c r="B459" s="362" t="s">
        <v>2734</v>
      </c>
      <c r="C459" s="362">
        <v>1</v>
      </c>
      <c r="D459" s="363"/>
    </row>
    <row r="460" spans="1:4" ht="15.5" x14ac:dyDescent="0.35">
      <c r="A460" s="361" t="s">
        <v>2735</v>
      </c>
      <c r="B460" s="362" t="s">
        <v>2736</v>
      </c>
      <c r="C460" s="362">
        <v>1</v>
      </c>
      <c r="D460" s="363"/>
    </row>
    <row r="461" spans="1:4" ht="15.5" x14ac:dyDescent="0.35">
      <c r="A461" s="361" t="s">
        <v>2737</v>
      </c>
      <c r="B461" s="362" t="s">
        <v>2738</v>
      </c>
      <c r="C461" s="362">
        <v>1</v>
      </c>
      <c r="D461" s="363"/>
    </row>
    <row r="462" spans="1:4" ht="15.5" x14ac:dyDescent="0.35">
      <c r="A462" s="361" t="s">
        <v>2739</v>
      </c>
      <c r="B462" s="362" t="s">
        <v>2740</v>
      </c>
      <c r="C462" s="362">
        <v>1</v>
      </c>
      <c r="D462" s="363"/>
    </row>
    <row r="463" spans="1:4" ht="15.5" x14ac:dyDescent="0.35">
      <c r="A463" s="361" t="s">
        <v>2515</v>
      </c>
      <c r="B463" s="362" t="s">
        <v>2516</v>
      </c>
      <c r="C463" s="362">
        <v>1</v>
      </c>
      <c r="D463" s="363"/>
    </row>
    <row r="464" spans="1:4" ht="15.5" x14ac:dyDescent="0.35">
      <c r="A464" s="361" t="s">
        <v>2741</v>
      </c>
      <c r="B464" s="362" t="s">
        <v>2742</v>
      </c>
      <c r="C464" s="362">
        <v>1</v>
      </c>
      <c r="D464" s="363"/>
    </row>
    <row r="465" spans="1:4" ht="15.5" x14ac:dyDescent="0.35">
      <c r="A465" s="361" t="s">
        <v>2993</v>
      </c>
      <c r="B465" s="362" t="s">
        <v>2994</v>
      </c>
      <c r="C465" s="362">
        <v>1</v>
      </c>
      <c r="D465" s="363"/>
    </row>
    <row r="466" spans="1:4" ht="15.5" x14ac:dyDescent="0.35">
      <c r="A466" s="361" t="s">
        <v>2995</v>
      </c>
      <c r="B466" s="362" t="s">
        <v>2996</v>
      </c>
      <c r="C466" s="362">
        <v>1</v>
      </c>
      <c r="D466" s="363"/>
    </row>
    <row r="467" spans="1:4" ht="15.5" x14ac:dyDescent="0.35">
      <c r="A467" s="361" t="s">
        <v>2997</v>
      </c>
      <c r="B467" s="362" t="s">
        <v>2998</v>
      </c>
      <c r="C467" s="362">
        <v>1</v>
      </c>
      <c r="D467" s="363"/>
    </row>
    <row r="468" spans="1:4" ht="15.5" x14ac:dyDescent="0.35">
      <c r="A468" s="361" t="s">
        <v>2999</v>
      </c>
      <c r="B468" s="362" t="s">
        <v>3000</v>
      </c>
      <c r="C468" s="362">
        <v>1</v>
      </c>
      <c r="D468" s="363"/>
    </row>
    <row r="469" spans="1:4" ht="15.5" x14ac:dyDescent="0.35">
      <c r="A469" s="361" t="s">
        <v>3001</v>
      </c>
      <c r="B469" s="362" t="s">
        <v>3002</v>
      </c>
      <c r="C469" s="362">
        <v>1</v>
      </c>
      <c r="D469" s="363"/>
    </row>
    <row r="470" spans="1:4" ht="15.5" x14ac:dyDescent="0.35">
      <c r="A470" s="361" t="s">
        <v>3003</v>
      </c>
      <c r="B470" s="362" t="s">
        <v>3004</v>
      </c>
      <c r="C470" s="362">
        <v>1</v>
      </c>
      <c r="D470" s="363"/>
    </row>
    <row r="471" spans="1:4" ht="15.5" x14ac:dyDescent="0.35">
      <c r="A471" s="361" t="s">
        <v>2517</v>
      </c>
      <c r="B471" s="362" t="s">
        <v>2518</v>
      </c>
      <c r="C471" s="362">
        <v>1</v>
      </c>
      <c r="D471" s="363"/>
    </row>
    <row r="472" spans="1:4" ht="15.5" x14ac:dyDescent="0.35">
      <c r="A472" s="361" t="s">
        <v>2519</v>
      </c>
      <c r="B472" s="362" t="s">
        <v>2520</v>
      </c>
      <c r="C472" s="362">
        <v>1</v>
      </c>
      <c r="D472" s="363"/>
    </row>
    <row r="473" spans="1:4" ht="15.5" x14ac:dyDescent="0.35">
      <c r="A473" s="361" t="s">
        <v>2521</v>
      </c>
      <c r="B473" s="362" t="s">
        <v>2522</v>
      </c>
      <c r="C473" s="362">
        <v>1</v>
      </c>
      <c r="D473" s="363"/>
    </row>
    <row r="474" spans="1:4" ht="15.5" x14ac:dyDescent="0.35">
      <c r="A474" s="361" t="s">
        <v>2523</v>
      </c>
      <c r="B474" s="362" t="s">
        <v>2524</v>
      </c>
      <c r="C474" s="362">
        <v>1</v>
      </c>
      <c r="D474" s="363"/>
    </row>
    <row r="475" spans="1:4" ht="15.5" x14ac:dyDescent="0.35">
      <c r="A475" s="361" t="s">
        <v>2525</v>
      </c>
      <c r="B475" s="362" t="s">
        <v>2526</v>
      </c>
      <c r="C475" s="362">
        <v>1</v>
      </c>
      <c r="D475" s="363"/>
    </row>
    <row r="476" spans="1:4" ht="15.5" x14ac:dyDescent="0.35">
      <c r="A476" s="361" t="s">
        <v>2527</v>
      </c>
      <c r="B476" s="362" t="s">
        <v>2528</v>
      </c>
      <c r="C476" s="362">
        <v>1</v>
      </c>
      <c r="D476" s="363"/>
    </row>
    <row r="477" spans="1:4" ht="15.5" x14ac:dyDescent="0.35">
      <c r="A477" s="361" t="s">
        <v>2529</v>
      </c>
      <c r="B477" s="362" t="s">
        <v>2530</v>
      </c>
      <c r="C477" s="362">
        <v>1</v>
      </c>
      <c r="D477" s="363"/>
    </row>
    <row r="478" spans="1:4" ht="15.5" x14ac:dyDescent="0.35">
      <c r="A478" s="361" t="s">
        <v>2531</v>
      </c>
      <c r="B478" s="362" t="s">
        <v>2532</v>
      </c>
      <c r="C478" s="362">
        <v>1</v>
      </c>
      <c r="D478" s="363"/>
    </row>
    <row r="479" spans="1:4" ht="15.5" x14ac:dyDescent="0.35">
      <c r="A479" s="361" t="s">
        <v>2533</v>
      </c>
      <c r="B479" s="362" t="s">
        <v>2534</v>
      </c>
      <c r="C479" s="362">
        <v>1</v>
      </c>
      <c r="D479" s="363"/>
    </row>
    <row r="480" spans="1:4" ht="15.5" x14ac:dyDescent="0.35">
      <c r="A480" s="361" t="s">
        <v>2535</v>
      </c>
      <c r="B480" s="362" t="s">
        <v>2536</v>
      </c>
      <c r="C480" s="362">
        <v>1</v>
      </c>
      <c r="D480" s="363"/>
    </row>
    <row r="481" spans="1:4" ht="15.5" x14ac:dyDescent="0.35">
      <c r="A481" s="361" t="s">
        <v>2537</v>
      </c>
      <c r="B481" s="362" t="s">
        <v>2538</v>
      </c>
      <c r="C481" s="362">
        <v>1</v>
      </c>
      <c r="D481" s="363"/>
    </row>
    <row r="482" spans="1:4" ht="15.5" x14ac:dyDescent="0.35">
      <c r="A482" s="361" t="s">
        <v>2539</v>
      </c>
      <c r="B482" s="362" t="s">
        <v>2540</v>
      </c>
      <c r="C482" s="362">
        <v>1</v>
      </c>
      <c r="D482" s="363"/>
    </row>
    <row r="483" spans="1:4" ht="15.5" x14ac:dyDescent="0.35">
      <c r="A483" s="361" t="s">
        <v>2541</v>
      </c>
      <c r="B483" s="362" t="s">
        <v>2542</v>
      </c>
      <c r="C483" s="362">
        <v>1</v>
      </c>
      <c r="D483" s="363"/>
    </row>
    <row r="484" spans="1:4" ht="15.5" x14ac:dyDescent="0.35">
      <c r="A484" s="361" t="s">
        <v>2543</v>
      </c>
      <c r="B484" s="362" t="s">
        <v>2544</v>
      </c>
      <c r="C484" s="362">
        <v>1</v>
      </c>
      <c r="D484" s="363"/>
    </row>
    <row r="485" spans="1:4" ht="15.5" x14ac:dyDescent="0.35">
      <c r="A485" s="361" t="s">
        <v>2545</v>
      </c>
      <c r="B485" s="362" t="s">
        <v>2546</v>
      </c>
      <c r="C485" s="362">
        <v>1</v>
      </c>
      <c r="D485" s="363"/>
    </row>
    <row r="486" spans="1:4" ht="15.5" x14ac:dyDescent="0.35">
      <c r="A486" s="361" t="s">
        <v>2547</v>
      </c>
      <c r="B486" s="362" t="s">
        <v>2548</v>
      </c>
      <c r="C486" s="362">
        <v>1</v>
      </c>
      <c r="D486" s="363"/>
    </row>
    <row r="487" spans="1:4" ht="15.5" x14ac:dyDescent="0.35">
      <c r="A487" s="361" t="s">
        <v>2549</v>
      </c>
      <c r="B487" s="362" t="s">
        <v>2550</v>
      </c>
      <c r="C487" s="362">
        <v>1</v>
      </c>
      <c r="D487" s="363"/>
    </row>
    <row r="488" spans="1:4" ht="15.5" x14ac:dyDescent="0.35">
      <c r="A488" s="361" t="s">
        <v>2551</v>
      </c>
      <c r="B488" s="362" t="s">
        <v>2552</v>
      </c>
      <c r="C488" s="362">
        <v>1</v>
      </c>
      <c r="D488" s="363"/>
    </row>
    <row r="489" spans="1:4" ht="15.5" x14ac:dyDescent="0.35">
      <c r="A489" s="361" t="s">
        <v>2553</v>
      </c>
      <c r="B489" s="362" t="s">
        <v>2554</v>
      </c>
      <c r="C489" s="362">
        <v>1</v>
      </c>
      <c r="D489" s="363"/>
    </row>
    <row r="490" spans="1:4" ht="15.5" x14ac:dyDescent="0.35">
      <c r="A490" s="361" t="s">
        <v>2555</v>
      </c>
      <c r="B490" s="362" t="s">
        <v>2556</v>
      </c>
      <c r="C490" s="362">
        <v>1</v>
      </c>
      <c r="D490" s="363"/>
    </row>
    <row r="491" spans="1:4" ht="15.5" x14ac:dyDescent="0.35">
      <c r="A491" s="361" t="s">
        <v>2557</v>
      </c>
      <c r="B491" s="362" t="s">
        <v>2558</v>
      </c>
      <c r="C491" s="362">
        <v>1</v>
      </c>
      <c r="D491" s="363"/>
    </row>
    <row r="492" spans="1:4" ht="15.5" x14ac:dyDescent="0.35">
      <c r="A492" s="361" t="s">
        <v>2559</v>
      </c>
      <c r="B492" s="362" t="s">
        <v>2560</v>
      </c>
      <c r="C492" s="362">
        <v>1</v>
      </c>
      <c r="D492" s="363"/>
    </row>
    <row r="493" spans="1:4" ht="15.5" x14ac:dyDescent="0.35">
      <c r="A493" s="361" t="s">
        <v>2561</v>
      </c>
      <c r="B493" s="362" t="s">
        <v>2562</v>
      </c>
      <c r="C493" s="362">
        <v>1</v>
      </c>
      <c r="D493" s="363"/>
    </row>
    <row r="494" spans="1:4" ht="15.5" x14ac:dyDescent="0.35">
      <c r="A494" s="361" t="s">
        <v>2563</v>
      </c>
      <c r="B494" s="362" t="s">
        <v>2564</v>
      </c>
      <c r="C494" s="362">
        <v>1</v>
      </c>
      <c r="D494" s="363"/>
    </row>
    <row r="495" spans="1:4" ht="15.5" x14ac:dyDescent="0.35">
      <c r="A495" s="361" t="s">
        <v>2565</v>
      </c>
      <c r="B495" s="362" t="s">
        <v>2566</v>
      </c>
      <c r="C495" s="362">
        <v>1</v>
      </c>
      <c r="D495" s="363"/>
    </row>
    <row r="496" spans="1:4" ht="15.5" x14ac:dyDescent="0.35">
      <c r="A496" s="361" t="s">
        <v>2567</v>
      </c>
      <c r="B496" s="362" t="s">
        <v>2568</v>
      </c>
      <c r="C496" s="362">
        <v>1</v>
      </c>
      <c r="D496" s="363"/>
    </row>
    <row r="497" spans="1:4" ht="15.5" x14ac:dyDescent="0.35">
      <c r="A497" s="361" t="s">
        <v>2569</v>
      </c>
      <c r="B497" s="362" t="s">
        <v>2570</v>
      </c>
      <c r="C497" s="362">
        <v>1</v>
      </c>
      <c r="D497" s="363"/>
    </row>
    <row r="498" spans="1:4" ht="15.5" x14ac:dyDescent="0.35">
      <c r="A498" s="361" t="s">
        <v>2571</v>
      </c>
      <c r="B498" s="362" t="s">
        <v>2572</v>
      </c>
      <c r="C498" s="362">
        <v>1</v>
      </c>
      <c r="D498" s="363"/>
    </row>
    <row r="499" spans="1:4" ht="15.5" x14ac:dyDescent="0.35">
      <c r="A499" s="361" t="s">
        <v>2573</v>
      </c>
      <c r="B499" s="362" t="s">
        <v>2574</v>
      </c>
      <c r="C499" s="362">
        <v>1</v>
      </c>
      <c r="D499" s="363"/>
    </row>
    <row r="500" spans="1:4" ht="15.5" x14ac:dyDescent="0.35">
      <c r="A500" s="361" t="s">
        <v>2575</v>
      </c>
      <c r="B500" s="362" t="s">
        <v>2576</v>
      </c>
      <c r="C500" s="362">
        <v>1</v>
      </c>
      <c r="D500" s="363"/>
    </row>
    <row r="501" spans="1:4" ht="15.5" x14ac:dyDescent="0.35">
      <c r="A501" s="361" t="s">
        <v>2577</v>
      </c>
      <c r="B501" s="362" t="s">
        <v>2578</v>
      </c>
      <c r="C501" s="362">
        <v>1</v>
      </c>
      <c r="D501" s="363"/>
    </row>
    <row r="502" spans="1:4" ht="15.5" x14ac:dyDescent="0.35">
      <c r="A502" s="361" t="s">
        <v>2579</v>
      </c>
      <c r="B502" s="362" t="s">
        <v>2580</v>
      </c>
      <c r="C502" s="362">
        <v>1</v>
      </c>
      <c r="D502" s="363"/>
    </row>
    <row r="503" spans="1:4" ht="15.5" x14ac:dyDescent="0.35">
      <c r="A503" s="361" t="s">
        <v>2581</v>
      </c>
      <c r="B503" s="362" t="s">
        <v>2582</v>
      </c>
      <c r="C503" s="362">
        <v>1</v>
      </c>
      <c r="D503" s="363"/>
    </row>
    <row r="504" spans="1:4" ht="15.5" x14ac:dyDescent="0.35">
      <c r="A504" s="361" t="s">
        <v>2583</v>
      </c>
      <c r="B504" s="362" t="s">
        <v>2584</v>
      </c>
      <c r="C504" s="362">
        <v>1</v>
      </c>
      <c r="D504" s="363"/>
    </row>
    <row r="505" spans="1:4" ht="15.5" x14ac:dyDescent="0.35">
      <c r="A505" s="361" t="s">
        <v>2585</v>
      </c>
      <c r="B505" s="362" t="s">
        <v>2586</v>
      </c>
      <c r="C505" s="362">
        <v>1</v>
      </c>
      <c r="D505" s="363"/>
    </row>
    <row r="506" spans="1:4" ht="15.5" x14ac:dyDescent="0.35">
      <c r="A506" s="361" t="s">
        <v>2587</v>
      </c>
      <c r="B506" s="362" t="s">
        <v>2588</v>
      </c>
      <c r="C506" s="362">
        <v>1</v>
      </c>
      <c r="D506" s="363"/>
    </row>
    <row r="507" spans="1:4" ht="15.5" x14ac:dyDescent="0.35">
      <c r="A507" s="361" t="s">
        <v>2589</v>
      </c>
      <c r="B507" s="362" t="s">
        <v>2590</v>
      </c>
      <c r="C507" s="362">
        <v>1</v>
      </c>
      <c r="D507" s="363"/>
    </row>
    <row r="508" spans="1:4" ht="15.5" x14ac:dyDescent="0.35">
      <c r="A508" s="361" t="s">
        <v>2591</v>
      </c>
      <c r="B508" s="362" t="s">
        <v>2592</v>
      </c>
      <c r="C508" s="362">
        <v>5</v>
      </c>
      <c r="D508" s="363"/>
    </row>
    <row r="509" spans="1:4" ht="15.5" x14ac:dyDescent="0.35">
      <c r="A509" s="361" t="s">
        <v>2593</v>
      </c>
      <c r="B509" s="362" t="s">
        <v>2594</v>
      </c>
      <c r="C509" s="362">
        <v>4</v>
      </c>
      <c r="D509" s="363"/>
    </row>
    <row r="510" spans="1:4" ht="15.5" x14ac:dyDescent="0.35">
      <c r="A510" s="361" t="s">
        <v>2595</v>
      </c>
      <c r="B510" s="362" t="s">
        <v>2596</v>
      </c>
      <c r="C510" s="362">
        <v>1</v>
      </c>
      <c r="D510" s="363"/>
    </row>
    <row r="511" spans="1:4" ht="15.5" x14ac:dyDescent="0.35">
      <c r="A511" s="361" t="s">
        <v>2597</v>
      </c>
      <c r="B511" s="362" t="s">
        <v>2598</v>
      </c>
      <c r="C511" s="362">
        <v>1</v>
      </c>
      <c r="D511" s="363"/>
    </row>
    <row r="512" spans="1:4" ht="15.5" x14ac:dyDescent="0.35">
      <c r="A512" s="361" t="s">
        <v>2599</v>
      </c>
      <c r="B512" s="362" t="s">
        <v>2600</v>
      </c>
      <c r="C512" s="362">
        <v>1</v>
      </c>
      <c r="D512" s="363"/>
    </row>
    <row r="513" spans="1:4" ht="15.5" x14ac:dyDescent="0.35">
      <c r="A513" s="361" t="s">
        <v>2601</v>
      </c>
      <c r="B513" s="362" t="s">
        <v>2602</v>
      </c>
      <c r="C513" s="362">
        <v>1</v>
      </c>
      <c r="D513" s="363"/>
    </row>
    <row r="514" spans="1:4" ht="15.5" x14ac:dyDescent="0.35">
      <c r="A514" s="361" t="s">
        <v>2603</v>
      </c>
      <c r="B514" s="362" t="s">
        <v>2604</v>
      </c>
      <c r="C514" s="362">
        <v>1</v>
      </c>
      <c r="D514" s="363"/>
    </row>
    <row r="515" spans="1:4" ht="15.5" x14ac:dyDescent="0.35">
      <c r="A515" s="361" t="s">
        <v>2605</v>
      </c>
      <c r="B515" s="362" t="s">
        <v>2606</v>
      </c>
      <c r="C515" s="362">
        <v>1</v>
      </c>
      <c r="D515" s="363"/>
    </row>
    <row r="516" spans="1:4" ht="15.5" x14ac:dyDescent="0.35">
      <c r="A516" s="361" t="s">
        <v>2607</v>
      </c>
      <c r="B516" s="362" t="s">
        <v>2608</v>
      </c>
      <c r="C516" s="362">
        <v>1</v>
      </c>
      <c r="D516" s="363"/>
    </row>
    <row r="517" spans="1:4" ht="15.5" x14ac:dyDescent="0.35">
      <c r="A517" s="361" t="s">
        <v>2609</v>
      </c>
      <c r="B517" s="362" t="s">
        <v>2610</v>
      </c>
      <c r="C517" s="362">
        <v>1</v>
      </c>
      <c r="D517" s="363"/>
    </row>
    <row r="518" spans="1:4" ht="15.5" x14ac:dyDescent="0.35">
      <c r="A518" s="361" t="s">
        <v>2671</v>
      </c>
      <c r="B518" s="362" t="s">
        <v>2672</v>
      </c>
      <c r="C518" s="362">
        <v>1</v>
      </c>
      <c r="D518" s="363"/>
    </row>
    <row r="519" spans="1:4" ht="15.5" x14ac:dyDescent="0.35">
      <c r="A519" s="361" t="s">
        <v>2611</v>
      </c>
      <c r="B519" s="362" t="s">
        <v>2612</v>
      </c>
      <c r="C519" s="362">
        <v>1</v>
      </c>
      <c r="D519" s="363"/>
    </row>
    <row r="520" spans="1:4" ht="15.5" x14ac:dyDescent="0.35">
      <c r="A520" s="361" t="s">
        <v>2613</v>
      </c>
      <c r="B520" s="362" t="s">
        <v>2614</v>
      </c>
      <c r="C520" s="362">
        <v>1</v>
      </c>
      <c r="D520" s="363"/>
    </row>
    <row r="521" spans="1:4" ht="15.5" x14ac:dyDescent="0.35">
      <c r="A521" s="361" t="s">
        <v>2615</v>
      </c>
      <c r="B521" s="362" t="s">
        <v>2616</v>
      </c>
      <c r="C521" s="362">
        <v>1</v>
      </c>
      <c r="D521" s="363"/>
    </row>
    <row r="522" spans="1:4" ht="15.5" x14ac:dyDescent="0.35">
      <c r="A522" s="361" t="s">
        <v>2617</v>
      </c>
      <c r="B522" s="362" t="s">
        <v>2618</v>
      </c>
      <c r="C522" s="362">
        <v>1</v>
      </c>
      <c r="D522" s="363"/>
    </row>
    <row r="523" spans="1:4" ht="15.5" x14ac:dyDescent="0.35">
      <c r="A523" s="361" t="s">
        <v>2619</v>
      </c>
      <c r="B523" s="362" t="s">
        <v>2620</v>
      </c>
      <c r="C523" s="362">
        <v>1</v>
      </c>
      <c r="D523" s="363"/>
    </row>
    <row r="524" spans="1:4" ht="15.5" x14ac:dyDescent="0.35">
      <c r="A524" s="361" t="s">
        <v>2621</v>
      </c>
      <c r="B524" s="362" t="s">
        <v>2622</v>
      </c>
      <c r="C524" s="362">
        <v>8</v>
      </c>
      <c r="D524" s="363"/>
    </row>
    <row r="525" spans="1:4" ht="15.5" x14ac:dyDescent="0.35">
      <c r="A525" s="361" t="s">
        <v>2623</v>
      </c>
      <c r="B525" s="362" t="s">
        <v>2624</v>
      </c>
      <c r="C525" s="362">
        <v>1</v>
      </c>
      <c r="D525" s="363"/>
    </row>
    <row r="526" spans="1:4" ht="15.5" x14ac:dyDescent="0.35">
      <c r="A526" s="361" t="s">
        <v>2625</v>
      </c>
      <c r="B526" s="362" t="s">
        <v>2626</v>
      </c>
      <c r="C526" s="362">
        <v>1</v>
      </c>
      <c r="D526" s="363"/>
    </row>
    <row r="527" spans="1:4" ht="15.5" x14ac:dyDescent="0.35">
      <c r="A527" s="361" t="s">
        <v>2627</v>
      </c>
      <c r="B527" s="362" t="s">
        <v>2628</v>
      </c>
      <c r="C527" s="362">
        <v>1</v>
      </c>
      <c r="D527" s="363"/>
    </row>
    <row r="528" spans="1:4" ht="15.5" x14ac:dyDescent="0.35">
      <c r="A528" s="361" t="s">
        <v>2629</v>
      </c>
      <c r="B528" s="362" t="s">
        <v>2630</v>
      </c>
      <c r="C528" s="362">
        <v>1</v>
      </c>
      <c r="D528" s="363"/>
    </row>
    <row r="529" spans="1:4" ht="15.5" x14ac:dyDescent="0.35">
      <c r="A529" s="361" t="s">
        <v>2673</v>
      </c>
      <c r="B529" s="362" t="s">
        <v>2674</v>
      </c>
      <c r="C529" s="362">
        <v>1</v>
      </c>
      <c r="D529" s="363"/>
    </row>
    <row r="530" spans="1:4" ht="15.5" x14ac:dyDescent="0.35">
      <c r="A530" s="361" t="s">
        <v>2631</v>
      </c>
      <c r="B530" s="362" t="s">
        <v>2632</v>
      </c>
      <c r="C530" s="362">
        <v>1</v>
      </c>
      <c r="D530" s="363"/>
    </row>
    <row r="531" spans="1:4" ht="15.5" x14ac:dyDescent="0.35">
      <c r="A531" s="361" t="s">
        <v>2633</v>
      </c>
      <c r="B531" s="362" t="s">
        <v>2634</v>
      </c>
      <c r="C531" s="362">
        <v>1</v>
      </c>
      <c r="D531" s="363"/>
    </row>
    <row r="532" spans="1:4" ht="15.5" x14ac:dyDescent="0.35">
      <c r="A532" s="361" t="s">
        <v>2635</v>
      </c>
      <c r="B532" s="362" t="s">
        <v>2636</v>
      </c>
      <c r="C532" s="362">
        <v>1</v>
      </c>
      <c r="D532" s="363"/>
    </row>
    <row r="533" spans="1:4" ht="15.5" x14ac:dyDescent="0.35">
      <c r="A533" s="361" t="s">
        <v>2637</v>
      </c>
      <c r="B533" s="362" t="s">
        <v>2638</v>
      </c>
      <c r="C533" s="362">
        <v>1</v>
      </c>
      <c r="D533" s="363"/>
    </row>
    <row r="534" spans="1:4" ht="15.5" x14ac:dyDescent="0.35">
      <c r="A534" s="361" t="s">
        <v>2639</v>
      </c>
      <c r="B534" s="362" t="s">
        <v>2640</v>
      </c>
      <c r="C534" s="362">
        <v>1</v>
      </c>
      <c r="D534" s="363"/>
    </row>
    <row r="535" spans="1:4" ht="15.5" x14ac:dyDescent="0.35">
      <c r="A535" s="361" t="s">
        <v>2641</v>
      </c>
      <c r="B535" s="362" t="s">
        <v>2642</v>
      </c>
      <c r="C535" s="362">
        <v>1</v>
      </c>
      <c r="D535" s="363"/>
    </row>
    <row r="536" spans="1:4" ht="15.5" x14ac:dyDescent="0.35">
      <c r="A536" s="361" t="s">
        <v>2643</v>
      </c>
      <c r="B536" s="362" t="s">
        <v>2644</v>
      </c>
      <c r="C536" s="362">
        <v>1</v>
      </c>
      <c r="D536" s="363"/>
    </row>
    <row r="537" spans="1:4" ht="15.5" x14ac:dyDescent="0.35">
      <c r="A537" s="361" t="s">
        <v>2645</v>
      </c>
      <c r="B537" s="362" t="s">
        <v>2646</v>
      </c>
      <c r="C537" s="362">
        <v>1</v>
      </c>
      <c r="D537" s="363"/>
    </row>
    <row r="538" spans="1:4" ht="15.5" x14ac:dyDescent="0.35">
      <c r="A538" s="361" t="s">
        <v>2647</v>
      </c>
      <c r="B538" s="362" t="s">
        <v>2648</v>
      </c>
      <c r="C538" s="362">
        <v>1</v>
      </c>
      <c r="D538" s="363"/>
    </row>
    <row r="539" spans="1:4" ht="15.5" x14ac:dyDescent="0.35">
      <c r="A539" s="361" t="s">
        <v>2649</v>
      </c>
      <c r="B539" s="362" t="s">
        <v>2650</v>
      </c>
      <c r="C539" s="362">
        <v>1</v>
      </c>
      <c r="D539" s="363"/>
    </row>
    <row r="540" spans="1:4" ht="15.5" x14ac:dyDescent="0.35">
      <c r="A540" s="361" t="s">
        <v>2675</v>
      </c>
      <c r="B540" s="362" t="s">
        <v>2676</v>
      </c>
      <c r="C540" s="362">
        <v>1</v>
      </c>
      <c r="D540" s="363"/>
    </row>
    <row r="541" spans="1:4" ht="15.5" x14ac:dyDescent="0.35">
      <c r="A541" s="361" t="s">
        <v>2651</v>
      </c>
      <c r="B541" s="362" t="s">
        <v>2652</v>
      </c>
      <c r="C541" s="362">
        <v>1</v>
      </c>
      <c r="D541" s="363"/>
    </row>
    <row r="542" spans="1:4" ht="15.5" x14ac:dyDescent="0.35">
      <c r="A542" s="361" t="s">
        <v>2653</v>
      </c>
      <c r="B542" s="362" t="s">
        <v>2654</v>
      </c>
      <c r="C542" s="362">
        <v>1</v>
      </c>
      <c r="D542" s="363"/>
    </row>
    <row r="543" spans="1:4" ht="15.5" x14ac:dyDescent="0.35">
      <c r="A543" s="361" t="s">
        <v>2655</v>
      </c>
      <c r="B543" s="362" t="s">
        <v>2656</v>
      </c>
      <c r="C543" s="362">
        <v>1</v>
      </c>
      <c r="D543" s="363"/>
    </row>
    <row r="544" spans="1:4" ht="15.5" x14ac:dyDescent="0.35">
      <c r="A544" s="361" t="s">
        <v>2657</v>
      </c>
      <c r="B544" s="362" t="s">
        <v>2658</v>
      </c>
      <c r="C544" s="362">
        <v>1</v>
      </c>
      <c r="D544" s="363"/>
    </row>
    <row r="545" spans="1:4" ht="15.5" x14ac:dyDescent="0.35">
      <c r="A545" s="361" t="s">
        <v>2659</v>
      </c>
      <c r="B545" s="362" t="s">
        <v>2660</v>
      </c>
      <c r="C545" s="362">
        <v>1</v>
      </c>
      <c r="D545" s="363"/>
    </row>
    <row r="546" spans="1:4" ht="15.5" x14ac:dyDescent="0.35">
      <c r="A546" s="361" t="s">
        <v>2661</v>
      </c>
      <c r="B546" s="362" t="s">
        <v>2662</v>
      </c>
      <c r="C546" s="362">
        <v>1</v>
      </c>
      <c r="D546" s="363"/>
    </row>
    <row r="547" spans="1:4" ht="15.5" x14ac:dyDescent="0.35">
      <c r="A547" s="361" t="s">
        <v>2663</v>
      </c>
      <c r="B547" s="361" t="s">
        <v>2664</v>
      </c>
      <c r="C547" s="361">
        <v>1</v>
      </c>
      <c r="D547" s="363"/>
    </row>
    <row r="548" spans="1:4" ht="15.5" x14ac:dyDescent="0.35">
      <c r="A548" s="361" t="s">
        <v>2665</v>
      </c>
      <c r="B548" s="361" t="s">
        <v>2666</v>
      </c>
      <c r="C548" s="361">
        <v>1</v>
      </c>
      <c r="D548" s="363"/>
    </row>
    <row r="549" spans="1:4" ht="15.5" x14ac:dyDescent="0.35">
      <c r="A549" s="361" t="s">
        <v>2667</v>
      </c>
      <c r="B549" s="361" t="s">
        <v>2668</v>
      </c>
      <c r="C549" s="361">
        <v>1</v>
      </c>
      <c r="D549" s="363"/>
    </row>
    <row r="550" spans="1:4" ht="15.5" x14ac:dyDescent="0.35">
      <c r="A550" s="361" t="s">
        <v>2669</v>
      </c>
      <c r="B550" s="361" t="s">
        <v>2670</v>
      </c>
      <c r="C550" s="361">
        <v>1</v>
      </c>
      <c r="D550" s="363"/>
    </row>
    <row r="551" spans="1:4" ht="15.5" x14ac:dyDescent="0.35">
      <c r="A551" s="361" t="s">
        <v>2677</v>
      </c>
      <c r="B551" s="361" t="s">
        <v>2678</v>
      </c>
      <c r="C551" s="361">
        <v>1</v>
      </c>
      <c r="D551" s="363"/>
    </row>
    <row r="552" spans="1:4" ht="15.5" x14ac:dyDescent="0.35">
      <c r="A552" s="361" t="s">
        <v>2679</v>
      </c>
      <c r="B552" s="361" t="s">
        <v>2680</v>
      </c>
      <c r="C552" s="361">
        <v>1</v>
      </c>
      <c r="D552" s="363"/>
    </row>
    <row r="553" spans="1:4" ht="15.5" x14ac:dyDescent="0.35">
      <c r="A553" s="361" t="s">
        <v>2681</v>
      </c>
      <c r="B553" s="361" t="s">
        <v>2682</v>
      </c>
      <c r="C553" s="361">
        <v>1</v>
      </c>
      <c r="D553" s="363"/>
    </row>
    <row r="554" spans="1:4" ht="15.5" x14ac:dyDescent="0.35">
      <c r="A554" s="361" t="s">
        <v>2683</v>
      </c>
      <c r="B554" s="361" t="s">
        <v>2684</v>
      </c>
      <c r="C554" s="361">
        <v>1</v>
      </c>
      <c r="D554" s="363"/>
    </row>
    <row r="555" spans="1:4" ht="15.5" x14ac:dyDescent="0.35">
      <c r="A555" s="361" t="s">
        <v>2685</v>
      </c>
      <c r="B555" s="361" t="s">
        <v>2686</v>
      </c>
      <c r="C555" s="361">
        <v>1</v>
      </c>
      <c r="D555" s="363"/>
    </row>
    <row r="556" spans="1:4" ht="15.5" x14ac:dyDescent="0.35">
      <c r="A556" s="361" t="s">
        <v>2687</v>
      </c>
      <c r="B556" s="361" t="s">
        <v>2688</v>
      </c>
      <c r="C556" s="361">
        <v>1</v>
      </c>
      <c r="D556" s="363"/>
    </row>
    <row r="557" spans="1:4" ht="15.5" x14ac:dyDescent="0.35">
      <c r="A557" s="361" t="s">
        <v>2689</v>
      </c>
      <c r="B557" s="361" t="s">
        <v>2690</v>
      </c>
      <c r="C557" s="361">
        <v>1</v>
      </c>
      <c r="D557" s="363"/>
    </row>
    <row r="558" spans="1:4" ht="15.5" x14ac:dyDescent="0.35">
      <c r="A558" s="361" t="s">
        <v>2691</v>
      </c>
      <c r="B558" s="361" t="s">
        <v>2692</v>
      </c>
      <c r="C558" s="361">
        <v>1</v>
      </c>
      <c r="D558" s="363"/>
    </row>
    <row r="559" spans="1:4" ht="15.5" x14ac:dyDescent="0.35">
      <c r="A559" s="361" t="s">
        <v>2693</v>
      </c>
      <c r="B559" s="361" t="s">
        <v>2694</v>
      </c>
      <c r="C559" s="361">
        <v>1</v>
      </c>
      <c r="D559" s="363"/>
    </row>
    <row r="560" spans="1:4" ht="15.5" x14ac:dyDescent="0.35">
      <c r="A560" s="361" t="s">
        <v>2695</v>
      </c>
      <c r="B560" s="361" t="s">
        <v>2696</v>
      </c>
      <c r="C560" s="361">
        <v>1</v>
      </c>
      <c r="D560" s="363"/>
    </row>
    <row r="561" spans="1:4" ht="15.5" x14ac:dyDescent="0.35">
      <c r="A561" s="361" t="s">
        <v>2404</v>
      </c>
      <c r="B561" s="361" t="s">
        <v>2405</v>
      </c>
      <c r="C561" s="361">
        <v>4</v>
      </c>
      <c r="D561" s="363"/>
    </row>
    <row r="562" spans="1:4" ht="15.5" x14ac:dyDescent="0.35">
      <c r="A562" s="361" t="s">
        <v>2406</v>
      </c>
      <c r="B562" s="361" t="s">
        <v>1726</v>
      </c>
      <c r="C562" s="361">
        <v>2</v>
      </c>
      <c r="D562" s="363"/>
    </row>
    <row r="563" spans="1:4" ht="15.5" x14ac:dyDescent="0.35">
      <c r="A563" s="361" t="s">
        <v>2407</v>
      </c>
      <c r="B563" s="361" t="s">
        <v>2408</v>
      </c>
      <c r="C563" s="361">
        <v>4</v>
      </c>
      <c r="D563" s="363"/>
    </row>
    <row r="564" spans="1:4" ht="15.5" x14ac:dyDescent="0.35">
      <c r="A564" s="361" t="s">
        <v>2409</v>
      </c>
      <c r="B564" s="361" t="s">
        <v>2410</v>
      </c>
      <c r="C564" s="361">
        <v>1</v>
      </c>
      <c r="D564" s="363"/>
    </row>
    <row r="565" spans="1:4" ht="15.5" x14ac:dyDescent="0.35">
      <c r="A565" s="361" t="s">
        <v>2411</v>
      </c>
      <c r="B565" s="361" t="s">
        <v>2412</v>
      </c>
      <c r="C565" s="361">
        <v>4</v>
      </c>
      <c r="D565" s="363"/>
    </row>
    <row r="566" spans="1:4" ht="15.5" x14ac:dyDescent="0.35">
      <c r="A566" s="361" t="s">
        <v>2413</v>
      </c>
      <c r="B566" s="361" t="s">
        <v>2414</v>
      </c>
      <c r="C566" s="361">
        <v>3</v>
      </c>
      <c r="D566" s="363"/>
    </row>
    <row r="567" spans="1:4" ht="15.5" x14ac:dyDescent="0.35">
      <c r="A567" s="361" t="s">
        <v>2415</v>
      </c>
      <c r="B567" s="361" t="s">
        <v>2416</v>
      </c>
      <c r="C567" s="361">
        <v>5</v>
      </c>
      <c r="D567" s="36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5C3B7-C974-447F-8D2B-F3FCD2FF622B}">
  <sheetPr codeName="Sheet2"/>
  <dimension ref="A1:P79"/>
  <sheetViews>
    <sheetView zoomScaleNormal="100" workbookViewId="0"/>
  </sheetViews>
  <sheetFormatPr defaultColWidth="9.26953125" defaultRowHeight="12.75" customHeight="1" x14ac:dyDescent="0.35"/>
  <cols>
    <col min="1" max="1" width="19.26953125" style="100" customWidth="1"/>
    <col min="2" max="2" width="12.54296875" style="100" customWidth="1"/>
    <col min="3" max="3" width="11.7265625" style="100" customWidth="1"/>
    <col min="4" max="4" width="12.453125" style="100" customWidth="1"/>
    <col min="5" max="5" width="11.26953125" style="100" customWidth="1"/>
    <col min="6" max="6" width="13" style="100" customWidth="1"/>
    <col min="7" max="7" width="11.26953125" style="100" customWidth="1"/>
    <col min="8" max="8" width="8.7265625" style="100" hidden="1" customWidth="1"/>
    <col min="9" max="9" width="6.7265625" style="100" hidden="1" customWidth="1"/>
    <col min="10" max="13" width="9.26953125" style="100"/>
    <col min="14" max="14" width="9.26953125" style="100" customWidth="1"/>
    <col min="15" max="15" width="9.26953125" style="100"/>
    <col min="16" max="16" width="41.453125" style="100" customWidth="1"/>
    <col min="17" max="16384" width="9.26953125" style="100"/>
  </cols>
  <sheetData>
    <row r="1" spans="1:16" ht="14.5" x14ac:dyDescent="0.35">
      <c r="A1" s="271" t="s">
        <v>34</v>
      </c>
      <c r="B1" s="270"/>
      <c r="C1" s="270"/>
      <c r="D1" s="270"/>
      <c r="E1" s="270"/>
      <c r="F1" s="270"/>
      <c r="G1" s="270"/>
      <c r="H1" s="270"/>
      <c r="I1" s="270"/>
      <c r="J1" s="270"/>
      <c r="K1" s="270"/>
      <c r="L1" s="270"/>
      <c r="M1" s="270"/>
      <c r="N1" s="270"/>
      <c r="O1" s="270"/>
      <c r="P1" s="269"/>
    </row>
    <row r="2" spans="1:16" ht="18" customHeight="1" x14ac:dyDescent="0.35">
      <c r="A2" s="101" t="s">
        <v>35</v>
      </c>
      <c r="B2" s="268"/>
      <c r="C2" s="268"/>
      <c r="D2" s="268"/>
      <c r="E2" s="268"/>
      <c r="F2" s="268"/>
      <c r="G2" s="268"/>
      <c r="H2" s="268"/>
      <c r="I2" s="268"/>
      <c r="J2" s="268"/>
      <c r="K2" s="268"/>
      <c r="L2" s="268"/>
      <c r="M2" s="268"/>
      <c r="N2" s="268"/>
      <c r="O2" s="268"/>
      <c r="P2" s="102"/>
    </row>
    <row r="3" spans="1:16" ht="12.75" customHeight="1" x14ac:dyDescent="0.35">
      <c r="A3" s="103" t="s">
        <v>36</v>
      </c>
      <c r="B3" s="267"/>
      <c r="C3" s="267"/>
      <c r="D3" s="267"/>
      <c r="E3" s="267"/>
      <c r="F3" s="267"/>
      <c r="G3" s="267"/>
      <c r="H3" s="267"/>
      <c r="I3" s="267"/>
      <c r="J3" s="267"/>
      <c r="K3" s="267"/>
      <c r="L3" s="267"/>
      <c r="M3" s="267"/>
      <c r="N3" s="267"/>
      <c r="O3" s="267"/>
      <c r="P3" s="104"/>
    </row>
    <row r="4" spans="1:16" ht="14.5" x14ac:dyDescent="0.35">
      <c r="A4" s="103"/>
      <c r="B4" s="267"/>
      <c r="C4" s="267"/>
      <c r="D4" s="267"/>
      <c r="E4" s="267"/>
      <c r="F4" s="267"/>
      <c r="G4" s="267"/>
      <c r="H4" s="267"/>
      <c r="I4" s="267"/>
      <c r="J4" s="267"/>
      <c r="K4" s="267"/>
      <c r="L4" s="267"/>
      <c r="M4" s="267"/>
      <c r="N4" s="267"/>
      <c r="O4" s="267"/>
      <c r="P4" s="104"/>
    </row>
    <row r="5" spans="1:16" ht="14.5" x14ac:dyDescent="0.35">
      <c r="A5" s="103" t="s">
        <v>37</v>
      </c>
      <c r="B5" s="267"/>
      <c r="C5" s="267"/>
      <c r="D5" s="267"/>
      <c r="E5" s="267"/>
      <c r="F5" s="267"/>
      <c r="G5" s="267"/>
      <c r="H5" s="267"/>
      <c r="I5" s="267"/>
      <c r="J5" s="267"/>
      <c r="K5" s="267"/>
      <c r="L5" s="267"/>
      <c r="M5" s="267"/>
      <c r="N5" s="267"/>
      <c r="O5" s="267"/>
      <c r="P5" s="104"/>
    </row>
    <row r="6" spans="1:16" ht="14.5" x14ac:dyDescent="0.35">
      <c r="A6" s="103" t="s">
        <v>38</v>
      </c>
      <c r="B6" s="267"/>
      <c r="C6" s="267"/>
      <c r="D6" s="267"/>
      <c r="E6" s="267"/>
      <c r="F6" s="267"/>
      <c r="G6" s="267"/>
      <c r="H6" s="267"/>
      <c r="I6" s="267"/>
      <c r="J6" s="267"/>
      <c r="K6" s="267"/>
      <c r="L6" s="267"/>
      <c r="M6" s="267"/>
      <c r="N6" s="267"/>
      <c r="O6" s="267"/>
      <c r="P6" s="104"/>
    </row>
    <row r="7" spans="1:16" ht="14.5" x14ac:dyDescent="0.35">
      <c r="A7" s="105"/>
      <c r="B7" s="106"/>
      <c r="C7" s="106"/>
      <c r="D7" s="106"/>
      <c r="E7" s="106"/>
      <c r="F7" s="106"/>
      <c r="G7" s="106"/>
      <c r="H7" s="106"/>
      <c r="I7" s="106"/>
      <c r="J7" s="106"/>
      <c r="K7" s="106"/>
      <c r="L7" s="106"/>
      <c r="M7" s="106"/>
      <c r="N7" s="106"/>
      <c r="O7" s="106"/>
      <c r="P7" s="107"/>
    </row>
    <row r="8" spans="1:16" ht="14.5" x14ac:dyDescent="0.35">
      <c r="A8" s="108"/>
      <c r="B8" s="109"/>
      <c r="C8" s="109"/>
      <c r="D8" s="109"/>
      <c r="E8" s="109"/>
      <c r="F8" s="109"/>
      <c r="G8" s="109"/>
      <c r="H8" s="109"/>
      <c r="I8" s="109"/>
      <c r="J8" s="109"/>
      <c r="K8" s="109"/>
      <c r="L8" s="109"/>
      <c r="M8" s="109"/>
      <c r="N8" s="109"/>
      <c r="O8" s="109"/>
      <c r="P8" s="167"/>
    </row>
    <row r="9" spans="1:16" ht="14.5" x14ac:dyDescent="0.35">
      <c r="A9" s="263"/>
      <c r="B9" s="266" t="s">
        <v>39</v>
      </c>
      <c r="C9" s="265"/>
      <c r="D9" s="265"/>
      <c r="E9" s="265"/>
      <c r="F9" s="265"/>
      <c r="G9" s="264"/>
      <c r="P9" s="163"/>
    </row>
    <row r="10" spans="1:16" ht="14.5" x14ac:dyDescent="0.35">
      <c r="A10" s="263"/>
      <c r="B10" s="257" t="s">
        <v>2</v>
      </c>
      <c r="C10" s="110"/>
      <c r="D10" s="256"/>
      <c r="E10" s="256"/>
      <c r="F10" s="256"/>
      <c r="G10" s="111"/>
      <c r="K10" s="262" t="s">
        <v>40</v>
      </c>
      <c r="L10" s="261"/>
      <c r="M10" s="261"/>
      <c r="N10" s="261"/>
      <c r="O10" s="260"/>
      <c r="P10" s="163"/>
    </row>
    <row r="11" spans="1:16" ht="36" customHeight="1" x14ac:dyDescent="0.35">
      <c r="A11" s="371" t="s">
        <v>41</v>
      </c>
      <c r="B11" s="112" t="s">
        <v>42</v>
      </c>
      <c r="C11" s="113" t="s">
        <v>43</v>
      </c>
      <c r="D11" s="113" t="s">
        <v>44</v>
      </c>
      <c r="E11" s="113" t="s">
        <v>45</v>
      </c>
      <c r="F11" s="113" t="s">
        <v>46</v>
      </c>
      <c r="G11" s="114" t="s">
        <v>47</v>
      </c>
      <c r="K11" s="115" t="s">
        <v>48</v>
      </c>
      <c r="L11" s="116"/>
      <c r="M11" s="117" t="s">
        <v>49</v>
      </c>
      <c r="N11" s="117" t="s">
        <v>50</v>
      </c>
      <c r="O11" s="118" t="s">
        <v>51</v>
      </c>
      <c r="P11" s="163"/>
    </row>
    <row r="12" spans="1:16" ht="14.5" x14ac:dyDescent="0.35">
      <c r="A12" s="371"/>
      <c r="B12" s="135">
        <f>COUNTIF('Gen Test Cases'!I:I,"Pass")+COUNTIF('IOS 15.0M Test Cases'!J:J,"Pass")</f>
        <v>0</v>
      </c>
      <c r="C12" s="135">
        <f>COUNTIF('Gen Test Cases'!I:I,"Fail")+COUNTIF('IOS 15.0M Test Cases'!J:J,"Fail")</f>
        <v>0</v>
      </c>
      <c r="D12" s="135">
        <f>COUNTIF('Gen Test Cases'!I:I,"Info")+COUNTIF('IOS 15.0M Test Cases'!J:J,"Info")</f>
        <v>0</v>
      </c>
      <c r="E12" s="135">
        <f>COUNTIF('Gen Test Cases'!$I:$I,"N/A")+COUNTIF('IOS 15.0M Test Cases'!J:J,"N/A")</f>
        <v>0</v>
      </c>
      <c r="F12" s="135">
        <f>B12+C12</f>
        <v>0</v>
      </c>
      <c r="G12" s="134">
        <f>D24/100</f>
        <v>0</v>
      </c>
      <c r="K12" s="119" t="s">
        <v>52</v>
      </c>
      <c r="L12" s="120"/>
      <c r="M12" s="259">
        <f>COUNTA('Gen Test Cases'!I3:I39)+COUNTA('IOS 15.0M Test Cases'!J3:J51)</f>
        <v>0</v>
      </c>
      <c r="N12" s="259">
        <f>O12-M12</f>
        <v>86</v>
      </c>
      <c r="O12" s="258">
        <f>COUNTA('Gen Test Cases'!A3:A39)+COUNTA('IOS 15.0M Test Cases'!A3:A51)</f>
        <v>86</v>
      </c>
      <c r="P12" s="163"/>
    </row>
    <row r="13" spans="1:16" ht="14.5" x14ac:dyDescent="0.35">
      <c r="A13" s="371"/>
      <c r="P13" s="163"/>
    </row>
    <row r="14" spans="1:16" ht="14.5" x14ac:dyDescent="0.35">
      <c r="A14" s="121"/>
      <c r="B14" s="257" t="s">
        <v>53</v>
      </c>
      <c r="C14" s="256"/>
      <c r="D14" s="256"/>
      <c r="E14" s="256"/>
      <c r="F14" s="256"/>
      <c r="G14" s="255"/>
      <c r="O14" s="251"/>
      <c r="P14" s="163"/>
    </row>
    <row r="15" spans="1:16" ht="14.5" x14ac:dyDescent="0.35">
      <c r="A15" s="121"/>
      <c r="B15" s="122" t="s">
        <v>54</v>
      </c>
      <c r="C15" s="122" t="s">
        <v>55</v>
      </c>
      <c r="D15" s="122" t="s">
        <v>56</v>
      </c>
      <c r="E15" s="122" t="s">
        <v>57</v>
      </c>
      <c r="F15" s="122" t="s">
        <v>45</v>
      </c>
      <c r="G15" s="122" t="s">
        <v>58</v>
      </c>
      <c r="H15" s="254" t="s">
        <v>59</v>
      </c>
      <c r="I15" s="254" t="s">
        <v>60</v>
      </c>
      <c r="O15" s="253"/>
      <c r="P15" s="163"/>
    </row>
    <row r="16" spans="1:16" ht="14.5" x14ac:dyDescent="0.35">
      <c r="A16" s="123"/>
      <c r="B16" s="124">
        <v>8</v>
      </c>
      <c r="C16" s="124">
        <f>COUNTIF('Gen Test Cases'!AA:AA,$B16)+COUNTIF('IOS 15.0M Test Cases'!AA:AA,$B16)</f>
        <v>0</v>
      </c>
      <c r="D16" s="124">
        <f>COUNTIFS('Gen Test Cases'!AA:AA,$B16,'Gen Test Cases'!I:I,D$15)+COUNTIFS('IOS 15.0M Test Cases'!AA:AA,$B16,'IOS 15.0M Test Cases'!J:J,D$15)</f>
        <v>0</v>
      </c>
      <c r="E16" s="124">
        <f>COUNTIFS('Gen Test Cases'!AA:AA,$B16,'Gen Test Cases'!I:I,E$15)+COUNTIFS('IOS 15.0M Test Cases'!AA:AA,$B16,'IOS 15.0M Test Cases'!J:J,E$15)</f>
        <v>0</v>
      </c>
      <c r="F16" s="124">
        <f>COUNTIFS('Gen Test Cases'!AA:AA,$B16,'Gen Test Cases'!I:I,F$15)+COUNTIFS('IOS 15.0M Test Cases'!AA:AA,$B16,'IOS 15.0M Test Cases'!J:J,F$15)</f>
        <v>0</v>
      </c>
      <c r="G16" s="175">
        <v>1500</v>
      </c>
      <c r="H16" s="100">
        <f t="shared" ref="H16:H23" si="0">(C16-F16)*(G16)</f>
        <v>0</v>
      </c>
      <c r="I16" s="100">
        <f t="shared" ref="I16:I23" si="1">D16*G16</f>
        <v>0</v>
      </c>
      <c r="O16" s="253"/>
      <c r="P16" s="163"/>
    </row>
    <row r="17" spans="1:16" ht="14.5" x14ac:dyDescent="0.35">
      <c r="A17" s="123"/>
      <c r="B17" s="124">
        <v>7</v>
      </c>
      <c r="C17" s="124">
        <f>COUNTIF('Gen Test Cases'!AA:AA,$B17)+COUNTIF('IOS 15.0M Test Cases'!AA:AA,$B17)</f>
        <v>5</v>
      </c>
      <c r="D17" s="124">
        <f>COUNTIFS('Gen Test Cases'!AA:AA,$B17,'Gen Test Cases'!I:I,D$15)+COUNTIFS('IOS 15.0M Test Cases'!AA:AA,$B17,'IOS 15.0M Test Cases'!J:J,D$15)</f>
        <v>0</v>
      </c>
      <c r="E17" s="124">
        <f>COUNTIFS('Gen Test Cases'!AA:AA,$B17,'Gen Test Cases'!I:I,E$15)+COUNTIFS('IOS 15.0M Test Cases'!AA:AA,$B17,'IOS 15.0M Test Cases'!J:J,E$15)</f>
        <v>0</v>
      </c>
      <c r="F17" s="124">
        <f>COUNTIFS('Gen Test Cases'!AA:AA,$B17,'Gen Test Cases'!I:I,F$15)+COUNTIFS('IOS 15.0M Test Cases'!AA:AA,$B17,'IOS 15.0M Test Cases'!J:J,F$15)</f>
        <v>0</v>
      </c>
      <c r="G17" s="175">
        <v>750</v>
      </c>
      <c r="H17" s="100">
        <f t="shared" si="0"/>
        <v>3750</v>
      </c>
      <c r="I17" s="100">
        <f t="shared" si="1"/>
        <v>0</v>
      </c>
      <c r="K17" s="168" t="str">
        <f>"WARNING: THERE IS AT LEAST ONE TEST CASE WITH AN 'INFO' OR BLANK STATUS (SEE ABOVE)"</f>
        <v>WARNING: THERE IS AT LEAST ONE TEST CASE WITH AN 'INFO' OR BLANK STATUS (SEE ABOVE)</v>
      </c>
      <c r="O17" s="253"/>
      <c r="P17" s="163"/>
    </row>
    <row r="18" spans="1:16" ht="14.5" x14ac:dyDescent="0.35">
      <c r="A18" s="123"/>
      <c r="B18" s="124">
        <v>6</v>
      </c>
      <c r="C18" s="124">
        <f>COUNTIF('Gen Test Cases'!AA:AA,$B18)+COUNTIF('IOS 15.0M Test Cases'!AA:AA,$B18)</f>
        <v>14</v>
      </c>
      <c r="D18" s="124">
        <f>COUNTIFS('Gen Test Cases'!AA:AA,$B18,'Gen Test Cases'!I:I,D$15)+COUNTIFS('IOS 15.0M Test Cases'!AA:AA,$B18,'IOS 15.0M Test Cases'!J:J,D$15)</f>
        <v>0</v>
      </c>
      <c r="E18" s="124">
        <f>COUNTIFS('Gen Test Cases'!AA:AA,$B18,'Gen Test Cases'!I:I,E$15)+COUNTIFS('IOS 15.0M Test Cases'!AA:AA,$B18,'IOS 15.0M Test Cases'!J:J,E$15)</f>
        <v>0</v>
      </c>
      <c r="F18" s="124">
        <f>COUNTIFS('Gen Test Cases'!AA:AA,$B18,'Gen Test Cases'!I:I,F$15)+COUNTIFS('IOS 15.0M Test Cases'!AA:AA,$B18,'IOS 15.0M Test Cases'!J:J,F$15)</f>
        <v>0</v>
      </c>
      <c r="G18" s="175">
        <v>100</v>
      </c>
      <c r="H18" s="100">
        <f t="shared" si="0"/>
        <v>1400</v>
      </c>
      <c r="I18" s="100">
        <f t="shared" si="1"/>
        <v>0</v>
      </c>
      <c r="O18" s="253"/>
      <c r="P18" s="163"/>
    </row>
    <row r="19" spans="1:16" ht="14.5" x14ac:dyDescent="0.35">
      <c r="A19" s="123"/>
      <c r="B19" s="124">
        <v>5</v>
      </c>
      <c r="C19" s="124">
        <f>COUNTIF('Gen Test Cases'!AA:AA,$B19)+COUNTIF('IOS 15.0M Test Cases'!AA:AA,$B19)</f>
        <v>30</v>
      </c>
      <c r="D19" s="124">
        <f>COUNTIFS('Gen Test Cases'!AA:AA,$B19,'Gen Test Cases'!I:I,D$15)+COUNTIFS('IOS 15.0M Test Cases'!AA:AA,$B19,'IOS 15.0M Test Cases'!J:J,D$15)</f>
        <v>0</v>
      </c>
      <c r="E19" s="124">
        <f>COUNTIFS('Gen Test Cases'!AA:AA,$B19,'Gen Test Cases'!I:I,E$15)+COUNTIFS('IOS 15.0M Test Cases'!AA:AA,$B19,'IOS 15.0M Test Cases'!J:J,E$15)</f>
        <v>0</v>
      </c>
      <c r="F19" s="124">
        <f>COUNTIFS('Gen Test Cases'!AA:AA,$B19,'Gen Test Cases'!I:I,F$15)+COUNTIFS('IOS 15.0M Test Cases'!AA:AA,$B19,'IOS 15.0M Test Cases'!J:J,F$15)</f>
        <v>0</v>
      </c>
      <c r="G19" s="175">
        <v>50</v>
      </c>
      <c r="H19" s="100">
        <f t="shared" si="0"/>
        <v>1500</v>
      </c>
      <c r="I19" s="100">
        <f t="shared" si="1"/>
        <v>0</v>
      </c>
      <c r="K19" s="168" t="str">
        <f>"WARNING: THERE IS AT LEAST ONE TEST CASE WITH MULTIPLE OR INVALID ISSUE CODES"</f>
        <v>WARNING: THERE IS AT LEAST ONE TEST CASE WITH MULTIPLE OR INVALID ISSUE CODES</v>
      </c>
      <c r="O19" s="253"/>
      <c r="P19" s="163"/>
    </row>
    <row r="20" spans="1:16" ht="14.5" x14ac:dyDescent="0.35">
      <c r="A20" s="123"/>
      <c r="B20" s="124">
        <v>4</v>
      </c>
      <c r="C20" s="124">
        <f>COUNTIF('Gen Test Cases'!AA:AA,$B20)+COUNTIF('IOS 15.0M Test Cases'!AA:AA,$B20)</f>
        <v>19</v>
      </c>
      <c r="D20" s="124">
        <f>COUNTIFS('Gen Test Cases'!AA:AA,$B20,'Gen Test Cases'!I:I,D$15)+COUNTIFS('IOS 15.0M Test Cases'!AA:AA,$B20,'IOS 15.0M Test Cases'!J:J,D$15)</f>
        <v>0</v>
      </c>
      <c r="E20" s="124">
        <f>COUNTIFS('Gen Test Cases'!AA:AA,$B20,'Gen Test Cases'!I:I,E$15)+COUNTIFS('IOS 15.0M Test Cases'!AA:AA,$B20,'IOS 15.0M Test Cases'!J:J,E$15)</f>
        <v>0</v>
      </c>
      <c r="F20" s="124">
        <f>COUNTIFS('Gen Test Cases'!AA:AA,$B20,'Gen Test Cases'!I:I,F$15)+COUNTIFS('IOS 15.0M Test Cases'!AA:AA,$B20,'IOS 15.0M Test Cases'!J:J,F$15)</f>
        <v>0</v>
      </c>
      <c r="G20" s="175">
        <v>10</v>
      </c>
      <c r="H20" s="100">
        <f t="shared" si="0"/>
        <v>190</v>
      </c>
      <c r="I20" s="100">
        <f t="shared" si="1"/>
        <v>0</v>
      </c>
      <c r="O20" s="253"/>
      <c r="P20" s="163"/>
    </row>
    <row r="21" spans="1:16" ht="14.5" x14ac:dyDescent="0.35">
      <c r="A21" s="123"/>
      <c r="B21" s="124">
        <v>3</v>
      </c>
      <c r="C21" s="124">
        <f>COUNTIF('Gen Test Cases'!AA:AA,$B21)+COUNTIF('IOS 15.0M Test Cases'!AA:AA,$B21)</f>
        <v>3</v>
      </c>
      <c r="D21" s="124">
        <f>COUNTIFS('Gen Test Cases'!AA:AA,$B21,'Gen Test Cases'!I:I,D$15)+COUNTIFS('IOS 15.0M Test Cases'!AA:AA,$B21,'IOS 15.0M Test Cases'!J:J,D$15)</f>
        <v>0</v>
      </c>
      <c r="E21" s="124">
        <f>COUNTIFS('Gen Test Cases'!AA:AA,$B21,'Gen Test Cases'!I:I,E$15)+COUNTIFS('IOS 15.0M Test Cases'!AA:AA,$B21,'IOS 15.0M Test Cases'!J:J,E$15)</f>
        <v>0</v>
      </c>
      <c r="F21" s="124">
        <f>COUNTIFS('Gen Test Cases'!AA:AA,$B21,'Gen Test Cases'!I:I,F$15)+COUNTIFS('IOS 15.0M Test Cases'!AA:AA,$B21,'IOS 15.0M Test Cases'!J:J,F$15)</f>
        <v>0</v>
      </c>
      <c r="G21" s="175">
        <v>5</v>
      </c>
      <c r="H21" s="100">
        <f t="shared" si="0"/>
        <v>15</v>
      </c>
      <c r="I21" s="100">
        <f t="shared" si="1"/>
        <v>0</v>
      </c>
      <c r="P21" s="163"/>
    </row>
    <row r="22" spans="1:16" ht="14.5" x14ac:dyDescent="0.35">
      <c r="A22" s="123"/>
      <c r="B22" s="124">
        <v>2</v>
      </c>
      <c r="C22" s="124">
        <f>COUNTIF('Gen Test Cases'!AA:AA,$B22)+COUNTIF('IOS 15.0M Test Cases'!AA:AA,$B22)</f>
        <v>4</v>
      </c>
      <c r="D22" s="124">
        <f>COUNTIFS('Gen Test Cases'!AA:AA,$B22,'Gen Test Cases'!I:I,D$15)+COUNTIFS('IOS 15.0M Test Cases'!AA:AA,$B22,'IOS 15.0M Test Cases'!J:J,D$15)</f>
        <v>0</v>
      </c>
      <c r="E22" s="124">
        <f>COUNTIFS('Gen Test Cases'!AA:AA,$B22,'Gen Test Cases'!I:I,E$15)+COUNTIFS('IOS 15.0M Test Cases'!AA:AA,$B22,'IOS 15.0M Test Cases'!J:J,E$15)</f>
        <v>0</v>
      </c>
      <c r="F22" s="124">
        <f>COUNTIFS('Gen Test Cases'!AA:AA,$B22,'Gen Test Cases'!I:I,F$15)+COUNTIFS('IOS 15.0M Test Cases'!AA:AA,$B22,'IOS 15.0M Test Cases'!J:J,F$15)</f>
        <v>0</v>
      </c>
      <c r="G22" s="175">
        <v>2</v>
      </c>
      <c r="H22" s="100">
        <f t="shared" si="0"/>
        <v>8</v>
      </c>
      <c r="I22" s="100">
        <f t="shared" si="1"/>
        <v>0</v>
      </c>
      <c r="P22" s="163"/>
    </row>
    <row r="23" spans="1:16" ht="14.5" x14ac:dyDescent="0.35">
      <c r="A23" s="123"/>
      <c r="B23" s="124">
        <v>1</v>
      </c>
      <c r="C23" s="124">
        <f>COUNTIF('Gen Test Cases'!AA:AA,$B23)+COUNTIF('IOS 15.0M Test Cases'!AA:AA,$B23)</f>
        <v>0</v>
      </c>
      <c r="D23" s="124">
        <f>COUNTIFS('Gen Test Cases'!AA:AA,$B23,'Gen Test Cases'!I:I,D$15)+COUNTIFS('IOS 15.0M Test Cases'!AA:AA,$B23,'IOS 15.0M Test Cases'!J:J,D$15)</f>
        <v>0</v>
      </c>
      <c r="E23" s="124">
        <f>COUNTIFS('Gen Test Cases'!AA:AA,$B23,'Gen Test Cases'!I:I,E$15)+COUNTIFS('IOS 15.0M Test Cases'!AA:AA,$B23,'IOS 15.0M Test Cases'!J:J,E$15)</f>
        <v>0</v>
      </c>
      <c r="F23" s="124">
        <f>COUNTIFS('Gen Test Cases'!AA:AA,$B23,'Gen Test Cases'!I:I,F$15)+COUNTIFS('IOS 15.0M Test Cases'!AA:AA,$B23,'IOS 15.0M Test Cases'!J:J,F$15)</f>
        <v>0</v>
      </c>
      <c r="G23" s="175">
        <v>1</v>
      </c>
      <c r="H23" s="100">
        <f t="shared" si="0"/>
        <v>0</v>
      </c>
      <c r="I23" s="100">
        <f t="shared" si="1"/>
        <v>0</v>
      </c>
      <c r="P23" s="163"/>
    </row>
    <row r="24" spans="1:16" ht="14.5" hidden="1" x14ac:dyDescent="0.35">
      <c r="A24" s="123"/>
      <c r="B24" s="252" t="s">
        <v>61</v>
      </c>
      <c r="C24" s="125"/>
      <c r="D24" s="126">
        <f>SUM(I16:I23)/SUM(H16:H23)*100</f>
        <v>0</v>
      </c>
      <c r="J24" s="251"/>
      <c r="K24" s="251"/>
      <c r="L24" s="251"/>
      <c r="M24" s="251"/>
      <c r="N24" s="251"/>
      <c r="P24" s="163"/>
    </row>
    <row r="25" spans="1:16" ht="12.75" customHeight="1" x14ac:dyDescent="0.35">
      <c r="A25" s="164"/>
      <c r="B25" s="165"/>
      <c r="C25" s="165"/>
      <c r="D25" s="165"/>
      <c r="E25" s="165"/>
      <c r="F25" s="165"/>
      <c r="G25" s="165"/>
      <c r="H25" s="165"/>
      <c r="I25" s="165"/>
      <c r="J25" s="165"/>
      <c r="K25" s="165"/>
      <c r="L25" s="165"/>
      <c r="M25" s="165"/>
      <c r="N25" s="165"/>
      <c r="O25" s="165"/>
      <c r="P25" s="166"/>
    </row>
    <row r="26" spans="1:16" ht="14.5" x14ac:dyDescent="0.35">
      <c r="A26" s="108"/>
      <c r="B26" s="109"/>
      <c r="C26" s="109"/>
      <c r="D26" s="109"/>
      <c r="E26" s="109"/>
      <c r="F26" s="109"/>
      <c r="G26" s="109"/>
      <c r="H26" s="109"/>
      <c r="I26" s="109"/>
      <c r="J26" s="109"/>
      <c r="K26" s="109"/>
      <c r="L26" s="109"/>
      <c r="M26" s="109"/>
      <c r="N26" s="109"/>
      <c r="O26" s="109"/>
      <c r="P26" s="167"/>
    </row>
    <row r="27" spans="1:16" ht="14.5" x14ac:dyDescent="0.35">
      <c r="A27" s="263"/>
      <c r="B27" s="266" t="s">
        <v>62</v>
      </c>
      <c r="C27" s="265"/>
      <c r="D27" s="265"/>
      <c r="E27" s="265"/>
      <c r="F27" s="265"/>
      <c r="G27" s="264"/>
      <c r="P27" s="163"/>
    </row>
    <row r="28" spans="1:16" ht="14.5" x14ac:dyDescent="0.35">
      <c r="A28" s="263"/>
      <c r="B28" s="257" t="s">
        <v>63</v>
      </c>
      <c r="C28" s="110"/>
      <c r="D28" s="256"/>
      <c r="E28" s="256"/>
      <c r="F28" s="256"/>
      <c r="G28" s="111"/>
      <c r="K28" s="262" t="s">
        <v>40</v>
      </c>
      <c r="L28" s="261"/>
      <c r="M28" s="261"/>
      <c r="N28" s="261"/>
      <c r="O28" s="260"/>
      <c r="P28" s="163"/>
    </row>
    <row r="29" spans="1:16" ht="36" customHeight="1" x14ac:dyDescent="0.35">
      <c r="A29" s="371" t="s">
        <v>64</v>
      </c>
      <c r="B29" s="112" t="s">
        <v>42</v>
      </c>
      <c r="C29" s="113" t="s">
        <v>43</v>
      </c>
      <c r="D29" s="113" t="s">
        <v>44</v>
      </c>
      <c r="E29" s="113" t="s">
        <v>45</v>
      </c>
      <c r="F29" s="113" t="s">
        <v>46</v>
      </c>
      <c r="G29" s="114" t="s">
        <v>47</v>
      </c>
      <c r="K29" s="115" t="s">
        <v>48</v>
      </c>
      <c r="L29" s="116"/>
      <c r="M29" s="117" t="s">
        <v>49</v>
      </c>
      <c r="N29" s="117" t="s">
        <v>50</v>
      </c>
      <c r="O29" s="118" t="s">
        <v>51</v>
      </c>
      <c r="P29" s="163"/>
    </row>
    <row r="30" spans="1:16" ht="14.5" x14ac:dyDescent="0.35">
      <c r="A30" s="371"/>
      <c r="B30" s="135">
        <f>COUNTIF('Gen Test Cases'!$I:$I,"Pass")+COUNTIF('IOS 16.0M Test Cases '!J:J,"Pass")</f>
        <v>0</v>
      </c>
      <c r="C30" s="135">
        <f>COUNTIF('Gen Test Cases'!$I:$I,"Fail")+COUNTIF('IOS 16.0M Test Cases '!J:J,"Fail")</f>
        <v>0</v>
      </c>
      <c r="D30" s="135">
        <f>COUNTIF('Gen Test Cases'!$I:$I,"Info")+COUNTIF('IOS 16.0M Test Cases '!J:J,"Info")</f>
        <v>0</v>
      </c>
      <c r="E30" s="135">
        <f>COUNTIF('Gen Test Cases'!$I:$I,"N/A")+COUNTIF('IOS 16.0M Test Cases '!J:J,"N/A")</f>
        <v>0</v>
      </c>
      <c r="F30" s="135">
        <f>B30+C30</f>
        <v>0</v>
      </c>
      <c r="G30" s="134">
        <f>D42/100</f>
        <v>0</v>
      </c>
      <c r="K30" s="119" t="s">
        <v>52</v>
      </c>
      <c r="L30" s="120"/>
      <c r="M30" s="259">
        <f>COUNTA('Gen Test Cases'!I3:I39)+COUNTA('IOS 16.0M Test Cases '!J3:J58)</f>
        <v>0</v>
      </c>
      <c r="N30" s="259">
        <f>O30-M30</f>
        <v>93</v>
      </c>
      <c r="O30" s="258">
        <f>COUNTA('Gen Test Cases'!A3:A39)+COUNTA('IOS 16.0M Test Cases '!A3:A58)</f>
        <v>93</v>
      </c>
      <c r="P30" s="163"/>
    </row>
    <row r="31" spans="1:16" ht="14.5" x14ac:dyDescent="0.35">
      <c r="A31" s="371"/>
      <c r="P31" s="163"/>
    </row>
    <row r="32" spans="1:16" ht="14.5" x14ac:dyDescent="0.35">
      <c r="A32" s="121"/>
      <c r="B32" s="257" t="s">
        <v>53</v>
      </c>
      <c r="C32" s="256"/>
      <c r="D32" s="256"/>
      <c r="E32" s="256"/>
      <c r="F32" s="256"/>
      <c r="G32" s="255"/>
      <c r="O32" s="251"/>
      <c r="P32" s="163"/>
    </row>
    <row r="33" spans="1:16" ht="14.5" x14ac:dyDescent="0.35">
      <c r="A33" s="121"/>
      <c r="B33" s="122" t="s">
        <v>54</v>
      </c>
      <c r="C33" s="122" t="s">
        <v>55</v>
      </c>
      <c r="D33" s="122" t="s">
        <v>56</v>
      </c>
      <c r="E33" s="122" t="s">
        <v>57</v>
      </c>
      <c r="F33" s="122" t="s">
        <v>45</v>
      </c>
      <c r="G33" s="122" t="s">
        <v>58</v>
      </c>
      <c r="H33" s="254" t="s">
        <v>59</v>
      </c>
      <c r="I33" s="254" t="s">
        <v>60</v>
      </c>
      <c r="O33" s="253"/>
      <c r="P33" s="163"/>
    </row>
    <row r="34" spans="1:16" ht="14.5" x14ac:dyDescent="0.35">
      <c r="A34" s="123"/>
      <c r="B34" s="124">
        <v>8</v>
      </c>
      <c r="C34" s="124">
        <f>COUNTIF('Gen Test Cases'!$AA:$AA,$B34)+COUNTIF('IOS 16.0M Test Cases '!AA:AA,$B34)</f>
        <v>0</v>
      </c>
      <c r="D34" s="124">
        <f>COUNTIFS('Gen Test Cases'!$AA:$AA,$B34,'Gen Test Cases'!$I:$I,D$33)+COUNTIFS('IOS 16.0M Test Cases '!AA:AA,$B34,'IOS 16.0M Test Cases '!J:J,D$33)</f>
        <v>0</v>
      </c>
      <c r="E34" s="124">
        <f>COUNTIFS('Gen Test Cases'!$AA:$AA,$B34,'Gen Test Cases'!$I:$I,E$33)+COUNTIFS('IOS 16.0M Test Cases '!AA:AA,$B34,'IOS 16.0M Test Cases '!J:J,E$33)</f>
        <v>0</v>
      </c>
      <c r="F34" s="124">
        <f>COUNTIFS('Gen Test Cases'!$AA:$AA,$B34,'Gen Test Cases'!$I:$I,F$33)+COUNTIFS('IOS 16.0M Test Cases '!AA:AA,$B34,'IOS 16.0M Test Cases '!J:J,F$33)</f>
        <v>0</v>
      </c>
      <c r="G34" s="175">
        <v>1500</v>
      </c>
      <c r="H34" s="100">
        <f t="shared" ref="H34:H41" si="2">(C34-F34)*(G34)</f>
        <v>0</v>
      </c>
      <c r="I34" s="100">
        <f t="shared" ref="I34:I41" si="3">D34*G34</f>
        <v>0</v>
      </c>
      <c r="O34" s="253"/>
      <c r="P34" s="163"/>
    </row>
    <row r="35" spans="1:16" ht="14.5" x14ac:dyDescent="0.35">
      <c r="A35" s="123"/>
      <c r="B35" s="124">
        <v>7</v>
      </c>
      <c r="C35" s="124">
        <f>COUNTIF('Gen Test Cases'!$AA:$AA,$B35)+COUNTIF('IOS 16.0M Test Cases '!AA:AA,$B35)</f>
        <v>5</v>
      </c>
      <c r="D35" s="124">
        <f>COUNTIFS('Gen Test Cases'!$AA:$AA,$B35,'Gen Test Cases'!$I:$I,D$33)+COUNTIFS('IOS 16.0M Test Cases '!AA:AA,$B35,'IOS 16.0M Test Cases '!J:J,D$33)</f>
        <v>0</v>
      </c>
      <c r="E35" s="124">
        <f>COUNTIFS('Gen Test Cases'!$AA:$AA,$B35,'Gen Test Cases'!$I:$I,E$33)+COUNTIFS('IOS 16.0M Test Cases '!AA:AA,$B35,'IOS 16.0M Test Cases '!J:J,E$33)</f>
        <v>0</v>
      </c>
      <c r="F35" s="124">
        <f>COUNTIFS('Gen Test Cases'!$AA:$AA,$B35,'Gen Test Cases'!$I:$I,F$33)+COUNTIFS('IOS 16.0M Test Cases '!AA:AA,$B35,'IOS 16.0M Test Cases '!J:J,F$33)</f>
        <v>0</v>
      </c>
      <c r="G35" s="175">
        <v>750</v>
      </c>
      <c r="H35" s="100">
        <f t="shared" si="2"/>
        <v>3750</v>
      </c>
      <c r="I35" s="100">
        <f t="shared" si="3"/>
        <v>0</v>
      </c>
      <c r="K35" s="168" t="str">
        <f>"WARNING: THERE IS AT LEAST ONE TEST CASE WITH AN 'INFO' OR BLANK STATUS (SEE ABOVE)"</f>
        <v>WARNING: THERE IS AT LEAST ONE TEST CASE WITH AN 'INFO' OR BLANK STATUS (SEE ABOVE)</v>
      </c>
      <c r="O35" s="253"/>
      <c r="P35" s="163"/>
    </row>
    <row r="36" spans="1:16" ht="14.5" x14ac:dyDescent="0.35">
      <c r="A36" s="123"/>
      <c r="B36" s="124">
        <v>6</v>
      </c>
      <c r="C36" s="124">
        <f>COUNTIF('Gen Test Cases'!$AA:$AA,$B36)+COUNTIF('IOS 16.0M Test Cases '!AA:AA,$B36)</f>
        <v>14</v>
      </c>
      <c r="D36" s="124">
        <f>COUNTIFS('Gen Test Cases'!$AA:$AA,$B36,'Gen Test Cases'!$I:$I,D$33)+COUNTIFS('IOS 16.0M Test Cases '!AA:AA,$B36,'IOS 16.0M Test Cases '!J:J,D$33)</f>
        <v>0</v>
      </c>
      <c r="E36" s="124">
        <f>COUNTIFS('Gen Test Cases'!$AA:$AA,$B36,'Gen Test Cases'!$I:$I,E$33)+COUNTIFS('IOS 16.0M Test Cases '!AA:AA,$B36,'IOS 16.0M Test Cases '!J:J,E$33)</f>
        <v>0</v>
      </c>
      <c r="F36" s="124">
        <f>COUNTIFS('Gen Test Cases'!$AA:$AA,$B36,'Gen Test Cases'!$I:$I,F$33)+COUNTIFS('IOS 16.0M Test Cases '!AA:AA,$B36,'IOS 16.0M Test Cases '!J:J,F$33)</f>
        <v>0</v>
      </c>
      <c r="G36" s="175">
        <v>100</v>
      </c>
      <c r="H36" s="100">
        <f t="shared" si="2"/>
        <v>1400</v>
      </c>
      <c r="I36" s="100">
        <f t="shared" si="3"/>
        <v>0</v>
      </c>
      <c r="O36" s="253"/>
      <c r="P36" s="163"/>
    </row>
    <row r="37" spans="1:16" ht="14.5" x14ac:dyDescent="0.35">
      <c r="A37" s="123"/>
      <c r="B37" s="124">
        <v>5</v>
      </c>
      <c r="C37" s="124">
        <f>COUNTIF('Gen Test Cases'!$AA:$AA,$B37)+COUNTIF('IOS 16.0M Test Cases '!AA:AA,$B37)</f>
        <v>30</v>
      </c>
      <c r="D37" s="124">
        <f>COUNTIFS('Gen Test Cases'!$AA:$AA,$B37,'Gen Test Cases'!$I:$I,D$33)+COUNTIFS('IOS 16.0M Test Cases '!AA:AA,$B37,'IOS 16.0M Test Cases '!J:J,D$33)</f>
        <v>0</v>
      </c>
      <c r="E37" s="124">
        <f>COUNTIFS('Gen Test Cases'!$AA:$AA,$B37,'Gen Test Cases'!$I:$I,E$33)+COUNTIFS('IOS 16.0M Test Cases '!AA:AA,$B37,'IOS 16.0M Test Cases '!J:J,E$33)</f>
        <v>0</v>
      </c>
      <c r="F37" s="124">
        <f>COUNTIFS('Gen Test Cases'!$AA:$AA,$B37,'Gen Test Cases'!$I:$I,F$33)+COUNTIFS('IOS 16.0M Test Cases '!AA:AA,$B37,'IOS 16.0M Test Cases '!J:J,F$33)</f>
        <v>0</v>
      </c>
      <c r="G37" s="175">
        <v>50</v>
      </c>
      <c r="H37" s="100">
        <f t="shared" si="2"/>
        <v>1500</v>
      </c>
      <c r="I37" s="100">
        <f t="shared" si="3"/>
        <v>0</v>
      </c>
      <c r="K37" s="168" t="str">
        <f>"WARNING: THERE IS AT LEAST ONE TEST CASE WITH MULTIPLE OR INVALID ISSUE CODES"</f>
        <v>WARNING: THERE IS AT LEAST ONE TEST CASE WITH MULTIPLE OR INVALID ISSUE CODES</v>
      </c>
      <c r="O37" s="253"/>
      <c r="P37" s="163"/>
    </row>
    <row r="38" spans="1:16" ht="14.5" x14ac:dyDescent="0.35">
      <c r="A38" s="123"/>
      <c r="B38" s="124">
        <v>4</v>
      </c>
      <c r="C38" s="124">
        <f>COUNTIF('Gen Test Cases'!$AA:$AA,$B38)+COUNTIF('IOS 16.0M Test Cases '!AA:AA,$B38)</f>
        <v>21</v>
      </c>
      <c r="D38" s="124">
        <f>COUNTIFS('Gen Test Cases'!$AA:$AA,$B38,'Gen Test Cases'!$I:$I,D$33)+COUNTIFS('IOS 16.0M Test Cases '!AA:AA,$B38,'IOS 16.0M Test Cases '!J:J,D$33)</f>
        <v>0</v>
      </c>
      <c r="E38" s="124">
        <f>COUNTIFS('Gen Test Cases'!$AA:$AA,$B38,'Gen Test Cases'!$I:$I,E$33)+COUNTIFS('IOS 16.0M Test Cases '!AA:AA,$B38,'IOS 16.0M Test Cases '!J:J,E$33)</f>
        <v>0</v>
      </c>
      <c r="F38" s="124">
        <f>COUNTIFS('Gen Test Cases'!$AA:$AA,$B38,'Gen Test Cases'!$I:$I,F$33)+COUNTIFS('IOS 16.0M Test Cases '!AA:AA,$B38,'IOS 16.0M Test Cases '!J:J,F$33)</f>
        <v>0</v>
      </c>
      <c r="G38" s="175">
        <v>10</v>
      </c>
      <c r="H38" s="100">
        <f t="shared" si="2"/>
        <v>210</v>
      </c>
      <c r="I38" s="100">
        <f t="shared" si="3"/>
        <v>0</v>
      </c>
      <c r="O38" s="253"/>
      <c r="P38" s="163"/>
    </row>
    <row r="39" spans="1:16" ht="14.5" x14ac:dyDescent="0.35">
      <c r="A39" s="123"/>
      <c r="B39" s="124">
        <v>3</v>
      </c>
      <c r="C39" s="124">
        <f>COUNTIF('Gen Test Cases'!$AA:$AA,$B39)+COUNTIF('IOS 16.0M Test Cases '!AA:AA,$B39)</f>
        <v>4</v>
      </c>
      <c r="D39" s="124">
        <f>COUNTIFS('Gen Test Cases'!$AA:$AA,$B39,'Gen Test Cases'!$I:$I,D$33)+COUNTIFS('IOS 16.0M Test Cases '!AA:AA,$B39,'IOS 16.0M Test Cases '!J:J,D$33)</f>
        <v>0</v>
      </c>
      <c r="E39" s="124">
        <f>COUNTIFS('Gen Test Cases'!$AA:$AA,$B39,'Gen Test Cases'!$I:$I,E$33)+COUNTIFS('IOS 16.0M Test Cases '!AA:AA,$B39,'IOS 16.0M Test Cases '!J:J,E$33)</f>
        <v>0</v>
      </c>
      <c r="F39" s="124">
        <f>COUNTIFS('Gen Test Cases'!$AA:$AA,$B39,'Gen Test Cases'!$I:$I,F$33)+COUNTIFS('IOS 16.0M Test Cases '!AA:AA,$B39,'IOS 16.0M Test Cases '!J:J,F$33)</f>
        <v>0</v>
      </c>
      <c r="G39" s="175">
        <v>5</v>
      </c>
      <c r="H39" s="100">
        <f t="shared" si="2"/>
        <v>20</v>
      </c>
      <c r="I39" s="100">
        <f t="shared" si="3"/>
        <v>0</v>
      </c>
      <c r="P39" s="163"/>
    </row>
    <row r="40" spans="1:16" ht="14.5" x14ac:dyDescent="0.35">
      <c r="A40" s="123"/>
      <c r="B40" s="124">
        <v>2</v>
      </c>
      <c r="C40" s="124">
        <f>COUNTIF('Gen Test Cases'!$AA:$AA,$B40)+COUNTIF('IOS 16.0M Test Cases '!AA:AA,$B40)</f>
        <v>4</v>
      </c>
      <c r="D40" s="124">
        <f>COUNTIFS('Gen Test Cases'!$AA:$AA,$B40,'Gen Test Cases'!$I:$I,D$33)+COUNTIFS('IOS 16.0M Test Cases '!AA:AA,$B40,'IOS 16.0M Test Cases '!J:J,D$33)</f>
        <v>0</v>
      </c>
      <c r="E40" s="124">
        <f>COUNTIFS('Gen Test Cases'!$AA:$AA,$B40,'Gen Test Cases'!$I:$I,E$33)+COUNTIFS('IOS 16.0M Test Cases '!AA:AA,$B40,'IOS 16.0M Test Cases '!J:J,E$33)</f>
        <v>0</v>
      </c>
      <c r="F40" s="124">
        <f>COUNTIFS('Gen Test Cases'!$AA:$AA,$B40,'Gen Test Cases'!$I:$I,F$33)+COUNTIFS('IOS 16.0M Test Cases '!AA:AA,$B40,'IOS 16.0M Test Cases '!J:J,F$33)</f>
        <v>0</v>
      </c>
      <c r="G40" s="175">
        <v>2</v>
      </c>
      <c r="H40" s="100">
        <f t="shared" si="2"/>
        <v>8</v>
      </c>
      <c r="I40" s="100">
        <f t="shared" si="3"/>
        <v>0</v>
      </c>
      <c r="P40" s="163"/>
    </row>
    <row r="41" spans="1:16" ht="14.5" x14ac:dyDescent="0.35">
      <c r="A41" s="123"/>
      <c r="B41" s="124">
        <v>1</v>
      </c>
      <c r="C41" s="124">
        <f>COUNTIF('Gen Test Cases'!$AA:$AA,$B41)+COUNTIF('IOS 16.0M Test Cases '!AA:AA,$B41)</f>
        <v>0</v>
      </c>
      <c r="D41" s="124">
        <f>COUNTIFS('Gen Test Cases'!$AA:$AA,$B41,'Gen Test Cases'!$I:$I,D$33)+COUNTIFS('IOS 16.0M Test Cases '!AA:AA,$B41,'IOS 16.0M Test Cases '!J:J,D$33)</f>
        <v>0</v>
      </c>
      <c r="E41" s="124">
        <f>COUNTIFS('Gen Test Cases'!$AA:$AA,$B41,'Gen Test Cases'!$I:$I,E$33)+COUNTIFS('IOS 16.0M Test Cases '!AA:AA,$B41,'IOS 16.0M Test Cases '!J:J,E$33)</f>
        <v>0</v>
      </c>
      <c r="F41" s="124">
        <f>COUNTIFS('Gen Test Cases'!$AA:$AA,$B41,'Gen Test Cases'!$I:$I,F$33)+COUNTIFS('IOS 16.0M Test Cases '!AA:AA,$B41,'IOS 16.0M Test Cases '!J:J,F$33)</f>
        <v>0</v>
      </c>
      <c r="G41" s="175">
        <v>1</v>
      </c>
      <c r="H41" s="100">
        <f t="shared" si="2"/>
        <v>0</v>
      </c>
      <c r="I41" s="100">
        <f t="shared" si="3"/>
        <v>0</v>
      </c>
      <c r="P41" s="163"/>
    </row>
    <row r="42" spans="1:16" ht="14.5" hidden="1" x14ac:dyDescent="0.35">
      <c r="A42" s="123"/>
      <c r="B42" s="252" t="s">
        <v>61</v>
      </c>
      <c r="C42" s="125"/>
      <c r="D42" s="126">
        <f>SUM(I34:I41)/SUM(H34:H41)*100</f>
        <v>0</v>
      </c>
      <c r="F42" s="124" t="e">
        <v>#VALUE!</v>
      </c>
      <c r="J42" s="251"/>
      <c r="K42" s="251"/>
      <c r="L42" s="251"/>
      <c r="M42" s="251"/>
      <c r="N42" s="251"/>
      <c r="P42" s="163"/>
    </row>
    <row r="43" spans="1:16" ht="12.75" customHeight="1" x14ac:dyDescent="0.35">
      <c r="A43" s="164"/>
      <c r="B43" s="165"/>
      <c r="C43" s="165"/>
      <c r="D43" s="165"/>
      <c r="E43" s="165"/>
      <c r="F43" s="165"/>
      <c r="G43" s="165"/>
      <c r="H43" s="165"/>
      <c r="I43" s="165"/>
      <c r="J43" s="165"/>
      <c r="K43" s="165"/>
      <c r="L43" s="165"/>
      <c r="M43" s="165"/>
      <c r="N43" s="165"/>
      <c r="O43" s="165"/>
      <c r="P43" s="166"/>
    </row>
    <row r="44" spans="1:16" ht="14.5" x14ac:dyDescent="0.35">
      <c r="A44" s="108"/>
      <c r="B44" s="109"/>
      <c r="C44" s="109"/>
      <c r="D44" s="109"/>
      <c r="E44" s="109"/>
      <c r="F44" s="109"/>
      <c r="G44" s="109"/>
      <c r="H44" s="109"/>
      <c r="I44" s="109"/>
      <c r="J44" s="109"/>
      <c r="K44" s="109"/>
      <c r="L44" s="109"/>
      <c r="M44" s="109"/>
      <c r="N44" s="109"/>
      <c r="O44" s="109"/>
      <c r="P44" s="167"/>
    </row>
    <row r="45" spans="1:16" ht="14.5" x14ac:dyDescent="0.35">
      <c r="A45" s="263"/>
      <c r="B45" s="266" t="s">
        <v>65</v>
      </c>
      <c r="C45" s="265"/>
      <c r="D45" s="265"/>
      <c r="E45" s="265"/>
      <c r="F45" s="265"/>
      <c r="G45" s="264"/>
      <c r="P45" s="163"/>
    </row>
    <row r="46" spans="1:16" ht="14.5" x14ac:dyDescent="0.35">
      <c r="A46" s="263"/>
      <c r="B46" s="257" t="s">
        <v>63</v>
      </c>
      <c r="C46" s="110"/>
      <c r="D46" s="256"/>
      <c r="E46" s="256"/>
      <c r="F46" s="256"/>
      <c r="G46" s="111"/>
      <c r="K46" s="262" t="s">
        <v>40</v>
      </c>
      <c r="L46" s="261"/>
      <c r="M46" s="261"/>
      <c r="N46" s="261"/>
      <c r="O46" s="260"/>
      <c r="P46" s="163"/>
    </row>
    <row r="47" spans="1:16" ht="36" customHeight="1" x14ac:dyDescent="0.35">
      <c r="A47" s="371" t="s">
        <v>66</v>
      </c>
      <c r="B47" s="112" t="s">
        <v>42</v>
      </c>
      <c r="C47" s="113" t="s">
        <v>43</v>
      </c>
      <c r="D47" s="113" t="s">
        <v>44</v>
      </c>
      <c r="E47" s="113" t="s">
        <v>45</v>
      </c>
      <c r="F47" s="113" t="s">
        <v>46</v>
      </c>
      <c r="G47" s="114" t="s">
        <v>47</v>
      </c>
      <c r="K47" s="115" t="s">
        <v>48</v>
      </c>
      <c r="L47" s="116"/>
      <c r="M47" s="117" t="s">
        <v>49</v>
      </c>
      <c r="N47" s="117" t="s">
        <v>50</v>
      </c>
      <c r="O47" s="118" t="s">
        <v>51</v>
      </c>
      <c r="P47" s="163"/>
    </row>
    <row r="48" spans="1:16" ht="14.5" x14ac:dyDescent="0.35">
      <c r="A48" s="371"/>
      <c r="B48" s="135">
        <f>COUNTIF('Gen Test Cases'!$I:$I,"Pass")+COUNTIF('IOS 17.0M Test Cases  '!J3:J60,"Pass")</f>
        <v>0</v>
      </c>
      <c r="C48" s="135">
        <f>COUNTIF('Gen Test Cases'!$I:$I,"Fail")+COUNTIF('IOS 17.0M Test Cases  '!J3:J60,"Fail")</f>
        <v>0</v>
      </c>
      <c r="D48" s="135">
        <f>COUNTIF('Gen Test Cases'!$I:$I,"Info")+COUNTIF('IOS 17.0M Test Cases  '!J3:J60,"Info")</f>
        <v>0</v>
      </c>
      <c r="E48" s="135">
        <f>COUNTIF('Gen Test Cases'!$I:$I,"N/A")+COUNTIF('IOS 17.0M Test Cases  '!J3:J60,"N/A")</f>
        <v>0</v>
      </c>
      <c r="F48" s="135">
        <f>B48+C48</f>
        <v>0</v>
      </c>
      <c r="G48" s="134">
        <f>D60/100</f>
        <v>0</v>
      </c>
      <c r="K48" s="119" t="s">
        <v>52</v>
      </c>
      <c r="L48" s="120"/>
      <c r="M48" s="259">
        <f>COUNTA('Gen Test Cases'!I3:I39)+COUNTA('IOS 17.0M Test Cases  '!J3:J60)</f>
        <v>0</v>
      </c>
      <c r="N48" s="259">
        <f>O48-M48</f>
        <v>95</v>
      </c>
      <c r="O48" s="258">
        <f>COUNTA('Gen Test Cases'!A3:A39)+COUNTA('IOS 17.0M Test Cases  '!A3:A60)</f>
        <v>95</v>
      </c>
      <c r="P48" s="163"/>
    </row>
    <row r="49" spans="1:16" ht="14.5" x14ac:dyDescent="0.35">
      <c r="A49" s="371"/>
      <c r="P49" s="163"/>
    </row>
    <row r="50" spans="1:16" ht="14.5" x14ac:dyDescent="0.35">
      <c r="A50" s="121"/>
      <c r="B50" s="257" t="s">
        <v>53</v>
      </c>
      <c r="C50" s="256"/>
      <c r="D50" s="256"/>
      <c r="E50" s="256"/>
      <c r="F50" s="256"/>
      <c r="G50" s="255"/>
      <c r="O50" s="251"/>
      <c r="P50" s="163"/>
    </row>
    <row r="51" spans="1:16" ht="14.5" x14ac:dyDescent="0.35">
      <c r="A51" s="121"/>
      <c r="B51" s="122" t="s">
        <v>54</v>
      </c>
      <c r="C51" s="122" t="s">
        <v>55</v>
      </c>
      <c r="D51" s="122" t="s">
        <v>56</v>
      </c>
      <c r="E51" s="122" t="s">
        <v>57</v>
      </c>
      <c r="F51" s="122" t="s">
        <v>45</v>
      </c>
      <c r="G51" s="122" t="s">
        <v>58</v>
      </c>
      <c r="H51" s="254" t="s">
        <v>59</v>
      </c>
      <c r="I51" s="254" t="s">
        <v>60</v>
      </c>
      <c r="O51" s="253"/>
      <c r="P51" s="163"/>
    </row>
    <row r="52" spans="1:16" ht="14.5" x14ac:dyDescent="0.35">
      <c r="A52" s="123"/>
      <c r="B52" s="124">
        <v>8</v>
      </c>
      <c r="C52" s="124">
        <f>COUNTIF('Gen Test Cases'!$AA:$AA,$B52)+COUNTIF('IOS 17.0M Test Cases  '!AA:AA,$B52)</f>
        <v>0</v>
      </c>
      <c r="D52" s="124">
        <f>COUNTIFS('Gen Test Cases'!$AA:$AA,$B52,'Gen Test Cases'!$I:$I,D$51)+COUNTIFS('IOS 17.0M Test Cases  '!AA:AA,$B52,'IOS 17.0M Test Cases  '!J:J,D$51)</f>
        <v>0</v>
      </c>
      <c r="E52" s="124">
        <f>COUNTIFS('Gen Test Cases'!$AA:$AA,$B52,'Gen Test Cases'!$I:$I,E$51)+COUNTIFS('IOS 17.0M Test Cases  '!AA:AA,$B52,'IOS 17.0M Test Cases  '!J:J,E$51)</f>
        <v>0</v>
      </c>
      <c r="F52" s="124">
        <f>COUNTIFS('Gen Test Cases'!$AA:$AA,$B52,'Gen Test Cases'!$I:$I,F$51)+COUNTIFS('IOS 17.0M Test Cases  '!AA:AA,$B52,'IOS 17.0M Test Cases  '!J:J,F$51)</f>
        <v>0</v>
      </c>
      <c r="G52" s="175">
        <v>1500</v>
      </c>
      <c r="H52" s="100">
        <f t="shared" ref="H52:H59" si="4">(C52-F52)*(G52)</f>
        <v>0</v>
      </c>
      <c r="I52" s="100">
        <f t="shared" ref="I52:I59" si="5">D52*G52</f>
        <v>0</v>
      </c>
      <c r="O52" s="253"/>
      <c r="P52" s="163"/>
    </row>
    <row r="53" spans="1:16" ht="14.5" x14ac:dyDescent="0.35">
      <c r="A53" s="123"/>
      <c r="B53" s="124">
        <v>7</v>
      </c>
      <c r="C53" s="124">
        <f>COUNTIF('Gen Test Cases'!$AA:$AA,$B53)+COUNTIF('IOS 17.0M Test Cases  '!AA:AA,$B53)</f>
        <v>5</v>
      </c>
      <c r="D53" s="124">
        <f>COUNTIFS('Gen Test Cases'!$AA:$AA,$B53,'Gen Test Cases'!$I:$I,D$51)+COUNTIFS('IOS 17.0M Test Cases  '!AA:AA,$B53,'IOS 17.0M Test Cases  '!J:J,D$51)</f>
        <v>0</v>
      </c>
      <c r="E53" s="124">
        <f>COUNTIFS('Gen Test Cases'!$AA:$AA,$B53,'Gen Test Cases'!$I:$I,E$51)+COUNTIFS('IOS 17.0M Test Cases  '!AA:AA,$B53,'IOS 17.0M Test Cases  '!J:J,E$51)</f>
        <v>0</v>
      </c>
      <c r="F53" s="124">
        <f>COUNTIFS('Gen Test Cases'!$AA:$AA,$B53,'Gen Test Cases'!$I:$I,F$51)+COUNTIFS('IOS 17.0M Test Cases  '!AA:AA,$B53,'IOS 17.0M Test Cases  '!J:J,F$51)</f>
        <v>0</v>
      </c>
      <c r="G53" s="175">
        <v>750</v>
      </c>
      <c r="H53" s="100">
        <f t="shared" si="4"/>
        <v>3750</v>
      </c>
      <c r="I53" s="100">
        <f t="shared" si="5"/>
        <v>0</v>
      </c>
      <c r="K53" s="168" t="str">
        <f>"WARNING: THERE IS AT LEAST ONE TEST CASE WITH AN 'INFO' OR BLANK STATUS (SEE ABOVE)"</f>
        <v>WARNING: THERE IS AT LEAST ONE TEST CASE WITH AN 'INFO' OR BLANK STATUS (SEE ABOVE)</v>
      </c>
      <c r="O53" s="253"/>
      <c r="P53" s="163"/>
    </row>
    <row r="54" spans="1:16" ht="14.5" x14ac:dyDescent="0.35">
      <c r="A54" s="123"/>
      <c r="B54" s="124">
        <v>6</v>
      </c>
      <c r="C54" s="124">
        <f>COUNTIF('Gen Test Cases'!$AA:$AA,$B54)+COUNTIF('IOS 17.0M Test Cases  '!AA:AA,$B54)</f>
        <v>14</v>
      </c>
      <c r="D54" s="124">
        <f>COUNTIFS('Gen Test Cases'!$AA:$AA,$B54,'Gen Test Cases'!$I:$I,D$51)+COUNTIFS('IOS 17.0M Test Cases  '!AA:AA,$B54,'IOS 17.0M Test Cases  '!J:J,D$51)</f>
        <v>0</v>
      </c>
      <c r="E54" s="124">
        <f>COUNTIFS('Gen Test Cases'!$AA:$AA,$B54,'Gen Test Cases'!$I:$I,E$51)+COUNTIFS('IOS 17.0M Test Cases  '!AA:AA,$B54,'IOS 17.0M Test Cases  '!J:J,E$51)</f>
        <v>0</v>
      </c>
      <c r="F54" s="124">
        <f>COUNTIFS('Gen Test Cases'!$AA:$AA,$B54,'Gen Test Cases'!$I:$I,F$51)+COUNTIFS('IOS 17.0M Test Cases  '!AA:AA,$B54,'IOS 17.0M Test Cases  '!J:J,F$51)</f>
        <v>0</v>
      </c>
      <c r="G54" s="175">
        <v>100</v>
      </c>
      <c r="H54" s="100">
        <f t="shared" si="4"/>
        <v>1400</v>
      </c>
      <c r="I54" s="100">
        <f t="shared" si="5"/>
        <v>0</v>
      </c>
      <c r="O54" s="253"/>
      <c r="P54" s="163"/>
    </row>
    <row r="55" spans="1:16" ht="14.5" x14ac:dyDescent="0.35">
      <c r="A55" s="123"/>
      <c r="B55" s="124">
        <v>5</v>
      </c>
      <c r="C55" s="124">
        <f>COUNTIF('Gen Test Cases'!$AA:$AA,$B55)+COUNTIF('IOS 17.0M Test Cases  '!AA:AA,$B55)</f>
        <v>32</v>
      </c>
      <c r="D55" s="124">
        <f>COUNTIFS('Gen Test Cases'!$AA:$AA,$B55,'Gen Test Cases'!$I:$I,D$51)+COUNTIFS('IOS 17.0M Test Cases  '!AA:AA,$B55,'IOS 17.0M Test Cases  '!J:J,D$51)</f>
        <v>0</v>
      </c>
      <c r="E55" s="124">
        <f>COUNTIFS('Gen Test Cases'!$AA:$AA,$B55,'Gen Test Cases'!$I:$I,E$51)+COUNTIFS('IOS 17.0M Test Cases  '!AA:AA,$B55,'IOS 17.0M Test Cases  '!J:J,E$51)</f>
        <v>0</v>
      </c>
      <c r="F55" s="124">
        <f>COUNTIFS('Gen Test Cases'!$AA:$AA,$B55,'Gen Test Cases'!$I:$I,F$51)+COUNTIFS('IOS 17.0M Test Cases  '!AA:AA,$B55,'IOS 17.0M Test Cases  '!J:J,F$51)</f>
        <v>0</v>
      </c>
      <c r="G55" s="175">
        <v>50</v>
      </c>
      <c r="H55" s="100">
        <f t="shared" si="4"/>
        <v>1600</v>
      </c>
      <c r="I55" s="100">
        <f t="shared" si="5"/>
        <v>0</v>
      </c>
      <c r="K55" s="168" t="str">
        <f>"WARNING: THERE IS AT LEAST ONE TEST CASE WITH MULTIPLE OR INVALID ISSUE CODES"</f>
        <v>WARNING: THERE IS AT LEAST ONE TEST CASE WITH MULTIPLE OR INVALID ISSUE CODES</v>
      </c>
      <c r="O55" s="253"/>
      <c r="P55" s="163"/>
    </row>
    <row r="56" spans="1:16" ht="14.5" x14ac:dyDescent="0.35">
      <c r="A56" s="123"/>
      <c r="B56" s="124">
        <v>4</v>
      </c>
      <c r="C56" s="124">
        <f>COUNTIF('Gen Test Cases'!$AA:$AA,$B56)+COUNTIF('IOS 17.0M Test Cases  '!AA:AA,$B56)</f>
        <v>21</v>
      </c>
      <c r="D56" s="124">
        <f>COUNTIFS('Gen Test Cases'!$AA:$AA,$B56,'Gen Test Cases'!$I:$I,D$51)+COUNTIFS('IOS 17.0M Test Cases  '!AA:AA,$B56,'IOS 17.0M Test Cases  '!J:J,D$51)</f>
        <v>0</v>
      </c>
      <c r="E56" s="124">
        <f>COUNTIFS('Gen Test Cases'!$AA:$AA,$B56,'Gen Test Cases'!$I:$I,E$51)+COUNTIFS('IOS 17.0M Test Cases  '!AA:AA,$B56,'IOS 17.0M Test Cases  '!J:J,E$51)</f>
        <v>0</v>
      </c>
      <c r="F56" s="124">
        <f>COUNTIFS('Gen Test Cases'!$AA:$AA,$B56,'Gen Test Cases'!$I:$I,F$51)+COUNTIFS('IOS 17.0M Test Cases  '!AA:AA,$B56,'IOS 17.0M Test Cases  '!J:J,F$51)</f>
        <v>0</v>
      </c>
      <c r="G56" s="175">
        <v>10</v>
      </c>
      <c r="H56" s="100">
        <f t="shared" si="4"/>
        <v>210</v>
      </c>
      <c r="I56" s="100">
        <f t="shared" si="5"/>
        <v>0</v>
      </c>
      <c r="O56" s="253"/>
      <c r="P56" s="163"/>
    </row>
    <row r="57" spans="1:16" ht="14.5" x14ac:dyDescent="0.35">
      <c r="A57" s="123"/>
      <c r="B57" s="124">
        <v>3</v>
      </c>
      <c r="C57" s="124">
        <f>COUNTIF('Gen Test Cases'!$AA:$AA,$B57)+COUNTIF('IOS 17.0M Test Cases  '!AA:AA,$B57)</f>
        <v>4</v>
      </c>
      <c r="D57" s="124">
        <f>COUNTIFS('Gen Test Cases'!$AA:$AA,$B57,'Gen Test Cases'!$I:$I,D$51)+COUNTIFS('IOS 17.0M Test Cases  '!AA:AA,$B57,'IOS 17.0M Test Cases  '!J:J,D$51)</f>
        <v>0</v>
      </c>
      <c r="E57" s="124">
        <f>COUNTIFS('Gen Test Cases'!$AA:$AA,$B57,'Gen Test Cases'!$I:$I,E$51)+COUNTIFS('IOS 17.0M Test Cases  '!AA:AA,$B57,'IOS 17.0M Test Cases  '!J:J,E$51)</f>
        <v>0</v>
      </c>
      <c r="F57" s="124">
        <f>COUNTIFS('Gen Test Cases'!$AA:$AA,$B57,'Gen Test Cases'!$I:$I,F$51)+COUNTIFS('IOS 17.0M Test Cases  '!AA:AA,$B57,'IOS 17.0M Test Cases  '!J:J,F$51)</f>
        <v>0</v>
      </c>
      <c r="G57" s="175">
        <v>5</v>
      </c>
      <c r="H57" s="100">
        <f t="shared" si="4"/>
        <v>20</v>
      </c>
      <c r="I57" s="100">
        <f t="shared" si="5"/>
        <v>0</v>
      </c>
      <c r="P57" s="163"/>
    </row>
    <row r="58" spans="1:16" ht="14.5" x14ac:dyDescent="0.35">
      <c r="A58" s="123"/>
      <c r="B58" s="124">
        <v>2</v>
      </c>
      <c r="C58" s="124">
        <f>COUNTIF('Gen Test Cases'!$AA:$AA,$B58)+COUNTIF('IOS 17.0M Test Cases  '!AA:AA,$B58)</f>
        <v>4</v>
      </c>
      <c r="D58" s="124">
        <f>COUNTIFS('Gen Test Cases'!$AA:$AA,$B58,'Gen Test Cases'!$I:$I,D$51)+COUNTIFS('IOS 17.0M Test Cases  '!AA:AA,$B58,'IOS 17.0M Test Cases  '!J:J,D$51)</f>
        <v>0</v>
      </c>
      <c r="E58" s="124">
        <f>COUNTIFS('Gen Test Cases'!$AA:$AA,$B58,'Gen Test Cases'!$I:$I,E$51)+COUNTIFS('IOS 17.0M Test Cases  '!AA:AA,$B58,'IOS 17.0M Test Cases  '!J:J,E$51)</f>
        <v>0</v>
      </c>
      <c r="F58" s="124">
        <f>COUNTIFS('Gen Test Cases'!$AA:$AA,$B58,'Gen Test Cases'!$I:$I,F$51)+COUNTIFS('IOS 17.0M Test Cases  '!AA:AA,$B58,'IOS 17.0M Test Cases  '!J:J,F$51)</f>
        <v>0</v>
      </c>
      <c r="G58" s="175">
        <v>2</v>
      </c>
      <c r="H58" s="100">
        <f t="shared" si="4"/>
        <v>8</v>
      </c>
      <c r="I58" s="100">
        <f t="shared" si="5"/>
        <v>0</v>
      </c>
      <c r="P58" s="163"/>
    </row>
    <row r="59" spans="1:16" ht="14.5" x14ac:dyDescent="0.35">
      <c r="A59" s="123"/>
      <c r="B59" s="124">
        <v>1</v>
      </c>
      <c r="C59" s="124">
        <f>COUNTIF('Gen Test Cases'!$AA:$AA,$B59)+COUNTIF('IOS 17.0M Test Cases  '!AA:AA,$B59)</f>
        <v>0</v>
      </c>
      <c r="D59" s="124">
        <f>COUNTIFS('Gen Test Cases'!$AA:$AA,$B59,'Gen Test Cases'!$I:$I,D$51)+COUNTIFS('IOS 17.0M Test Cases  '!AA:AA,$B59,'IOS 17.0M Test Cases  '!J:J,D$51)</f>
        <v>0</v>
      </c>
      <c r="E59" s="124">
        <f>COUNTIFS('Gen Test Cases'!$AA:$AA,$B59,'Gen Test Cases'!$I:$I,E$51)+COUNTIFS('IOS 17.0M Test Cases  '!AA:AA,$B59,'IOS 17.0M Test Cases  '!J:J,E$51)</f>
        <v>0</v>
      </c>
      <c r="F59" s="124">
        <f>COUNTIFS('Gen Test Cases'!$AA:$AA,$B59,'Gen Test Cases'!$I:$I,F$51)+COUNTIFS('IOS 17.0M Test Cases  '!AA:AA,$B59,'IOS 17.0M Test Cases  '!J:J,F$51)</f>
        <v>0</v>
      </c>
      <c r="G59" s="175">
        <v>1</v>
      </c>
      <c r="H59" s="100">
        <f t="shared" si="4"/>
        <v>0</v>
      </c>
      <c r="I59" s="100">
        <f t="shared" si="5"/>
        <v>0</v>
      </c>
      <c r="P59" s="163"/>
    </row>
    <row r="60" spans="1:16" ht="14.5" hidden="1" x14ac:dyDescent="0.35">
      <c r="A60" s="123"/>
      <c r="B60" s="252" t="s">
        <v>61</v>
      </c>
      <c r="C60" s="125"/>
      <c r="D60" s="126">
        <f>SUM(I52:I59)/SUM(H52:H59)*100</f>
        <v>0</v>
      </c>
      <c r="F60" s="124" t="e">
        <v>#VALUE!</v>
      </c>
      <c r="J60" s="251"/>
      <c r="K60" s="251"/>
      <c r="L60" s="251"/>
      <c r="M60" s="251"/>
      <c r="N60" s="251"/>
      <c r="P60" s="163"/>
    </row>
    <row r="61" spans="1:16" ht="12.75" customHeight="1" x14ac:dyDescent="0.35">
      <c r="A61" s="164"/>
      <c r="B61" s="165"/>
      <c r="C61" s="165"/>
      <c r="D61" s="165"/>
      <c r="E61" s="165"/>
      <c r="F61" s="165"/>
      <c r="G61" s="165"/>
      <c r="H61" s="165"/>
      <c r="I61" s="165"/>
      <c r="J61" s="165"/>
      <c r="K61" s="165"/>
      <c r="L61" s="165"/>
      <c r="M61" s="165"/>
      <c r="N61" s="165"/>
      <c r="O61" s="165"/>
      <c r="P61" s="166"/>
    </row>
    <row r="62" spans="1:16" ht="14.5" x14ac:dyDescent="0.35">
      <c r="A62" s="108"/>
      <c r="B62" s="109"/>
      <c r="C62" s="109"/>
      <c r="D62" s="109"/>
      <c r="E62" s="109"/>
      <c r="F62" s="109"/>
      <c r="G62" s="109"/>
      <c r="H62" s="109"/>
      <c r="I62" s="109"/>
      <c r="J62" s="109"/>
      <c r="K62" s="109"/>
      <c r="L62" s="109"/>
      <c r="M62" s="109"/>
      <c r="N62" s="109"/>
      <c r="O62" s="109"/>
      <c r="P62" s="167"/>
    </row>
    <row r="63" spans="1:16" ht="14.5" x14ac:dyDescent="0.35">
      <c r="A63" s="263"/>
      <c r="B63" s="266" t="s">
        <v>67</v>
      </c>
      <c r="C63" s="265"/>
      <c r="D63" s="265"/>
      <c r="E63" s="265"/>
      <c r="F63" s="265"/>
      <c r="G63" s="264"/>
      <c r="P63" s="163"/>
    </row>
    <row r="64" spans="1:16" ht="14.5" x14ac:dyDescent="0.35">
      <c r="A64" s="263"/>
      <c r="B64" s="257" t="s">
        <v>63</v>
      </c>
      <c r="C64" s="110"/>
      <c r="D64" s="256"/>
      <c r="E64" s="256"/>
      <c r="F64" s="256"/>
      <c r="G64" s="111"/>
      <c r="K64" s="262" t="s">
        <v>40</v>
      </c>
      <c r="L64" s="261"/>
      <c r="M64" s="261"/>
      <c r="N64" s="261"/>
      <c r="O64" s="260"/>
      <c r="P64" s="163"/>
    </row>
    <row r="65" spans="1:16" ht="36" customHeight="1" x14ac:dyDescent="0.35">
      <c r="A65" s="371" t="s">
        <v>68</v>
      </c>
      <c r="B65" s="112" t="s">
        <v>42</v>
      </c>
      <c r="C65" s="113" t="s">
        <v>43</v>
      </c>
      <c r="D65" s="113" t="s">
        <v>44</v>
      </c>
      <c r="E65" s="113" t="s">
        <v>45</v>
      </c>
      <c r="F65" s="113" t="s">
        <v>46</v>
      </c>
      <c r="G65" s="114" t="s">
        <v>47</v>
      </c>
      <c r="K65" s="115" t="s">
        <v>48</v>
      </c>
      <c r="L65" s="116"/>
      <c r="M65" s="117" t="s">
        <v>49</v>
      </c>
      <c r="N65" s="117" t="s">
        <v>50</v>
      </c>
      <c r="O65" s="118" t="s">
        <v>51</v>
      </c>
      <c r="P65" s="163"/>
    </row>
    <row r="66" spans="1:16" ht="14.5" x14ac:dyDescent="0.35">
      <c r="A66" s="371"/>
      <c r="B66" s="135">
        <f>COUNTIF('Gen Test Cases'!$I:$I,"Pass")+COUNTIF('NX-OS Test Cases'!J:J,"Pass")</f>
        <v>0</v>
      </c>
      <c r="C66" s="135">
        <f>COUNTIF('Gen Test Cases'!$I:$I,"Fail")+COUNTIF('NX-OS Test Cases'!J:J,"Fail")</f>
        <v>0</v>
      </c>
      <c r="D66" s="135">
        <f>COUNTIF('Gen Test Cases'!$I:$I,"Info")+COUNTIF('NX-OS Test Cases'!J:J,"Info")</f>
        <v>0</v>
      </c>
      <c r="E66" s="135">
        <f>COUNTIF('Gen Test Cases'!$I:$I,"N/A")+COUNTIF('NX-OS Test Cases'!J:J,"N/A")</f>
        <v>0</v>
      </c>
      <c r="F66" s="135">
        <f>B66+C66</f>
        <v>0</v>
      </c>
      <c r="G66" s="134">
        <f>D78/100</f>
        <v>0</v>
      </c>
      <c r="K66" s="119" t="s">
        <v>52</v>
      </c>
      <c r="L66" s="120"/>
      <c r="M66" s="259">
        <f>COUNTA('Gen Test Cases'!I3:I39)+COUNTA('NX-OS Test Cases'!J3:J42)</f>
        <v>0</v>
      </c>
      <c r="N66" s="259">
        <f>O66-M66</f>
        <v>77</v>
      </c>
      <c r="O66" s="258">
        <f>COUNTA('Gen Test Cases'!A3:A39)+COUNTA('NX-OS Test Cases'!A3:A42)</f>
        <v>77</v>
      </c>
      <c r="P66" s="163"/>
    </row>
    <row r="67" spans="1:16" ht="14.5" x14ac:dyDescent="0.35">
      <c r="A67" s="371"/>
      <c r="P67" s="163"/>
    </row>
    <row r="68" spans="1:16" ht="14.5" x14ac:dyDescent="0.35">
      <c r="A68" s="121"/>
      <c r="B68" s="257" t="s">
        <v>53</v>
      </c>
      <c r="C68" s="256"/>
      <c r="D68" s="256"/>
      <c r="E68" s="256"/>
      <c r="F68" s="256"/>
      <c r="G68" s="255"/>
      <c r="O68" s="251"/>
      <c r="P68" s="163"/>
    </row>
    <row r="69" spans="1:16" ht="14.5" x14ac:dyDescent="0.35">
      <c r="A69" s="121"/>
      <c r="B69" s="122" t="s">
        <v>54</v>
      </c>
      <c r="C69" s="122" t="s">
        <v>55</v>
      </c>
      <c r="D69" s="122" t="s">
        <v>56</v>
      </c>
      <c r="E69" s="122" t="s">
        <v>57</v>
      </c>
      <c r="F69" s="122" t="s">
        <v>45</v>
      </c>
      <c r="G69" s="122" t="s">
        <v>58</v>
      </c>
      <c r="H69" s="254" t="s">
        <v>59</v>
      </c>
      <c r="I69" s="254" t="s">
        <v>60</v>
      </c>
      <c r="O69" s="253"/>
      <c r="P69" s="163"/>
    </row>
    <row r="70" spans="1:16" ht="14.5" x14ac:dyDescent="0.35">
      <c r="A70" s="123"/>
      <c r="B70" s="124">
        <v>8</v>
      </c>
      <c r="C70" s="124">
        <f>COUNTIF('Gen Test Cases'!$AA:$AA,$B70)+COUNTIF('NX-OS Test Cases'!AA:AA,$B70)</f>
        <v>0</v>
      </c>
      <c r="D70" s="124">
        <f>COUNTIFS('Gen Test Cases'!$AA:$AA,$B70,'Gen Test Cases'!$I:$I,D$69)+COUNTIFS('NX-OS Test Cases'!AA:AA,$B70,'NX-OS Test Cases'!J:J,D$69)</f>
        <v>0</v>
      </c>
      <c r="E70" s="124">
        <f>COUNTIFS('Gen Test Cases'!$AA:$AA,$B70,'Gen Test Cases'!$I:$I,E$69)+COUNTIFS('NX-OS Test Cases'!AA:AA,$B70,'NX-OS Test Cases'!J:J,E$69)</f>
        <v>0</v>
      </c>
      <c r="F70" s="124">
        <f>COUNTIFS('Gen Test Cases'!$AA:$AA,$B70,'Gen Test Cases'!$I:$I,F$69)+COUNTIFS('NX-OS Test Cases'!AA:AA,$B70,'NX-OS Test Cases'!J:J,F$69)</f>
        <v>0</v>
      </c>
      <c r="G70" s="175">
        <v>1500</v>
      </c>
      <c r="H70" s="100">
        <f t="shared" ref="H70:H77" si="6">(C70-F70)*(G70)</f>
        <v>0</v>
      </c>
      <c r="I70" s="100">
        <f t="shared" ref="I70:I77" si="7">D70*G70</f>
        <v>0</v>
      </c>
      <c r="O70" s="253"/>
      <c r="P70" s="163"/>
    </row>
    <row r="71" spans="1:16" ht="14.5" x14ac:dyDescent="0.35">
      <c r="A71" s="123"/>
      <c r="B71" s="124">
        <v>7</v>
      </c>
      <c r="C71" s="124">
        <f>COUNTIF('Gen Test Cases'!$AA:$AA,$B71)+COUNTIF('NX-OS Test Cases'!AA:AA,$B71)</f>
        <v>4</v>
      </c>
      <c r="D71" s="124">
        <f>COUNTIFS('Gen Test Cases'!$AA:$AA,$B71,'Gen Test Cases'!$I:$I,D$69)+COUNTIFS('NX-OS Test Cases'!AA:AA,$B71,'NX-OS Test Cases'!J:J,D$69)</f>
        <v>0</v>
      </c>
      <c r="E71" s="124">
        <f>COUNTIFS('Gen Test Cases'!$AA:$AA,$B71,'Gen Test Cases'!$I:$I,E$69)+COUNTIFS('NX-OS Test Cases'!AA:AA,$B71,'NX-OS Test Cases'!J:J,E$69)</f>
        <v>0</v>
      </c>
      <c r="F71" s="124">
        <f>COUNTIFS('Gen Test Cases'!$AA:$AA,$B71,'Gen Test Cases'!$I:$I,F$69)+COUNTIFS('NX-OS Test Cases'!AA:AA,$B71,'NX-OS Test Cases'!J:J,F$69)</f>
        <v>0</v>
      </c>
      <c r="G71" s="175">
        <v>750</v>
      </c>
      <c r="H71" s="100">
        <f t="shared" si="6"/>
        <v>3000</v>
      </c>
      <c r="I71" s="100">
        <f t="shared" si="7"/>
        <v>0</v>
      </c>
      <c r="K71" s="168" t="str">
        <f>"WARNING: THERE IS AT LEAST ONE TEST CASE WITH AN 'INFO' OR BLANK STATUS (SEE ABOVE)"</f>
        <v>WARNING: THERE IS AT LEAST ONE TEST CASE WITH AN 'INFO' OR BLANK STATUS (SEE ABOVE)</v>
      </c>
      <c r="O71" s="253"/>
      <c r="P71" s="163"/>
    </row>
    <row r="72" spans="1:16" ht="14.5" x14ac:dyDescent="0.35">
      <c r="A72" s="123"/>
      <c r="B72" s="124">
        <v>6</v>
      </c>
      <c r="C72" s="124">
        <f>COUNTIF('Gen Test Cases'!$AA:$AA,$B72)+COUNTIF('NX-OS Test Cases'!AA:AA,$B72)</f>
        <v>9</v>
      </c>
      <c r="D72" s="124">
        <f>COUNTIFS('Gen Test Cases'!$AA:$AA,$B72,'Gen Test Cases'!$I:$I,D$69)+COUNTIFS('NX-OS Test Cases'!AA:AA,$B72,'NX-OS Test Cases'!J:J,D$69)</f>
        <v>0</v>
      </c>
      <c r="E72" s="124">
        <f>COUNTIFS('Gen Test Cases'!$AA:$AA,$B72,'Gen Test Cases'!$I:$I,E$69)+COUNTIFS('NX-OS Test Cases'!AA:AA,$B72,'NX-OS Test Cases'!J:J,E$69)</f>
        <v>0</v>
      </c>
      <c r="F72" s="124">
        <f>COUNTIFS('Gen Test Cases'!$AA:$AA,$B72,'Gen Test Cases'!$I:$I,F$69)+COUNTIFS('NX-OS Test Cases'!AA:AA,$B72,'NX-OS Test Cases'!J:J,F$69)</f>
        <v>0</v>
      </c>
      <c r="G72" s="175">
        <v>100</v>
      </c>
      <c r="H72" s="100">
        <f t="shared" si="6"/>
        <v>900</v>
      </c>
      <c r="I72" s="100">
        <f t="shared" si="7"/>
        <v>0</v>
      </c>
      <c r="O72" s="253"/>
      <c r="P72" s="163"/>
    </row>
    <row r="73" spans="1:16" ht="14.5" x14ac:dyDescent="0.35">
      <c r="A73" s="123"/>
      <c r="B73" s="124">
        <v>5</v>
      </c>
      <c r="C73" s="124">
        <f>COUNTIF('Gen Test Cases'!$AA:$AA,$B73)+COUNTIF('NX-OS Test Cases'!AA:AA,$B73)</f>
        <v>32</v>
      </c>
      <c r="D73" s="124">
        <f>COUNTIFS('Gen Test Cases'!$AA:$AA,$B73,'Gen Test Cases'!$I:$I,D$69)+COUNTIFS('NX-OS Test Cases'!AA:AA,$B73,'NX-OS Test Cases'!J:J,D$69)</f>
        <v>0</v>
      </c>
      <c r="E73" s="124">
        <f>COUNTIFS('Gen Test Cases'!$AA:$AA,$B73,'Gen Test Cases'!$I:$I,E$69)+COUNTIFS('NX-OS Test Cases'!AA:AA,$B73,'NX-OS Test Cases'!J:J,E$69)</f>
        <v>0</v>
      </c>
      <c r="F73" s="124">
        <f>COUNTIFS('Gen Test Cases'!$AA:$AA,$B73,'Gen Test Cases'!$I:$I,F$69)+COUNTIFS('NX-OS Test Cases'!AA:AA,$B73,'NX-OS Test Cases'!J:J,F$69)</f>
        <v>0</v>
      </c>
      <c r="G73" s="175">
        <v>50</v>
      </c>
      <c r="H73" s="100">
        <f t="shared" si="6"/>
        <v>1600</v>
      </c>
      <c r="I73" s="100">
        <f t="shared" si="7"/>
        <v>0</v>
      </c>
      <c r="K73" s="168" t="str">
        <f>"WARNING: THERE IS AT LEAST ONE TEST CASE WITH MULTIPLE OR INVALID ISSUE CODES"</f>
        <v>WARNING: THERE IS AT LEAST ONE TEST CASE WITH MULTIPLE OR INVALID ISSUE CODES</v>
      </c>
      <c r="O73" s="253"/>
      <c r="P73" s="163"/>
    </row>
    <row r="74" spans="1:16" ht="14.5" x14ac:dyDescent="0.35">
      <c r="A74" s="123"/>
      <c r="B74" s="124">
        <v>4</v>
      </c>
      <c r="C74" s="124">
        <f>COUNTIF('Gen Test Cases'!$AA:$AA,$B74)+COUNTIF('NX-OS Test Cases'!AA:AA,$B74)</f>
        <v>15</v>
      </c>
      <c r="D74" s="124">
        <f>COUNTIFS('Gen Test Cases'!$AA:$AA,$B74,'Gen Test Cases'!$I:$I,D$69)+COUNTIFS('NX-OS Test Cases'!AA:AA,$B74,'NX-OS Test Cases'!J:J,D$69)</f>
        <v>0</v>
      </c>
      <c r="E74" s="124">
        <f>COUNTIFS('Gen Test Cases'!$AA:$AA,$B74,'Gen Test Cases'!$I:$I,E$69)+COUNTIFS('NX-OS Test Cases'!AA:AA,$B74,'NX-OS Test Cases'!J:J,E$69)</f>
        <v>0</v>
      </c>
      <c r="F74" s="124">
        <f>COUNTIFS('Gen Test Cases'!$AA:$AA,$B74,'Gen Test Cases'!$I:$I,F$69)+COUNTIFS('NX-OS Test Cases'!AA:AA,$B74,'NX-OS Test Cases'!J:J,F$69)</f>
        <v>0</v>
      </c>
      <c r="G74" s="175">
        <v>10</v>
      </c>
      <c r="H74" s="100">
        <f t="shared" si="6"/>
        <v>150</v>
      </c>
      <c r="I74" s="100">
        <f t="shared" si="7"/>
        <v>0</v>
      </c>
      <c r="O74" s="253"/>
      <c r="P74" s="163"/>
    </row>
    <row r="75" spans="1:16" ht="14.5" x14ac:dyDescent="0.35">
      <c r="A75" s="123"/>
      <c r="B75" s="124">
        <v>3</v>
      </c>
      <c r="C75" s="124">
        <f>COUNTIF('Gen Test Cases'!$AA:$AA,$B75)+COUNTIF('NX-OS Test Cases'!AA:AA,$B75)</f>
        <v>3</v>
      </c>
      <c r="D75" s="124">
        <f>COUNTIFS('Gen Test Cases'!$AA:$AA,$B75,'Gen Test Cases'!$I:$I,D$69)+COUNTIFS('NX-OS Test Cases'!AA:AA,$B75,'NX-OS Test Cases'!J:J,D$69)</f>
        <v>0</v>
      </c>
      <c r="E75" s="124">
        <f>COUNTIFS('Gen Test Cases'!$AA:$AA,$B75,'Gen Test Cases'!$I:$I,E$69)+COUNTIFS('NX-OS Test Cases'!AA:AA,$B75,'NX-OS Test Cases'!J:J,E$69)</f>
        <v>0</v>
      </c>
      <c r="F75" s="124">
        <f>COUNTIFS('Gen Test Cases'!$AA:$AA,$B75,'Gen Test Cases'!$I:$I,F$69)+COUNTIFS('NX-OS Test Cases'!AA:AA,$B75,'NX-OS Test Cases'!J:J,F$69)</f>
        <v>0</v>
      </c>
      <c r="G75" s="175">
        <v>5</v>
      </c>
      <c r="H75" s="100">
        <f t="shared" si="6"/>
        <v>15</v>
      </c>
      <c r="I75" s="100">
        <f t="shared" si="7"/>
        <v>0</v>
      </c>
      <c r="P75" s="163"/>
    </row>
    <row r="76" spans="1:16" ht="14.5" x14ac:dyDescent="0.35">
      <c r="A76" s="123"/>
      <c r="B76" s="124">
        <v>2</v>
      </c>
      <c r="C76" s="124">
        <f>COUNTIF('Gen Test Cases'!$AA:$AA,$B76)+COUNTIF('NX-OS Test Cases'!AA:AA,$B76)</f>
        <v>1</v>
      </c>
      <c r="D76" s="124">
        <f>COUNTIFS('Gen Test Cases'!$AA:$AA,$B76,'Gen Test Cases'!$I:$I,D$69)+COUNTIFS('NX-OS Test Cases'!AA:AA,$B76,'NX-OS Test Cases'!J:J,D$69)</f>
        <v>0</v>
      </c>
      <c r="E76" s="124">
        <f>COUNTIFS('Gen Test Cases'!$AA:$AA,$B76,'Gen Test Cases'!$I:$I,E$69)+COUNTIFS('NX-OS Test Cases'!AA:AA,$B76,'NX-OS Test Cases'!J:J,E$69)</f>
        <v>0</v>
      </c>
      <c r="F76" s="124">
        <f>COUNTIFS('Gen Test Cases'!$AA:$AA,$B76,'Gen Test Cases'!$I:$I,F$69)+COUNTIFS('NX-OS Test Cases'!AA:AA,$B76,'NX-OS Test Cases'!J:J,F$69)</f>
        <v>0</v>
      </c>
      <c r="G76" s="175">
        <v>2</v>
      </c>
      <c r="H76" s="100">
        <f t="shared" si="6"/>
        <v>2</v>
      </c>
      <c r="I76" s="100">
        <f t="shared" si="7"/>
        <v>0</v>
      </c>
      <c r="P76" s="163"/>
    </row>
    <row r="77" spans="1:16" ht="14.5" x14ac:dyDescent="0.35">
      <c r="A77" s="123"/>
      <c r="B77" s="124">
        <v>1</v>
      </c>
      <c r="C77" s="124">
        <f>COUNTIF('Gen Test Cases'!$AA:$AA,$B77)+COUNTIF('NX-OS Test Cases'!AA:AA,$B77)</f>
        <v>0</v>
      </c>
      <c r="D77" s="124">
        <f>COUNTIFS('Gen Test Cases'!$AA:$AA,$B77,'Gen Test Cases'!$I:$I,D$69)+COUNTIFS('NX-OS Test Cases'!AA:AA,$B77,'NX-OS Test Cases'!J:J,D$69)</f>
        <v>0</v>
      </c>
      <c r="E77" s="124">
        <f>COUNTIFS('Gen Test Cases'!$AA:$AA,$B77,'Gen Test Cases'!$I:$I,E$69)+COUNTIFS('NX-OS Test Cases'!AA:AA,$B77,'NX-OS Test Cases'!J:J,E$69)</f>
        <v>0</v>
      </c>
      <c r="F77" s="124">
        <f>COUNTIFS('Gen Test Cases'!$AA:$AA,$B77,'Gen Test Cases'!$I:$I,F$69)+COUNTIFS('NX-OS Test Cases'!AA:AA,$B77,'NX-OS Test Cases'!J:J,F$69)</f>
        <v>0</v>
      </c>
      <c r="G77" s="175">
        <v>1</v>
      </c>
      <c r="H77" s="100">
        <f t="shared" si="6"/>
        <v>0</v>
      </c>
      <c r="I77" s="100">
        <f t="shared" si="7"/>
        <v>0</v>
      </c>
      <c r="P77" s="163"/>
    </row>
    <row r="78" spans="1:16" ht="14.5" hidden="1" x14ac:dyDescent="0.35">
      <c r="A78" s="123"/>
      <c r="B78" s="252" t="s">
        <v>61</v>
      </c>
      <c r="C78" s="125"/>
      <c r="D78" s="126">
        <f>SUM(I70:I77)/SUM(H70:H77)*100</f>
        <v>0</v>
      </c>
      <c r="F78" s="124" t="e">
        <v>#VALUE!</v>
      </c>
      <c r="J78" s="251"/>
      <c r="K78" s="251"/>
      <c r="L78" s="251"/>
      <c r="M78" s="251"/>
      <c r="N78" s="251"/>
      <c r="P78" s="163"/>
    </row>
    <row r="79" spans="1:16" ht="12.75" customHeight="1" x14ac:dyDescent="0.35">
      <c r="A79" s="164"/>
      <c r="B79" s="165"/>
      <c r="C79" s="165"/>
      <c r="D79" s="165"/>
      <c r="E79" s="165"/>
      <c r="F79" s="165"/>
      <c r="G79" s="165"/>
      <c r="H79" s="165"/>
      <c r="I79" s="165"/>
      <c r="J79" s="165"/>
      <c r="K79" s="165"/>
      <c r="L79" s="165"/>
      <c r="M79" s="165"/>
      <c r="N79" s="165"/>
      <c r="O79" s="165"/>
      <c r="P79" s="166"/>
    </row>
  </sheetData>
  <mergeCells count="4">
    <mergeCell ref="A11:A13"/>
    <mergeCell ref="A29:A31"/>
    <mergeCell ref="A47:A49"/>
    <mergeCell ref="A65:A67"/>
  </mergeCells>
  <conditionalFormatting sqref="D12">
    <cfRule type="cellIs" dxfId="49" priority="18" stopIfTrue="1" operator="greaterThan">
      <formula>0</formula>
    </cfRule>
  </conditionalFormatting>
  <conditionalFormatting sqref="D30">
    <cfRule type="cellIs" dxfId="48" priority="13" stopIfTrue="1" operator="greaterThan">
      <formula>0</formula>
    </cfRule>
  </conditionalFormatting>
  <conditionalFormatting sqref="D48">
    <cfRule type="cellIs" dxfId="47" priority="8" stopIfTrue="1" operator="greaterThan">
      <formula>0</formula>
    </cfRule>
  </conditionalFormatting>
  <conditionalFormatting sqref="D66">
    <cfRule type="cellIs" dxfId="46" priority="3" stopIfTrue="1" operator="greaterThan">
      <formula>0</formula>
    </cfRule>
  </conditionalFormatting>
  <conditionalFormatting sqref="K17">
    <cfRule type="expression" dxfId="45" priority="16" stopIfTrue="1">
      <formula>$A$29=0</formula>
    </cfRule>
  </conditionalFormatting>
  <conditionalFormatting sqref="K19">
    <cfRule type="expression" dxfId="44" priority="17" stopIfTrue="1">
      <formula>$A$29=0</formula>
    </cfRule>
  </conditionalFormatting>
  <conditionalFormatting sqref="K35">
    <cfRule type="expression" dxfId="43" priority="11" stopIfTrue="1">
      <formula>$A$29=0</formula>
    </cfRule>
  </conditionalFormatting>
  <conditionalFormatting sqref="K37">
    <cfRule type="expression" dxfId="42" priority="12" stopIfTrue="1">
      <formula>$A$29=0</formula>
    </cfRule>
  </conditionalFormatting>
  <conditionalFormatting sqref="K53">
    <cfRule type="expression" dxfId="41" priority="6" stopIfTrue="1">
      <formula>$A$29=0</formula>
    </cfRule>
  </conditionalFormatting>
  <conditionalFormatting sqref="K55">
    <cfRule type="expression" dxfId="40" priority="7" stopIfTrue="1">
      <formula>$A$29=0</formula>
    </cfRule>
  </conditionalFormatting>
  <conditionalFormatting sqref="K71">
    <cfRule type="expression" dxfId="39" priority="1" stopIfTrue="1">
      <formula>$A$29=0</formula>
    </cfRule>
  </conditionalFormatting>
  <conditionalFormatting sqref="K73">
    <cfRule type="expression" dxfId="38" priority="2" stopIfTrue="1">
      <formula>$A$29=0</formula>
    </cfRule>
  </conditionalFormatting>
  <conditionalFormatting sqref="N12">
    <cfRule type="cellIs" dxfId="37" priority="19" stopIfTrue="1" operator="greaterThan">
      <formula>0</formula>
    </cfRule>
    <cfRule type="cellIs" dxfId="36" priority="20" stopIfTrue="1" operator="lessThan">
      <formula>0</formula>
    </cfRule>
  </conditionalFormatting>
  <conditionalFormatting sqref="N30">
    <cfRule type="cellIs" dxfId="35" priority="14" stopIfTrue="1" operator="greaterThan">
      <formula>0</formula>
    </cfRule>
    <cfRule type="cellIs" dxfId="34" priority="15" stopIfTrue="1" operator="lessThan">
      <formula>0</formula>
    </cfRule>
  </conditionalFormatting>
  <conditionalFormatting sqref="N48">
    <cfRule type="cellIs" dxfId="33" priority="9" stopIfTrue="1" operator="greaterThan">
      <formula>0</formula>
    </cfRule>
    <cfRule type="cellIs" dxfId="32" priority="10" stopIfTrue="1" operator="lessThan">
      <formula>0</formula>
    </cfRule>
  </conditionalFormatting>
  <conditionalFormatting sqref="N66">
    <cfRule type="cellIs" dxfId="31" priority="4" stopIfTrue="1" operator="greaterThan">
      <formula>0</formula>
    </cfRule>
    <cfRule type="cellIs" dxfId="30" priority="5" stopIfTrue="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53"/>
  <sheetViews>
    <sheetView zoomScaleNormal="100" workbookViewId="0"/>
  </sheetViews>
  <sheetFormatPr defaultColWidth="11.453125" defaultRowHeight="14.5" x14ac:dyDescent="0.35"/>
  <cols>
    <col min="1" max="13" width="11.453125" style="1" customWidth="1"/>
    <col min="14" max="14" width="9.26953125" style="1" customWidth="1"/>
    <col min="15" max="25" width="11.453125" style="131"/>
  </cols>
  <sheetData>
    <row r="1" spans="1:25" x14ac:dyDescent="0.35">
      <c r="A1" s="32" t="s">
        <v>69</v>
      </c>
      <c r="B1" s="33"/>
      <c r="C1" s="33"/>
      <c r="D1" s="33"/>
      <c r="E1" s="33"/>
      <c r="F1" s="33"/>
      <c r="G1" s="33"/>
      <c r="H1" s="33"/>
      <c r="I1" s="33"/>
      <c r="J1" s="33"/>
      <c r="K1" s="33"/>
      <c r="L1" s="33"/>
      <c r="M1" s="33"/>
      <c r="N1" s="34"/>
    </row>
    <row r="2" spans="1:25" ht="12.75" customHeight="1" x14ac:dyDescent="0.35">
      <c r="A2" s="54" t="s">
        <v>70</v>
      </c>
      <c r="B2" s="55"/>
      <c r="C2" s="55"/>
      <c r="D2" s="55"/>
      <c r="E2" s="55"/>
      <c r="F2" s="55"/>
      <c r="G2" s="55"/>
      <c r="H2" s="55"/>
      <c r="I2" s="55"/>
      <c r="J2" s="55"/>
      <c r="K2" s="55"/>
      <c r="L2" s="55"/>
      <c r="M2" s="55"/>
      <c r="N2" s="56"/>
    </row>
    <row r="3" spans="1:25" s="38" customFormat="1" ht="251.5" customHeight="1" x14ac:dyDescent="0.25">
      <c r="A3" s="390" t="s">
        <v>2963</v>
      </c>
      <c r="B3" s="391"/>
      <c r="C3" s="391"/>
      <c r="D3" s="391"/>
      <c r="E3" s="391"/>
      <c r="F3" s="391"/>
      <c r="G3" s="391"/>
      <c r="H3" s="391"/>
      <c r="I3" s="391"/>
      <c r="J3" s="391"/>
      <c r="K3" s="391"/>
      <c r="L3" s="391"/>
      <c r="M3" s="391"/>
      <c r="N3" s="392"/>
      <c r="O3" s="159"/>
      <c r="P3" s="159"/>
      <c r="Q3" s="159"/>
      <c r="R3" s="159"/>
      <c r="S3" s="159"/>
      <c r="T3" s="159"/>
      <c r="U3" s="159"/>
      <c r="V3" s="159"/>
      <c r="W3" s="159"/>
      <c r="X3" s="159"/>
      <c r="Y3" s="159"/>
    </row>
    <row r="4" spans="1:25" s="38" customFormat="1" ht="12.5" x14ac:dyDescent="0.25">
      <c r="A4" s="64"/>
      <c r="B4" s="64"/>
      <c r="C4" s="64"/>
      <c r="D4" s="64"/>
      <c r="E4" s="64"/>
      <c r="F4" s="64"/>
      <c r="G4" s="64"/>
      <c r="H4" s="64"/>
      <c r="I4" s="64"/>
      <c r="J4" s="64"/>
      <c r="K4" s="64"/>
      <c r="L4" s="64"/>
      <c r="M4" s="64"/>
      <c r="N4" s="64"/>
      <c r="O4" s="159"/>
      <c r="P4" s="159"/>
      <c r="Q4" s="159"/>
      <c r="R4" s="159"/>
      <c r="S4" s="159"/>
      <c r="T4" s="159"/>
      <c r="U4" s="159"/>
      <c r="V4" s="159"/>
      <c r="W4" s="159"/>
      <c r="X4" s="159"/>
      <c r="Y4" s="159"/>
    </row>
    <row r="5" spans="1:25" s="38" customFormat="1" ht="12.75" customHeight="1" x14ac:dyDescent="0.25">
      <c r="A5" s="35" t="s">
        <v>71</v>
      </c>
      <c r="B5" s="36"/>
      <c r="C5" s="36"/>
      <c r="D5" s="36"/>
      <c r="E5" s="36"/>
      <c r="F5" s="36"/>
      <c r="G5" s="36"/>
      <c r="H5" s="36"/>
      <c r="I5" s="36"/>
      <c r="J5" s="36"/>
      <c r="K5" s="36"/>
      <c r="L5" s="36"/>
      <c r="M5" s="36"/>
      <c r="N5" s="37"/>
      <c r="O5" s="159"/>
      <c r="P5" s="159"/>
      <c r="Q5" s="159"/>
      <c r="R5" s="159"/>
      <c r="S5" s="159"/>
      <c r="T5" s="159"/>
      <c r="U5" s="159"/>
      <c r="V5" s="159"/>
      <c r="W5" s="159"/>
      <c r="X5" s="159"/>
      <c r="Y5" s="159"/>
    </row>
    <row r="6" spans="1:25" s="38" customFormat="1" ht="12.75" customHeight="1" x14ac:dyDescent="0.25">
      <c r="A6" s="39" t="s">
        <v>72</v>
      </c>
      <c r="B6" s="40"/>
      <c r="C6" s="41"/>
      <c r="D6" s="65" t="s">
        <v>73</v>
      </c>
      <c r="E6" s="66"/>
      <c r="F6" s="66"/>
      <c r="G6" s="66"/>
      <c r="H6" s="66"/>
      <c r="I6" s="66"/>
      <c r="J6" s="66"/>
      <c r="K6" s="66"/>
      <c r="L6" s="66"/>
      <c r="M6" s="66"/>
      <c r="N6" s="67"/>
      <c r="O6" s="159"/>
      <c r="P6" s="159"/>
      <c r="Q6" s="159"/>
      <c r="R6" s="159"/>
      <c r="S6" s="159"/>
      <c r="T6" s="159"/>
      <c r="U6" s="159"/>
      <c r="V6" s="159"/>
      <c r="W6" s="159"/>
      <c r="X6" s="159"/>
      <c r="Y6" s="159"/>
    </row>
    <row r="7" spans="1:25" s="38" customFormat="1" ht="13" x14ac:dyDescent="0.25">
      <c r="A7" s="42"/>
      <c r="B7" s="43"/>
      <c r="C7" s="44"/>
      <c r="D7" s="68" t="s">
        <v>74</v>
      </c>
      <c r="E7" s="69"/>
      <c r="F7" s="69"/>
      <c r="G7" s="69"/>
      <c r="H7" s="69"/>
      <c r="I7" s="69"/>
      <c r="J7" s="69"/>
      <c r="K7" s="69"/>
      <c r="L7" s="69"/>
      <c r="M7" s="69"/>
      <c r="N7" s="70"/>
      <c r="O7" s="159"/>
      <c r="P7" s="159"/>
      <c r="Q7" s="159"/>
      <c r="R7" s="159"/>
      <c r="S7" s="159"/>
      <c r="T7" s="159"/>
      <c r="U7" s="159"/>
      <c r="V7" s="159"/>
      <c r="W7" s="159"/>
      <c r="X7" s="159"/>
      <c r="Y7" s="159"/>
    </row>
    <row r="8" spans="1:25" s="38" customFormat="1" ht="12.75" customHeight="1" x14ac:dyDescent="0.25">
      <c r="A8" s="45" t="s">
        <v>75</v>
      </c>
      <c r="B8" s="46"/>
      <c r="C8" s="47"/>
      <c r="D8" s="71" t="s">
        <v>76</v>
      </c>
      <c r="E8" s="72"/>
      <c r="F8" s="72"/>
      <c r="G8" s="72"/>
      <c r="H8" s="72"/>
      <c r="I8" s="72"/>
      <c r="J8" s="72"/>
      <c r="K8" s="72"/>
      <c r="L8" s="72"/>
      <c r="M8" s="72"/>
      <c r="N8" s="73"/>
      <c r="O8" s="159"/>
      <c r="P8" s="159"/>
      <c r="Q8" s="159"/>
      <c r="R8" s="159"/>
      <c r="S8" s="159"/>
      <c r="T8" s="159"/>
      <c r="U8" s="159"/>
      <c r="V8" s="159"/>
      <c r="W8" s="159"/>
      <c r="X8" s="159"/>
      <c r="Y8" s="159"/>
    </row>
    <row r="9" spans="1:25" ht="12.75" customHeight="1" x14ac:dyDescent="0.35">
      <c r="A9" s="39" t="s">
        <v>77</v>
      </c>
      <c r="B9" s="40"/>
      <c r="C9" s="41"/>
      <c r="D9" s="65" t="s">
        <v>78</v>
      </c>
      <c r="E9" s="66"/>
      <c r="F9" s="66"/>
      <c r="G9" s="66"/>
      <c r="H9" s="66"/>
      <c r="I9" s="66"/>
      <c r="J9" s="66"/>
      <c r="K9" s="66"/>
      <c r="L9" s="66"/>
      <c r="M9" s="66"/>
      <c r="N9" s="67"/>
    </row>
    <row r="10" spans="1:25" s="38" customFormat="1" ht="12.75" customHeight="1" x14ac:dyDescent="0.25">
      <c r="A10" s="39" t="s">
        <v>79</v>
      </c>
      <c r="B10" s="40"/>
      <c r="C10" s="41"/>
      <c r="D10" s="393" t="s">
        <v>80</v>
      </c>
      <c r="E10" s="394"/>
      <c r="F10" s="394"/>
      <c r="G10" s="394"/>
      <c r="H10" s="394"/>
      <c r="I10" s="394"/>
      <c r="J10" s="394"/>
      <c r="K10" s="394"/>
      <c r="L10" s="394"/>
      <c r="M10" s="394"/>
      <c r="N10" s="395"/>
      <c r="O10" s="159"/>
      <c r="P10" s="159"/>
      <c r="Q10" s="159"/>
      <c r="R10" s="159"/>
      <c r="S10" s="159"/>
      <c r="T10" s="159"/>
      <c r="U10" s="159"/>
      <c r="V10" s="159"/>
      <c r="W10" s="159"/>
      <c r="X10" s="159"/>
      <c r="Y10" s="159"/>
    </row>
    <row r="11" spans="1:25" s="38" customFormat="1" ht="13" x14ac:dyDescent="0.25">
      <c r="A11" s="48"/>
      <c r="B11" s="49"/>
      <c r="C11" s="50"/>
      <c r="D11" s="396"/>
      <c r="E11" s="397"/>
      <c r="F11" s="397"/>
      <c r="G11" s="397"/>
      <c r="H11" s="397"/>
      <c r="I11" s="397"/>
      <c r="J11" s="397"/>
      <c r="K11" s="397"/>
      <c r="L11" s="397"/>
      <c r="M11" s="397"/>
      <c r="N11" s="398"/>
      <c r="O11" s="159"/>
      <c r="P11" s="159"/>
      <c r="Q11" s="159"/>
      <c r="R11" s="159"/>
      <c r="S11" s="159"/>
      <c r="T11" s="159"/>
      <c r="U11" s="159"/>
      <c r="V11" s="159"/>
      <c r="W11" s="159"/>
      <c r="X11" s="159"/>
      <c r="Y11" s="159"/>
    </row>
    <row r="12" spans="1:25" s="38" customFormat="1" ht="12.75" customHeight="1" x14ac:dyDescent="0.25">
      <c r="A12" s="74" t="s">
        <v>81</v>
      </c>
      <c r="B12" s="75"/>
      <c r="C12" s="76"/>
      <c r="D12" s="77" t="s">
        <v>82</v>
      </c>
      <c r="E12" s="78"/>
      <c r="F12" s="78"/>
      <c r="G12" s="78"/>
      <c r="H12" s="78"/>
      <c r="I12" s="78"/>
      <c r="J12" s="78"/>
      <c r="K12" s="78"/>
      <c r="L12" s="78"/>
      <c r="M12" s="78"/>
      <c r="N12" s="79"/>
      <c r="O12" s="159"/>
      <c r="P12" s="159"/>
      <c r="Q12" s="159"/>
      <c r="R12" s="159"/>
      <c r="S12" s="159"/>
      <c r="T12" s="159"/>
      <c r="U12" s="159"/>
      <c r="V12" s="159"/>
      <c r="W12" s="159"/>
      <c r="X12" s="159"/>
      <c r="Y12" s="159"/>
    </row>
    <row r="13" spans="1:25" ht="12.75" customHeight="1" x14ac:dyDescent="0.35">
      <c r="A13" s="48" t="s">
        <v>83</v>
      </c>
      <c r="B13" s="49"/>
      <c r="C13" s="50"/>
      <c r="D13" s="80" t="s">
        <v>84</v>
      </c>
      <c r="E13" s="81"/>
      <c r="F13" s="81"/>
      <c r="G13" s="81"/>
      <c r="H13" s="81"/>
      <c r="I13" s="81"/>
      <c r="J13" s="81"/>
      <c r="K13" s="81"/>
      <c r="L13" s="81"/>
      <c r="M13" s="81"/>
      <c r="N13" s="82"/>
    </row>
    <row r="14" spans="1:25" x14ac:dyDescent="0.35">
      <c r="A14" s="42"/>
      <c r="B14" s="43"/>
      <c r="C14" s="44"/>
      <c r="D14" s="68" t="s">
        <v>85</v>
      </c>
      <c r="E14" s="69"/>
      <c r="F14" s="69"/>
      <c r="G14" s="69"/>
      <c r="H14" s="69"/>
      <c r="I14" s="69"/>
      <c r="J14" s="69"/>
      <c r="K14" s="69"/>
      <c r="L14" s="69"/>
      <c r="M14" s="69"/>
      <c r="N14" s="70"/>
    </row>
    <row r="15" spans="1:25" ht="12.75" customHeight="1" x14ac:dyDescent="0.35">
      <c r="A15" s="39" t="s">
        <v>86</v>
      </c>
      <c r="B15" s="40"/>
      <c r="C15" s="41"/>
      <c r="D15" s="65" t="s">
        <v>87</v>
      </c>
      <c r="E15" s="66"/>
      <c r="F15" s="66"/>
      <c r="G15" s="66"/>
      <c r="H15" s="66"/>
      <c r="I15" s="66"/>
      <c r="J15" s="66"/>
      <c r="K15" s="66"/>
      <c r="L15" s="66"/>
      <c r="M15" s="66"/>
      <c r="N15" s="67"/>
    </row>
    <row r="16" spans="1:25" x14ac:dyDescent="0.35">
      <c r="A16" s="42"/>
      <c r="B16" s="43"/>
      <c r="C16" s="44"/>
      <c r="D16" s="68" t="s">
        <v>88</v>
      </c>
      <c r="E16" s="69"/>
      <c r="F16" s="69"/>
      <c r="G16" s="69"/>
      <c r="H16" s="69"/>
      <c r="I16" s="69"/>
      <c r="J16" s="69"/>
      <c r="K16" s="69"/>
      <c r="L16" s="69"/>
      <c r="M16" s="69"/>
      <c r="N16" s="70"/>
    </row>
    <row r="17" spans="1:14" ht="12.75" customHeight="1" x14ac:dyDescent="0.35">
      <c r="A17" s="45" t="s">
        <v>89</v>
      </c>
      <c r="B17" s="46"/>
      <c r="C17" s="47"/>
      <c r="D17" s="71" t="s">
        <v>90</v>
      </c>
      <c r="E17" s="72"/>
      <c r="F17" s="72"/>
      <c r="G17" s="72"/>
      <c r="H17" s="72"/>
      <c r="I17" s="72"/>
      <c r="J17" s="72"/>
      <c r="K17" s="72"/>
      <c r="L17" s="72"/>
      <c r="M17" s="72"/>
      <c r="N17" s="73"/>
    </row>
    <row r="18" spans="1:14" ht="12.75" customHeight="1" x14ac:dyDescent="0.35">
      <c r="A18" s="39" t="s">
        <v>91</v>
      </c>
      <c r="B18" s="40"/>
      <c r="C18" s="41"/>
      <c r="D18" s="65" t="s">
        <v>92</v>
      </c>
      <c r="E18" s="66"/>
      <c r="F18" s="66"/>
      <c r="G18" s="66"/>
      <c r="H18" s="66"/>
      <c r="I18" s="66"/>
      <c r="J18" s="66"/>
      <c r="K18" s="66"/>
      <c r="L18" s="66"/>
      <c r="M18" s="66"/>
      <c r="N18" s="67"/>
    </row>
    <row r="19" spans="1:14" x14ac:dyDescent="0.35">
      <c r="A19" s="42"/>
      <c r="B19" s="43"/>
      <c r="C19" s="44"/>
      <c r="D19" s="68" t="s">
        <v>93</v>
      </c>
      <c r="E19" s="69"/>
      <c r="F19" s="69"/>
      <c r="G19" s="69"/>
      <c r="H19" s="69"/>
      <c r="I19" s="69"/>
      <c r="J19" s="69"/>
      <c r="K19" s="69"/>
      <c r="L19" s="69"/>
      <c r="M19" s="69"/>
      <c r="N19" s="70"/>
    </row>
    <row r="20" spans="1:14" ht="12.75" customHeight="1" x14ac:dyDescent="0.35">
      <c r="A20" s="39" t="s">
        <v>94</v>
      </c>
      <c r="B20" s="40"/>
      <c r="C20" s="41"/>
      <c r="D20" s="65" t="s">
        <v>95</v>
      </c>
      <c r="E20" s="66"/>
      <c r="F20" s="66"/>
      <c r="G20" s="66"/>
      <c r="H20" s="66"/>
      <c r="I20" s="66"/>
      <c r="J20" s="66"/>
      <c r="K20" s="66"/>
      <c r="L20" s="66"/>
      <c r="M20" s="66"/>
      <c r="N20" s="67"/>
    </row>
    <row r="21" spans="1:14" x14ac:dyDescent="0.35">
      <c r="A21" s="48"/>
      <c r="B21" s="49"/>
      <c r="C21" s="50"/>
      <c r="D21" s="80" t="s">
        <v>96</v>
      </c>
      <c r="E21" s="81"/>
      <c r="F21" s="81"/>
      <c r="G21" s="81"/>
      <c r="H21" s="81"/>
      <c r="I21" s="81"/>
      <c r="J21" s="81"/>
      <c r="K21" s="81"/>
      <c r="L21" s="81"/>
      <c r="M21" s="81"/>
      <c r="N21" s="82"/>
    </row>
    <row r="22" spans="1:14" x14ac:dyDescent="0.35">
      <c r="A22" s="48"/>
      <c r="B22" s="49"/>
      <c r="C22" s="50"/>
      <c r="D22" s="80" t="s">
        <v>97</v>
      </c>
      <c r="E22" s="81"/>
      <c r="F22" s="81"/>
      <c r="G22" s="81"/>
      <c r="H22" s="81"/>
      <c r="I22" s="81"/>
      <c r="J22" s="81"/>
      <c r="K22" s="81"/>
      <c r="L22" s="81"/>
      <c r="M22" s="81"/>
      <c r="N22" s="82"/>
    </row>
    <row r="23" spans="1:14" x14ac:dyDescent="0.35">
      <c r="A23" s="48"/>
      <c r="B23" s="49"/>
      <c r="C23" s="50"/>
      <c r="D23" s="80" t="s">
        <v>98</v>
      </c>
      <c r="E23" s="81"/>
      <c r="F23" s="81"/>
      <c r="G23" s="81"/>
      <c r="H23" s="81"/>
      <c r="I23" s="81"/>
      <c r="J23" s="81"/>
      <c r="K23" s="81"/>
      <c r="L23" s="81"/>
      <c r="M23" s="81"/>
      <c r="N23" s="82"/>
    </row>
    <row r="24" spans="1:14" x14ac:dyDescent="0.35">
      <c r="A24" s="42"/>
      <c r="B24" s="43"/>
      <c r="C24" s="44"/>
      <c r="D24" s="68" t="s">
        <v>99</v>
      </c>
      <c r="E24" s="69"/>
      <c r="F24" s="69"/>
      <c r="G24" s="69"/>
      <c r="H24" s="69"/>
      <c r="I24" s="69"/>
      <c r="J24" s="69"/>
      <c r="K24" s="69"/>
      <c r="L24" s="69"/>
      <c r="M24" s="69"/>
      <c r="N24" s="70"/>
    </row>
    <row r="25" spans="1:14" ht="12.75" customHeight="1" x14ac:dyDescent="0.35">
      <c r="A25" s="39" t="s">
        <v>100</v>
      </c>
      <c r="B25" s="40"/>
      <c r="C25" s="41"/>
      <c r="D25" s="65" t="s">
        <v>101</v>
      </c>
      <c r="E25" s="66"/>
      <c r="F25" s="66"/>
      <c r="G25" s="66"/>
      <c r="H25" s="66"/>
      <c r="I25" s="66"/>
      <c r="J25" s="66"/>
      <c r="K25" s="66"/>
      <c r="L25" s="66"/>
      <c r="M25" s="66"/>
      <c r="N25" s="67"/>
    </row>
    <row r="26" spans="1:14" x14ac:dyDescent="0.35">
      <c r="A26" s="42"/>
      <c r="B26" s="43"/>
      <c r="C26" s="44"/>
      <c r="D26" s="68" t="s">
        <v>102</v>
      </c>
      <c r="E26" s="69"/>
      <c r="F26" s="69"/>
      <c r="G26" s="69"/>
      <c r="H26" s="69"/>
      <c r="I26" s="69"/>
      <c r="J26" s="69"/>
      <c r="K26" s="69"/>
      <c r="L26" s="69"/>
      <c r="M26" s="69"/>
      <c r="N26" s="70"/>
    </row>
    <row r="27" spans="1:14" x14ac:dyDescent="0.35">
      <c r="A27" s="83" t="s">
        <v>103</v>
      </c>
      <c r="B27" s="84"/>
      <c r="C27" s="85"/>
      <c r="D27" s="384" t="s">
        <v>104</v>
      </c>
      <c r="E27" s="385"/>
      <c r="F27" s="385"/>
      <c r="G27" s="385"/>
      <c r="H27" s="385"/>
      <c r="I27" s="385"/>
      <c r="J27" s="385"/>
      <c r="K27" s="385"/>
      <c r="L27" s="385"/>
      <c r="M27" s="385"/>
      <c r="N27" s="386"/>
    </row>
    <row r="28" spans="1:14" x14ac:dyDescent="0.35">
      <c r="A28" s="86"/>
      <c r="B28" s="49"/>
      <c r="C28" s="87"/>
      <c r="D28" s="399"/>
      <c r="E28" s="400"/>
      <c r="F28" s="400"/>
      <c r="G28" s="400"/>
      <c r="H28" s="400"/>
      <c r="I28" s="400"/>
      <c r="J28" s="400"/>
      <c r="K28" s="400"/>
      <c r="L28" s="400"/>
      <c r="M28" s="400"/>
      <c r="N28" s="401"/>
    </row>
    <row r="29" spans="1:14" ht="12.75" customHeight="1" x14ac:dyDescent="0.35">
      <c r="A29" s="88" t="s">
        <v>105</v>
      </c>
      <c r="B29" s="75"/>
      <c r="C29" s="89"/>
      <c r="D29" s="71" t="s">
        <v>106</v>
      </c>
      <c r="E29" s="72"/>
      <c r="F29" s="72"/>
      <c r="G29" s="72"/>
      <c r="H29" s="72"/>
      <c r="I29" s="72"/>
      <c r="J29" s="72"/>
      <c r="K29" s="72"/>
      <c r="L29" s="72"/>
      <c r="M29" s="72"/>
      <c r="N29" s="73"/>
    </row>
    <row r="30" spans="1:14" ht="12.75" customHeight="1" x14ac:dyDescent="0.35">
      <c r="A30" s="74" t="s">
        <v>107</v>
      </c>
      <c r="B30" s="75"/>
      <c r="C30" s="89"/>
      <c r="D30" s="71" t="s">
        <v>108</v>
      </c>
      <c r="E30" s="72"/>
      <c r="F30" s="72"/>
      <c r="G30" s="72"/>
      <c r="H30" s="72"/>
      <c r="I30" s="72"/>
      <c r="J30" s="72"/>
      <c r="K30" s="72"/>
      <c r="L30" s="72"/>
      <c r="M30" s="72"/>
      <c r="N30" s="73"/>
    </row>
    <row r="31" spans="1:14" ht="12.75" customHeight="1" x14ac:dyDescent="0.35">
      <c r="A31" s="378" t="s">
        <v>109</v>
      </c>
      <c r="B31" s="379"/>
      <c r="C31" s="380"/>
      <c r="D31" s="384" t="s">
        <v>110</v>
      </c>
      <c r="E31" s="385"/>
      <c r="F31" s="385"/>
      <c r="G31" s="385"/>
      <c r="H31" s="385"/>
      <c r="I31" s="385"/>
      <c r="J31" s="385"/>
      <c r="K31" s="385"/>
      <c r="L31" s="385"/>
      <c r="M31" s="385"/>
      <c r="N31" s="386"/>
    </row>
    <row r="32" spans="1:14" ht="12.75" customHeight="1" x14ac:dyDescent="0.35">
      <c r="A32" s="381"/>
      <c r="B32" s="382"/>
      <c r="C32" s="383"/>
      <c r="D32" s="387"/>
      <c r="E32" s="388"/>
      <c r="F32" s="388"/>
      <c r="G32" s="388"/>
      <c r="H32" s="388"/>
      <c r="I32" s="388"/>
      <c r="J32" s="388"/>
      <c r="K32" s="388"/>
      <c r="L32" s="388"/>
      <c r="M32" s="388"/>
      <c r="N32" s="389"/>
    </row>
    <row r="33" spans="1:14" x14ac:dyDescent="0.35">
      <c r="A33" s="378" t="s">
        <v>111</v>
      </c>
      <c r="B33" s="379"/>
      <c r="C33" s="380"/>
      <c r="D33" s="384" t="s">
        <v>112</v>
      </c>
      <c r="E33" s="385"/>
      <c r="F33" s="385"/>
      <c r="G33" s="385"/>
      <c r="H33" s="385"/>
      <c r="I33" s="385"/>
      <c r="J33" s="385"/>
      <c r="K33" s="385"/>
      <c r="L33" s="385"/>
      <c r="M33" s="385"/>
      <c r="N33" s="386"/>
    </row>
    <row r="34" spans="1:14" x14ac:dyDescent="0.35">
      <c r="A34" s="381"/>
      <c r="B34" s="382"/>
      <c r="C34" s="383"/>
      <c r="D34" s="387"/>
      <c r="E34" s="388"/>
      <c r="F34" s="388"/>
      <c r="G34" s="388"/>
      <c r="H34" s="388"/>
      <c r="I34" s="388"/>
      <c r="J34" s="388"/>
      <c r="K34" s="388"/>
      <c r="L34" s="388"/>
      <c r="M34" s="388"/>
      <c r="N34" s="389"/>
    </row>
    <row r="35" spans="1:14" x14ac:dyDescent="0.35">
      <c r="A35" s="83" t="s">
        <v>113</v>
      </c>
      <c r="B35" s="84"/>
      <c r="C35" s="85"/>
      <c r="D35" s="372" t="s">
        <v>114</v>
      </c>
      <c r="E35" s="373"/>
      <c r="F35" s="373"/>
      <c r="G35" s="373"/>
      <c r="H35" s="373"/>
      <c r="I35" s="373"/>
      <c r="J35" s="373"/>
      <c r="K35" s="373"/>
      <c r="L35" s="373"/>
      <c r="M35" s="373"/>
      <c r="N35" s="374"/>
    </row>
    <row r="36" spans="1:14" x14ac:dyDescent="0.35">
      <c r="A36" s="160"/>
      <c r="B36" s="161"/>
      <c r="C36" s="162"/>
      <c r="D36" s="375"/>
      <c r="E36" s="376"/>
      <c r="F36" s="376"/>
      <c r="G36" s="376"/>
      <c r="H36" s="376"/>
      <c r="I36" s="376"/>
      <c r="J36" s="376"/>
      <c r="K36" s="376"/>
      <c r="L36" s="376"/>
      <c r="M36" s="376"/>
      <c r="N36" s="377"/>
    </row>
    <row r="37" spans="1:14" x14ac:dyDescent="0.35">
      <c r="A37" s="131"/>
      <c r="B37" s="131"/>
      <c r="C37" s="131"/>
      <c r="D37" s="131"/>
      <c r="E37" s="131"/>
      <c r="F37" s="131"/>
      <c r="G37" s="131"/>
      <c r="H37" s="131"/>
      <c r="I37" s="131"/>
      <c r="J37" s="131"/>
      <c r="K37" s="131"/>
      <c r="L37" s="131"/>
      <c r="M37" s="131"/>
      <c r="N37" s="131"/>
    </row>
    <row r="38" spans="1:14" x14ac:dyDescent="0.35">
      <c r="A38" s="131"/>
      <c r="B38" s="131"/>
      <c r="C38" s="131"/>
      <c r="D38" s="131"/>
      <c r="E38" s="131"/>
      <c r="F38" s="131"/>
      <c r="G38" s="131"/>
      <c r="H38" s="131"/>
      <c r="I38" s="131"/>
      <c r="J38" s="131"/>
      <c r="K38" s="131"/>
      <c r="L38" s="131"/>
      <c r="M38" s="131"/>
      <c r="N38" s="131"/>
    </row>
    <row r="39" spans="1:14" x14ac:dyDescent="0.35">
      <c r="A39" s="131"/>
      <c r="B39" s="131"/>
      <c r="C39" s="131"/>
      <c r="D39" s="131"/>
      <c r="E39" s="131"/>
      <c r="F39" s="131"/>
      <c r="G39" s="131"/>
      <c r="H39" s="131"/>
      <c r="I39" s="131"/>
      <c r="J39" s="131"/>
      <c r="K39" s="131"/>
      <c r="L39" s="131"/>
      <c r="M39" s="131"/>
      <c r="N39" s="131"/>
    </row>
    <row r="40" spans="1:14" x14ac:dyDescent="0.35">
      <c r="A40" s="131"/>
      <c r="B40" s="131"/>
      <c r="C40" s="131"/>
      <c r="D40" s="131"/>
      <c r="E40" s="131"/>
      <c r="F40" s="131"/>
      <c r="G40" s="131"/>
      <c r="H40" s="131"/>
      <c r="I40" s="131"/>
      <c r="J40" s="131"/>
      <c r="K40" s="131"/>
      <c r="L40" s="131"/>
      <c r="M40" s="131"/>
      <c r="N40" s="131"/>
    </row>
    <row r="41" spans="1:14" x14ac:dyDescent="0.35">
      <c r="A41" s="131"/>
      <c r="B41" s="131"/>
      <c r="C41" s="131"/>
      <c r="D41" s="131"/>
      <c r="E41" s="131"/>
      <c r="F41" s="131"/>
      <c r="G41" s="131"/>
      <c r="H41" s="131"/>
      <c r="I41" s="131"/>
      <c r="J41" s="131"/>
      <c r="K41" s="131"/>
      <c r="L41" s="131"/>
      <c r="M41" s="131"/>
      <c r="N41" s="131"/>
    </row>
    <row r="42" spans="1:14" x14ac:dyDescent="0.35">
      <c r="A42" s="131"/>
      <c r="B42" s="131"/>
      <c r="C42" s="131"/>
      <c r="D42" s="131"/>
      <c r="E42" s="131"/>
      <c r="F42" s="131"/>
      <c r="G42" s="131"/>
      <c r="H42" s="131"/>
      <c r="I42" s="131"/>
      <c r="J42" s="131"/>
      <c r="K42" s="131"/>
      <c r="L42" s="131"/>
      <c r="M42" s="131"/>
      <c r="N42" s="131"/>
    </row>
    <row r="43" spans="1:14" x14ac:dyDescent="0.35">
      <c r="A43" s="131"/>
      <c r="B43" s="131"/>
      <c r="C43" s="131"/>
      <c r="D43" s="131"/>
      <c r="E43" s="131"/>
      <c r="F43" s="131"/>
      <c r="G43" s="131"/>
      <c r="H43" s="131"/>
      <c r="I43" s="131"/>
      <c r="J43" s="131"/>
      <c r="K43" s="131"/>
      <c r="L43" s="131"/>
      <c r="M43" s="131"/>
      <c r="N43" s="131"/>
    </row>
    <row r="44" spans="1:14" x14ac:dyDescent="0.35">
      <c r="A44" s="131"/>
      <c r="B44" s="131"/>
      <c r="C44" s="131"/>
      <c r="D44" s="131"/>
      <c r="E44" s="131"/>
      <c r="F44" s="131"/>
      <c r="G44" s="131"/>
      <c r="H44" s="131"/>
      <c r="I44" s="131"/>
      <c r="J44" s="131"/>
      <c r="K44" s="131"/>
      <c r="L44" s="131"/>
      <c r="M44" s="131"/>
      <c r="N44" s="131"/>
    </row>
    <row r="45" spans="1:14" x14ac:dyDescent="0.35">
      <c r="A45" s="131"/>
      <c r="B45" s="131"/>
      <c r="C45" s="131"/>
      <c r="D45" s="131"/>
      <c r="E45" s="131"/>
      <c r="F45" s="131"/>
      <c r="G45" s="131"/>
      <c r="H45" s="131"/>
      <c r="I45" s="131"/>
      <c r="J45" s="131"/>
      <c r="K45" s="131"/>
      <c r="L45" s="131"/>
      <c r="M45" s="131"/>
      <c r="N45" s="131"/>
    </row>
    <row r="46" spans="1:14" x14ac:dyDescent="0.35">
      <c r="A46" s="131"/>
      <c r="B46" s="131"/>
      <c r="C46" s="131"/>
      <c r="D46" s="131"/>
      <c r="E46" s="131"/>
      <c r="F46" s="131"/>
      <c r="G46" s="131"/>
      <c r="H46" s="131"/>
      <c r="I46" s="131"/>
      <c r="J46" s="131"/>
      <c r="K46" s="131"/>
      <c r="L46" s="131"/>
      <c r="M46" s="131"/>
      <c r="N46" s="131"/>
    </row>
    <row r="47" spans="1:14" x14ac:dyDescent="0.35">
      <c r="A47" s="131"/>
      <c r="B47" s="131"/>
      <c r="C47" s="131"/>
      <c r="D47" s="131"/>
      <c r="E47" s="131"/>
      <c r="F47" s="131"/>
      <c r="G47" s="131"/>
      <c r="H47" s="131"/>
      <c r="I47" s="131"/>
      <c r="J47" s="131"/>
      <c r="K47" s="131"/>
      <c r="L47" s="131"/>
      <c r="M47" s="131"/>
      <c r="N47" s="131"/>
    </row>
    <row r="48" spans="1:14" x14ac:dyDescent="0.35">
      <c r="A48" s="131"/>
      <c r="B48" s="131"/>
      <c r="C48" s="131"/>
      <c r="D48" s="131"/>
      <c r="E48" s="131"/>
      <c r="F48" s="131"/>
      <c r="G48" s="131"/>
      <c r="H48" s="131"/>
      <c r="I48" s="131"/>
      <c r="J48" s="131"/>
      <c r="K48" s="131"/>
      <c r="L48" s="131"/>
      <c r="M48" s="131"/>
      <c r="N48" s="131"/>
    </row>
    <row r="49" spans="1:14" x14ac:dyDescent="0.35">
      <c r="A49" s="131"/>
      <c r="B49" s="131"/>
      <c r="C49" s="131"/>
      <c r="D49" s="131"/>
      <c r="E49" s="131"/>
      <c r="F49" s="131"/>
      <c r="G49" s="131"/>
      <c r="H49" s="131"/>
      <c r="I49" s="131"/>
      <c r="J49" s="131"/>
      <c r="K49" s="131"/>
      <c r="L49" s="131"/>
      <c r="M49" s="131"/>
      <c r="N49" s="131"/>
    </row>
    <row r="50" spans="1:14" x14ac:dyDescent="0.35">
      <c r="A50" s="131"/>
      <c r="B50" s="131"/>
      <c r="C50" s="131"/>
      <c r="D50" s="131"/>
      <c r="E50" s="131"/>
      <c r="F50" s="131"/>
      <c r="G50" s="131"/>
      <c r="H50" s="131"/>
      <c r="I50" s="131"/>
      <c r="J50" s="131"/>
      <c r="K50" s="131"/>
      <c r="L50" s="131"/>
      <c r="M50" s="131"/>
      <c r="N50" s="131"/>
    </row>
    <row r="51" spans="1:14" x14ac:dyDescent="0.35">
      <c r="A51" s="131"/>
      <c r="B51" s="131"/>
      <c r="C51" s="131"/>
      <c r="D51" s="131"/>
      <c r="E51" s="131"/>
      <c r="F51" s="131"/>
      <c r="G51" s="131"/>
      <c r="H51" s="131"/>
      <c r="I51" s="131"/>
      <c r="J51" s="131"/>
      <c r="K51" s="131"/>
      <c r="L51" s="131"/>
      <c r="M51" s="131"/>
      <c r="N51" s="131"/>
    </row>
    <row r="52" spans="1:14" x14ac:dyDescent="0.35">
      <c r="A52" s="131"/>
      <c r="B52" s="131"/>
      <c r="C52" s="131"/>
      <c r="D52" s="131"/>
      <c r="E52" s="131"/>
      <c r="F52" s="131"/>
      <c r="G52" s="131"/>
      <c r="H52" s="131"/>
      <c r="I52" s="131"/>
      <c r="J52" s="131"/>
      <c r="K52" s="131"/>
      <c r="L52" s="131"/>
      <c r="M52" s="131"/>
      <c r="N52" s="131"/>
    </row>
    <row r="53" spans="1:14" x14ac:dyDescent="0.35">
      <c r="A53" s="131"/>
      <c r="B53" s="131"/>
      <c r="C53" s="131"/>
      <c r="D53" s="131"/>
      <c r="E53" s="131"/>
      <c r="F53" s="131"/>
      <c r="G53" s="131"/>
      <c r="H53" s="131"/>
      <c r="I53" s="131"/>
      <c r="J53" s="131"/>
      <c r="K53" s="131"/>
      <c r="L53" s="131"/>
      <c r="M53" s="131"/>
      <c r="N53" s="131"/>
    </row>
  </sheetData>
  <mergeCells count="8">
    <mergeCell ref="D35:N36"/>
    <mergeCell ref="A33:C34"/>
    <mergeCell ref="D33:N34"/>
    <mergeCell ref="A3:N3"/>
    <mergeCell ref="D10:N11"/>
    <mergeCell ref="D27:N28"/>
    <mergeCell ref="A31:C32"/>
    <mergeCell ref="D31:N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64"/>
  <sheetViews>
    <sheetView zoomScaleNormal="100" workbookViewId="0"/>
  </sheetViews>
  <sheetFormatPr defaultColWidth="8.7265625" defaultRowHeight="14" x14ac:dyDescent="0.3"/>
  <cols>
    <col min="1" max="1" width="11.7265625" style="181" customWidth="1"/>
    <col min="2" max="2" width="11.26953125" style="181" customWidth="1"/>
    <col min="3" max="3" width="23" style="181" customWidth="1"/>
    <col min="4" max="4" width="13.7265625" style="181" customWidth="1"/>
    <col min="5" max="5" width="35" style="181" customWidth="1"/>
    <col min="6" max="6" width="55.453125" style="181" customWidth="1"/>
    <col min="7" max="7" width="29.453125" style="181" customWidth="1"/>
    <col min="8" max="8" width="16.7265625" style="181" customWidth="1"/>
    <col min="9" max="9" width="12.26953125" style="181" customWidth="1"/>
    <col min="10" max="10" width="18" style="181" customWidth="1"/>
    <col min="11" max="11" width="12.26953125" style="181" customWidth="1"/>
    <col min="12" max="12" width="13.54296875" style="99" customWidth="1"/>
    <col min="13" max="13" width="85.7265625" style="181" customWidth="1"/>
    <col min="14" max="26" width="0" style="181" hidden="1" customWidth="1"/>
    <col min="27" max="27" width="16.26953125" style="181" hidden="1" customWidth="1"/>
    <col min="28" max="16384" width="8.7265625" style="181"/>
  </cols>
  <sheetData>
    <row r="1" spans="1:27" s="179" customFormat="1" x14ac:dyDescent="0.3">
      <c r="A1" s="32" t="s">
        <v>55</v>
      </c>
      <c r="B1" s="176"/>
      <c r="C1" s="176"/>
      <c r="D1" s="33"/>
      <c r="E1" s="33"/>
      <c r="F1" s="33"/>
      <c r="G1" s="33"/>
      <c r="H1" s="33"/>
      <c r="I1" s="33"/>
      <c r="J1" s="33"/>
      <c r="K1" s="177"/>
      <c r="L1" s="178"/>
      <c r="M1" s="178"/>
      <c r="P1" s="181"/>
      <c r="AA1" s="178"/>
    </row>
    <row r="2" spans="1:27" ht="31.5" customHeight="1" x14ac:dyDescent="0.3">
      <c r="A2" s="335" t="s">
        <v>115</v>
      </c>
      <c r="B2" s="335" t="s">
        <v>116</v>
      </c>
      <c r="C2" s="336" t="s">
        <v>117</v>
      </c>
      <c r="D2" s="337" t="s">
        <v>118</v>
      </c>
      <c r="E2" s="338" t="s">
        <v>119</v>
      </c>
      <c r="F2" s="335" t="s">
        <v>120</v>
      </c>
      <c r="G2" s="335" t="s">
        <v>121</v>
      </c>
      <c r="H2" s="335" t="s">
        <v>122</v>
      </c>
      <c r="I2" s="335" t="s">
        <v>123</v>
      </c>
      <c r="J2" s="336" t="s">
        <v>124</v>
      </c>
      <c r="K2" s="339" t="s">
        <v>125</v>
      </c>
      <c r="L2" s="340" t="s">
        <v>126</v>
      </c>
      <c r="M2" s="340" t="s">
        <v>2968</v>
      </c>
      <c r="N2" s="341"/>
      <c r="O2" s="341"/>
      <c r="P2" s="341"/>
      <c r="Q2" s="341"/>
      <c r="R2" s="341"/>
      <c r="S2" s="341"/>
      <c r="T2" s="341"/>
      <c r="U2" s="341"/>
      <c r="V2" s="341"/>
      <c r="W2" s="341"/>
      <c r="X2" s="341"/>
      <c r="Y2" s="341"/>
      <c r="Z2" s="341"/>
      <c r="AA2" s="340" t="s">
        <v>127</v>
      </c>
    </row>
    <row r="3" spans="1:27" s="179" customFormat="1" ht="120.75" customHeight="1" x14ac:dyDescent="0.3">
      <c r="A3" s="61" t="s">
        <v>128</v>
      </c>
      <c r="B3" s="59" t="s">
        <v>129</v>
      </c>
      <c r="C3" s="138" t="s">
        <v>130</v>
      </c>
      <c r="D3" s="59" t="s">
        <v>131</v>
      </c>
      <c r="E3" s="145" t="s">
        <v>132</v>
      </c>
      <c r="F3" s="92" t="s">
        <v>133</v>
      </c>
      <c r="G3" s="92" t="s">
        <v>134</v>
      </c>
      <c r="H3" s="61"/>
      <c r="I3" s="93"/>
      <c r="J3" s="61" t="s">
        <v>135</v>
      </c>
      <c r="K3" s="94" t="s">
        <v>136</v>
      </c>
      <c r="L3" s="172" t="s">
        <v>137</v>
      </c>
      <c r="M3" s="173" t="s">
        <v>138</v>
      </c>
      <c r="U3" s="181"/>
      <c r="AA3" s="182" t="e">
        <f>IF(OR(I3="Fail",ISBLANK(I3)),INDEX('[1]Issue Code Table'!C:C,MATCH(L:L,'[1]Issue Code Table'!A:A,0)),IF(K3="Critical",6,IF(K3="Significant",5,IF(K3="Moderate",3,2))))</f>
        <v>#N/A</v>
      </c>
    </row>
    <row r="4" spans="1:27" ht="131.25" customHeight="1" x14ac:dyDescent="0.3">
      <c r="A4" s="61" t="s">
        <v>139</v>
      </c>
      <c r="B4" s="58" t="s">
        <v>140</v>
      </c>
      <c r="C4" s="138" t="s">
        <v>141</v>
      </c>
      <c r="D4" s="59" t="s">
        <v>131</v>
      </c>
      <c r="E4" s="145" t="s">
        <v>142</v>
      </c>
      <c r="F4" s="142" t="s">
        <v>143</v>
      </c>
      <c r="G4" s="91" t="s">
        <v>144</v>
      </c>
      <c r="H4" s="91"/>
      <c r="I4" s="93"/>
      <c r="J4" s="60"/>
      <c r="K4" s="94" t="s">
        <v>145</v>
      </c>
      <c r="L4" s="172" t="s">
        <v>146</v>
      </c>
      <c r="M4" s="90" t="s">
        <v>147</v>
      </c>
      <c r="AA4" s="182" t="e">
        <f>IF(OR(I4="Fail",ISBLANK(I4)),INDEX('[1]Issue Code Table'!C:C,MATCH(L:L,'[1]Issue Code Table'!A:A,0)),IF(K4="Critical",6,IF(K4="Significant",5,IF(K4="Moderate",3,2))))</f>
        <v>#N/A</v>
      </c>
    </row>
    <row r="5" spans="1:27" s="188" customFormat="1" ht="100" x14ac:dyDescent="0.3">
      <c r="A5" s="61" t="s">
        <v>148</v>
      </c>
      <c r="B5" s="141" t="s">
        <v>149</v>
      </c>
      <c r="C5" s="141" t="s">
        <v>150</v>
      </c>
      <c r="D5" s="61" t="s">
        <v>151</v>
      </c>
      <c r="E5" s="141" t="s">
        <v>152</v>
      </c>
      <c r="F5" s="141" t="s">
        <v>153</v>
      </c>
      <c r="G5" s="141" t="s">
        <v>154</v>
      </c>
      <c r="H5" s="61"/>
      <c r="I5" s="93"/>
      <c r="J5" s="61"/>
      <c r="K5" s="193" t="s">
        <v>145</v>
      </c>
      <c r="L5" s="172" t="s">
        <v>155</v>
      </c>
      <c r="M5" s="174" t="s">
        <v>156</v>
      </c>
      <c r="N5" s="187"/>
      <c r="P5" s="187"/>
      <c r="U5" s="181"/>
      <c r="AA5" s="182">
        <f>IF(OR(I5="Fail",ISBLANK(I5)),INDEX('[1]Issue Code Table'!C:C,MATCH(L:L,'[1]Issue Code Table'!A:A,0)),IF(K5="Critical",6,IF(K5="Significant",5,IF(K5="Moderate",3,2))))</f>
        <v>5</v>
      </c>
    </row>
    <row r="6" spans="1:27" s="179" customFormat="1" ht="129" customHeight="1" x14ac:dyDescent="0.3">
      <c r="A6" s="61" t="s">
        <v>157</v>
      </c>
      <c r="B6" s="141" t="s">
        <v>149</v>
      </c>
      <c r="C6" s="141" t="s">
        <v>150</v>
      </c>
      <c r="D6" s="61" t="s">
        <v>158</v>
      </c>
      <c r="E6" s="141" t="s">
        <v>159</v>
      </c>
      <c r="F6" s="141" t="s">
        <v>160</v>
      </c>
      <c r="G6" s="141" t="s">
        <v>161</v>
      </c>
      <c r="H6" s="61"/>
      <c r="I6" s="93"/>
      <c r="J6" s="61"/>
      <c r="K6" s="193" t="s">
        <v>162</v>
      </c>
      <c r="L6" s="172" t="s">
        <v>163</v>
      </c>
      <c r="M6" s="174" t="s">
        <v>164</v>
      </c>
      <c r="N6" s="189"/>
      <c r="P6" s="189"/>
      <c r="U6" s="181"/>
      <c r="AA6" s="182">
        <f>IF(OR(I6="Fail",ISBLANK(I6)),INDEX('[1]Issue Code Table'!C:C,MATCH(L:L,'[1]Issue Code Table'!A:A,0)),IF(K6="Critical",6,IF(K6="Significant",5,IF(K6="Moderate",3,2))))</f>
        <v>5</v>
      </c>
    </row>
    <row r="7" spans="1:27" s="179" customFormat="1" ht="142.5" customHeight="1" x14ac:dyDescent="0.3">
      <c r="A7" s="61" t="s">
        <v>165</v>
      </c>
      <c r="B7" s="141" t="s">
        <v>149</v>
      </c>
      <c r="C7" s="141" t="s">
        <v>150</v>
      </c>
      <c r="D7" s="61" t="s">
        <v>151</v>
      </c>
      <c r="E7" s="141" t="s">
        <v>166</v>
      </c>
      <c r="F7" s="141" t="s">
        <v>167</v>
      </c>
      <c r="G7" s="141" t="s">
        <v>168</v>
      </c>
      <c r="H7" s="61"/>
      <c r="I7" s="93"/>
      <c r="J7" s="61"/>
      <c r="K7" s="193" t="s">
        <v>145</v>
      </c>
      <c r="L7" s="172" t="s">
        <v>169</v>
      </c>
      <c r="M7" s="174" t="s">
        <v>170</v>
      </c>
      <c r="N7" s="189"/>
      <c r="P7" s="189"/>
      <c r="U7" s="181"/>
      <c r="AA7" s="182">
        <f>IF(OR(I7="Fail",ISBLANK(I7)),INDEX('[1]Issue Code Table'!C:C,MATCH(L:L,'[1]Issue Code Table'!A:A,0)),IF(K7="Critical",6,IF(K7="Significant",5,IF(K7="Moderate",3,2))))</f>
        <v>7</v>
      </c>
    </row>
    <row r="8" spans="1:27" s="179" customFormat="1" ht="129" customHeight="1" x14ac:dyDescent="0.3">
      <c r="A8" s="61" t="s">
        <v>171</v>
      </c>
      <c r="B8" s="140" t="s">
        <v>149</v>
      </c>
      <c r="C8" s="140" t="s">
        <v>150</v>
      </c>
      <c r="D8" s="171" t="s">
        <v>158</v>
      </c>
      <c r="E8" s="92" t="s">
        <v>172</v>
      </c>
      <c r="F8" s="92" t="s">
        <v>173</v>
      </c>
      <c r="G8" s="92" t="s">
        <v>174</v>
      </c>
      <c r="H8" s="170"/>
      <c r="I8" s="93"/>
      <c r="J8" s="170"/>
      <c r="K8" s="193" t="s">
        <v>145</v>
      </c>
      <c r="L8" s="172" t="s">
        <v>175</v>
      </c>
      <c r="M8" s="170" t="s">
        <v>176</v>
      </c>
      <c r="P8" s="181"/>
      <c r="AA8" s="182">
        <f>IF(OR(I8="Fail",ISBLANK(I8)),INDEX('[1]Issue Code Table'!C:C,MATCH(L:L,'[1]Issue Code Table'!A:A,0)),IF(K8="Critical",6,IF(K8="Significant",5,IF(K8="Moderate",3,2))))</f>
        <v>5</v>
      </c>
    </row>
    <row r="9" spans="1:27" ht="91.5" customHeight="1" x14ac:dyDescent="0.3">
      <c r="A9" s="61" t="s">
        <v>177</v>
      </c>
      <c r="B9" s="142" t="s">
        <v>178</v>
      </c>
      <c r="C9" s="143" t="s">
        <v>179</v>
      </c>
      <c r="D9" s="61" t="s">
        <v>151</v>
      </c>
      <c r="E9" s="145" t="s">
        <v>180</v>
      </c>
      <c r="F9" s="142" t="s">
        <v>181</v>
      </c>
      <c r="G9" s="91" t="s">
        <v>182</v>
      </c>
      <c r="H9" s="91"/>
      <c r="I9" s="93"/>
      <c r="J9" s="60" t="s">
        <v>183</v>
      </c>
      <c r="K9" s="94" t="s">
        <v>145</v>
      </c>
      <c r="L9" s="172" t="s">
        <v>184</v>
      </c>
      <c r="M9" s="174" t="s">
        <v>185</v>
      </c>
      <c r="AA9" s="182" t="e">
        <f>IF(OR(I9="Fail",ISBLANK(I9)),INDEX('[1]Issue Code Table'!C:C,MATCH(L:L,'[1]Issue Code Table'!A:A,0)),IF(K9="Critical",6,IF(K9="Significant",5,IF(K9="Moderate",3,2))))</f>
        <v>#N/A</v>
      </c>
    </row>
    <row r="10" spans="1:27" ht="70.5" customHeight="1" x14ac:dyDescent="0.3">
      <c r="A10" s="61" t="s">
        <v>186</v>
      </c>
      <c r="B10" s="142" t="s">
        <v>178</v>
      </c>
      <c r="C10" s="143" t="s">
        <v>179</v>
      </c>
      <c r="D10" s="61" t="s">
        <v>151</v>
      </c>
      <c r="E10" s="95" t="s">
        <v>187</v>
      </c>
      <c r="F10" s="140" t="s">
        <v>188</v>
      </c>
      <c r="G10" s="140" t="s">
        <v>189</v>
      </c>
      <c r="H10" s="91"/>
      <c r="I10" s="93"/>
      <c r="J10" s="60"/>
      <c r="K10" s="94" t="s">
        <v>145</v>
      </c>
      <c r="L10" s="172" t="s">
        <v>190</v>
      </c>
      <c r="M10" s="174" t="s">
        <v>191</v>
      </c>
      <c r="AA10" s="182">
        <f>IF(OR(I10="Fail",ISBLANK(I10)),INDEX('[1]Issue Code Table'!C:C,MATCH(L:L,'[1]Issue Code Table'!A:A,0)),IF(K10="Critical",6,IF(K10="Significant",5,IF(K10="Moderate",3,2))))</f>
        <v>6</v>
      </c>
    </row>
    <row r="11" spans="1:27" s="190" customFormat="1" ht="123.75" customHeight="1" x14ac:dyDescent="0.3">
      <c r="A11" s="61" t="s">
        <v>192</v>
      </c>
      <c r="B11" s="91" t="s">
        <v>178</v>
      </c>
      <c r="C11" s="146" t="s">
        <v>179</v>
      </c>
      <c r="D11" s="91" t="s">
        <v>151</v>
      </c>
      <c r="E11" s="145" t="s">
        <v>193</v>
      </c>
      <c r="F11" s="91" t="s">
        <v>194</v>
      </c>
      <c r="G11" s="91" t="s">
        <v>195</v>
      </c>
      <c r="H11" s="91"/>
      <c r="I11" s="93"/>
      <c r="J11" s="60"/>
      <c r="K11" s="94" t="s">
        <v>145</v>
      </c>
      <c r="L11" s="172" t="s">
        <v>196</v>
      </c>
      <c r="M11" s="174" t="s">
        <v>197</v>
      </c>
      <c r="U11" s="181"/>
      <c r="AA11" s="182">
        <f>IF(OR(I11="Fail",ISBLANK(I11)),INDEX('[1]Issue Code Table'!C:C,MATCH(L:L,'[1]Issue Code Table'!A:A,0)),IF(K11="Critical",6,IF(K11="Significant",5,IF(K11="Moderate",3,2))))</f>
        <v>5</v>
      </c>
    </row>
    <row r="12" spans="1:27" s="190" customFormat="1" ht="103.5" customHeight="1" x14ac:dyDescent="0.3">
      <c r="A12" s="61" t="s">
        <v>198</v>
      </c>
      <c r="B12" s="91" t="s">
        <v>178</v>
      </c>
      <c r="C12" s="146" t="s">
        <v>179</v>
      </c>
      <c r="D12" s="91" t="s">
        <v>151</v>
      </c>
      <c r="E12" s="145" t="s">
        <v>199</v>
      </c>
      <c r="F12" s="91" t="s">
        <v>200</v>
      </c>
      <c r="G12" s="91" t="s">
        <v>201</v>
      </c>
      <c r="H12" s="91"/>
      <c r="I12" s="93"/>
      <c r="J12" s="60"/>
      <c r="K12" s="94" t="s">
        <v>145</v>
      </c>
      <c r="L12" s="172" t="s">
        <v>202</v>
      </c>
      <c r="M12" s="174" t="s">
        <v>203</v>
      </c>
      <c r="U12" s="181"/>
      <c r="AA12" s="182">
        <f>IF(OR(I12="Fail",ISBLANK(I12)),INDEX('[1]Issue Code Table'!C:C,MATCH(L:L,'[1]Issue Code Table'!A:A,0)),IF(K12="Critical",6,IF(K12="Significant",5,IF(K12="Moderate",3,2))))</f>
        <v>5</v>
      </c>
    </row>
    <row r="13" spans="1:27" ht="90.75" customHeight="1" x14ac:dyDescent="0.3">
      <c r="A13" s="61" t="s">
        <v>204</v>
      </c>
      <c r="B13" s="142" t="s">
        <v>205</v>
      </c>
      <c r="C13" s="143" t="s">
        <v>206</v>
      </c>
      <c r="D13" s="91" t="s">
        <v>151</v>
      </c>
      <c r="E13" s="147" t="s">
        <v>207</v>
      </c>
      <c r="F13" s="92" t="s">
        <v>208</v>
      </c>
      <c r="G13" s="92" t="s">
        <v>209</v>
      </c>
      <c r="H13" s="91"/>
      <c r="I13" s="93"/>
      <c r="J13" s="60"/>
      <c r="K13" s="94" t="s">
        <v>145</v>
      </c>
      <c r="L13" s="172" t="s">
        <v>210</v>
      </c>
      <c r="M13" s="174" t="s">
        <v>211</v>
      </c>
      <c r="AA13" s="182">
        <f>IF(OR(I13="Fail",ISBLANK(I13)),INDEX('[1]Issue Code Table'!C:C,MATCH(L:L,'[1]Issue Code Table'!A:A,0)),IF(K13="Critical",6,IF(K13="Significant",5,IF(K13="Moderate",3,2))))</f>
        <v>5</v>
      </c>
    </row>
    <row r="14" spans="1:27" ht="127.5" customHeight="1" x14ac:dyDescent="0.3">
      <c r="A14" s="61" t="s">
        <v>212</v>
      </c>
      <c r="B14" s="142" t="s">
        <v>213</v>
      </c>
      <c r="C14" s="143" t="s">
        <v>214</v>
      </c>
      <c r="D14" s="144" t="s">
        <v>131</v>
      </c>
      <c r="E14" s="145" t="s">
        <v>215</v>
      </c>
      <c r="F14" s="142" t="s">
        <v>216</v>
      </c>
      <c r="G14" s="91" t="s">
        <v>217</v>
      </c>
      <c r="H14" s="91"/>
      <c r="I14" s="93"/>
      <c r="J14" s="60"/>
      <c r="K14" s="94" t="s">
        <v>145</v>
      </c>
      <c r="L14" s="172" t="s">
        <v>218</v>
      </c>
      <c r="M14" s="174" t="s">
        <v>219</v>
      </c>
      <c r="AA14" s="182">
        <f>IF(OR(I14="Fail",ISBLANK(I14)),INDEX('[1]Issue Code Table'!C:C,MATCH(L:L,'[1]Issue Code Table'!A:A,0)),IF(K14="Critical",6,IF(K14="Significant",5,IF(K14="Moderate",3,2))))</f>
        <v>5</v>
      </c>
    </row>
    <row r="15" spans="1:27" s="192" customFormat="1" ht="162.5" x14ac:dyDescent="0.3">
      <c r="A15" s="61" t="s">
        <v>220</v>
      </c>
      <c r="B15" s="142" t="s">
        <v>221</v>
      </c>
      <c r="C15" s="143" t="s">
        <v>222</v>
      </c>
      <c r="D15" s="144" t="s">
        <v>131</v>
      </c>
      <c r="E15" s="148" t="s">
        <v>223</v>
      </c>
      <c r="F15" s="149" t="s">
        <v>224</v>
      </c>
      <c r="G15" s="149" t="s">
        <v>225</v>
      </c>
      <c r="H15" s="191"/>
      <c r="I15" s="93"/>
      <c r="J15" s="60"/>
      <c r="K15" s="94" t="s">
        <v>226</v>
      </c>
      <c r="L15" s="172" t="s">
        <v>227</v>
      </c>
      <c r="M15" s="57" t="s">
        <v>228</v>
      </c>
      <c r="U15" s="181"/>
      <c r="AA15" s="182" t="e">
        <f>IF(OR(I15="Fail",ISBLANK(I15)),INDEX('[1]Issue Code Table'!C:C,MATCH(L:L,'[1]Issue Code Table'!A:A,0)),IF(K15="Critical",6,IF(K15="Significant",5,IF(K15="Moderate",3,2))))</f>
        <v>#N/A</v>
      </c>
    </row>
    <row r="16" spans="1:27" ht="92.25" customHeight="1" x14ac:dyDescent="0.3">
      <c r="A16" s="61" t="s">
        <v>229</v>
      </c>
      <c r="B16" s="142" t="s">
        <v>230</v>
      </c>
      <c r="C16" s="143" t="s">
        <v>231</v>
      </c>
      <c r="D16" s="144" t="s">
        <v>131</v>
      </c>
      <c r="E16" s="145" t="s">
        <v>232</v>
      </c>
      <c r="F16" s="142" t="s">
        <v>233</v>
      </c>
      <c r="G16" s="91" t="s">
        <v>234</v>
      </c>
      <c r="H16" s="91"/>
      <c r="I16" s="93"/>
      <c r="J16" s="60"/>
      <c r="K16" s="94" t="s">
        <v>162</v>
      </c>
      <c r="L16" s="172" t="s">
        <v>235</v>
      </c>
      <c r="M16" s="174" t="s">
        <v>236</v>
      </c>
      <c r="AA16" s="182">
        <f>IF(OR(I16="Fail",ISBLANK(I16)),INDEX('[1]Issue Code Table'!C:C,MATCH(L:L,'[1]Issue Code Table'!A:A,0)),IF(K16="Critical",6,IF(K16="Significant",5,IF(K16="Moderate",3,2))))</f>
        <v>4</v>
      </c>
    </row>
    <row r="17" spans="1:27" ht="171" customHeight="1" x14ac:dyDescent="0.3">
      <c r="A17" s="61" t="s">
        <v>237</v>
      </c>
      <c r="B17" s="142" t="s">
        <v>230</v>
      </c>
      <c r="C17" s="143" t="s">
        <v>231</v>
      </c>
      <c r="D17" s="144" t="s">
        <v>131</v>
      </c>
      <c r="E17" s="145" t="s">
        <v>238</v>
      </c>
      <c r="F17" s="142" t="s">
        <v>239</v>
      </c>
      <c r="G17" s="91" t="s">
        <v>240</v>
      </c>
      <c r="H17" s="91"/>
      <c r="I17" s="93"/>
      <c r="J17" s="60"/>
      <c r="K17" s="94" t="s">
        <v>162</v>
      </c>
      <c r="L17" s="172" t="s">
        <v>235</v>
      </c>
      <c r="M17" s="174" t="s">
        <v>236</v>
      </c>
      <c r="AA17" s="182">
        <f>IF(OR(I17="Fail",ISBLANK(I17)),INDEX('[1]Issue Code Table'!C:C,MATCH(L:L,'[1]Issue Code Table'!A:A,0)),IF(K17="Critical",6,IF(K17="Significant",5,IF(K17="Moderate",3,2))))</f>
        <v>4</v>
      </c>
    </row>
    <row r="18" spans="1:27" s="179" customFormat="1" ht="102" customHeight="1" x14ac:dyDescent="0.3">
      <c r="A18" s="61" t="s">
        <v>241</v>
      </c>
      <c r="B18" s="141" t="s">
        <v>242</v>
      </c>
      <c r="C18" s="141" t="s">
        <v>243</v>
      </c>
      <c r="D18" s="61" t="s">
        <v>151</v>
      </c>
      <c r="E18" s="141" t="s">
        <v>244</v>
      </c>
      <c r="F18" s="141" t="s">
        <v>245</v>
      </c>
      <c r="G18" s="141" t="s">
        <v>246</v>
      </c>
      <c r="H18" s="61"/>
      <c r="I18" s="93"/>
      <c r="J18" s="61"/>
      <c r="K18" s="193" t="s">
        <v>162</v>
      </c>
      <c r="L18" s="172" t="s">
        <v>247</v>
      </c>
      <c r="M18" s="174" t="s">
        <v>248</v>
      </c>
      <c r="N18" s="189"/>
      <c r="P18" s="189"/>
      <c r="U18" s="181"/>
      <c r="AA18" s="182">
        <f>IF(OR(I18="Fail",ISBLANK(I18)),INDEX('[1]Issue Code Table'!C:C,MATCH(L:L,'[1]Issue Code Table'!A:A,0)),IF(K18="Critical",6,IF(K18="Significant",5,IF(K18="Moderate",3,2))))</f>
        <v>5</v>
      </c>
    </row>
    <row r="19" spans="1:27" s="179" customFormat="1" ht="142.5" customHeight="1" x14ac:dyDescent="0.3">
      <c r="A19" s="61" t="s">
        <v>249</v>
      </c>
      <c r="B19" s="150" t="s">
        <v>242</v>
      </c>
      <c r="C19" s="150" t="s">
        <v>243</v>
      </c>
      <c r="D19" s="61" t="s">
        <v>131</v>
      </c>
      <c r="E19" s="141" t="s">
        <v>250</v>
      </c>
      <c r="F19" s="141" t="s">
        <v>251</v>
      </c>
      <c r="G19" s="141" t="s">
        <v>252</v>
      </c>
      <c r="H19" s="61"/>
      <c r="I19" s="93"/>
      <c r="J19" s="61"/>
      <c r="K19" s="94" t="s">
        <v>145</v>
      </c>
      <c r="L19" s="172" t="s">
        <v>253</v>
      </c>
      <c r="M19" s="174" t="s">
        <v>254</v>
      </c>
      <c r="N19" s="189"/>
      <c r="P19" s="189"/>
      <c r="U19" s="181"/>
      <c r="AA19" s="182">
        <f>IF(OR(I19="Fail",ISBLANK(I19)),INDEX('[1]Issue Code Table'!C:C,MATCH(L:L,'[1]Issue Code Table'!A:A,0)),IF(K19="Critical",6,IF(K19="Significant",5,IF(K19="Moderate",3,2))))</f>
        <v>7</v>
      </c>
    </row>
    <row r="20" spans="1:27" ht="95.25" customHeight="1" x14ac:dyDescent="0.3">
      <c r="A20" s="61" t="s">
        <v>255</v>
      </c>
      <c r="B20" s="142" t="s">
        <v>242</v>
      </c>
      <c r="C20" s="143" t="s">
        <v>243</v>
      </c>
      <c r="D20" s="144" t="s">
        <v>131</v>
      </c>
      <c r="E20" s="145" t="s">
        <v>256</v>
      </c>
      <c r="F20" s="142" t="s">
        <v>257</v>
      </c>
      <c r="G20" s="91" t="s">
        <v>258</v>
      </c>
      <c r="H20" s="91"/>
      <c r="I20" s="93"/>
      <c r="J20" s="60"/>
      <c r="K20" s="94" t="s">
        <v>145</v>
      </c>
      <c r="L20" s="172" t="s">
        <v>210</v>
      </c>
      <c r="M20" s="174" t="s">
        <v>211</v>
      </c>
      <c r="AA20" s="182">
        <f>IF(OR(I20="Fail",ISBLANK(I20)),INDEX('[1]Issue Code Table'!C:C,MATCH(L:L,'[1]Issue Code Table'!A:A,0)),IF(K20="Critical",6,IF(K20="Significant",5,IF(K20="Moderate",3,2))))</f>
        <v>5</v>
      </c>
    </row>
    <row r="21" spans="1:27" ht="104.25" customHeight="1" x14ac:dyDescent="0.3">
      <c r="A21" s="61" t="s">
        <v>259</v>
      </c>
      <c r="B21" s="141" t="s">
        <v>260</v>
      </c>
      <c r="C21" s="141" t="s">
        <v>261</v>
      </c>
      <c r="D21" s="61" t="s">
        <v>158</v>
      </c>
      <c r="E21" s="141" t="s">
        <v>262</v>
      </c>
      <c r="F21" s="141" t="s">
        <v>263</v>
      </c>
      <c r="G21" s="141" t="s">
        <v>264</v>
      </c>
      <c r="H21" s="61"/>
      <c r="I21" s="93"/>
      <c r="J21" s="61"/>
      <c r="K21" s="194" t="s">
        <v>145</v>
      </c>
      <c r="L21" s="172" t="s">
        <v>265</v>
      </c>
      <c r="M21" s="174" t="s">
        <v>266</v>
      </c>
      <c r="AA21" s="182">
        <f>IF(OR(I21="Fail",ISBLANK(I21)),INDEX('[1]Issue Code Table'!C:C,MATCH(L:L,'[1]Issue Code Table'!A:A,0)),IF(K21="Critical",6,IF(K21="Significant",5,IF(K21="Moderate",3,2))))</f>
        <v>5</v>
      </c>
    </row>
    <row r="22" spans="1:27" ht="161.25" customHeight="1" x14ac:dyDescent="0.3">
      <c r="A22" s="61" t="s">
        <v>267</v>
      </c>
      <c r="B22" s="142" t="s">
        <v>268</v>
      </c>
      <c r="C22" s="143" t="s">
        <v>269</v>
      </c>
      <c r="D22" s="144" t="s">
        <v>158</v>
      </c>
      <c r="E22" s="145" t="s">
        <v>270</v>
      </c>
      <c r="F22" s="142" t="s">
        <v>271</v>
      </c>
      <c r="G22" s="91" t="s">
        <v>272</v>
      </c>
      <c r="H22" s="91"/>
      <c r="I22" s="93"/>
      <c r="J22" s="60"/>
      <c r="K22" s="94" t="s">
        <v>162</v>
      </c>
      <c r="L22" s="172" t="s">
        <v>273</v>
      </c>
      <c r="M22" s="174" t="s">
        <v>274</v>
      </c>
      <c r="AA22" s="182">
        <f>IF(OR(I22="Fail",ISBLANK(I22)),INDEX('[1]Issue Code Table'!C:C,MATCH(L:L,'[1]Issue Code Table'!A:A,0)),IF(K22="Critical",6,IF(K22="Significant",5,IF(K22="Moderate",3,2))))</f>
        <v>3</v>
      </c>
    </row>
    <row r="23" spans="1:27" ht="185.25" customHeight="1" x14ac:dyDescent="0.3">
      <c r="A23" s="61" t="s">
        <v>275</v>
      </c>
      <c r="B23" s="142" t="s">
        <v>276</v>
      </c>
      <c r="C23" s="143" t="s">
        <v>277</v>
      </c>
      <c r="D23" s="144" t="s">
        <v>131</v>
      </c>
      <c r="E23" s="147" t="s">
        <v>278</v>
      </c>
      <c r="F23" s="92" t="s">
        <v>279</v>
      </c>
      <c r="G23" s="92" t="s">
        <v>280</v>
      </c>
      <c r="H23" s="91"/>
      <c r="I23" s="93"/>
      <c r="J23" s="60"/>
      <c r="K23" s="94" t="s">
        <v>162</v>
      </c>
      <c r="L23" s="172" t="s">
        <v>281</v>
      </c>
      <c r="M23" s="90" t="s">
        <v>282</v>
      </c>
      <c r="AA23" s="182" t="e">
        <f>IF(OR(I23="Fail",ISBLANK(I23)),INDEX('[1]Issue Code Table'!C:C,MATCH(L:L,'[1]Issue Code Table'!A:A,0)),IF(K23="Critical",6,IF(K23="Significant",5,IF(K23="Moderate",3,2))))</f>
        <v>#N/A</v>
      </c>
    </row>
    <row r="24" spans="1:27" ht="117.75" customHeight="1" x14ac:dyDescent="0.3">
      <c r="A24" s="61" t="s">
        <v>283</v>
      </c>
      <c r="B24" s="142" t="s">
        <v>276</v>
      </c>
      <c r="C24" s="143" t="s">
        <v>277</v>
      </c>
      <c r="D24" s="144" t="s">
        <v>131</v>
      </c>
      <c r="E24" s="145" t="s">
        <v>284</v>
      </c>
      <c r="F24" s="142" t="s">
        <v>285</v>
      </c>
      <c r="G24" s="91" t="s">
        <v>286</v>
      </c>
      <c r="H24" s="91"/>
      <c r="I24" s="93"/>
      <c r="J24" s="60"/>
      <c r="K24" s="94" t="s">
        <v>145</v>
      </c>
      <c r="L24" s="172" t="s">
        <v>287</v>
      </c>
      <c r="M24" s="174" t="s">
        <v>288</v>
      </c>
      <c r="AA24" s="182">
        <f>IF(OR(I24="Fail",ISBLANK(I24)),INDEX('[1]Issue Code Table'!C:C,MATCH(L:L,'[1]Issue Code Table'!A:A,0)),IF(K24="Critical",6,IF(K24="Significant",5,IF(K24="Moderate",3,2))))</f>
        <v>6</v>
      </c>
    </row>
    <row r="25" spans="1:27" ht="244.5" customHeight="1" x14ac:dyDescent="0.3">
      <c r="A25" s="61" t="s">
        <v>289</v>
      </c>
      <c r="B25" s="141" t="s">
        <v>276</v>
      </c>
      <c r="C25" s="141" t="s">
        <v>277</v>
      </c>
      <c r="D25" s="61" t="s">
        <v>131</v>
      </c>
      <c r="E25" s="141" t="s">
        <v>290</v>
      </c>
      <c r="F25" s="141" t="s">
        <v>291</v>
      </c>
      <c r="G25" s="141" t="s">
        <v>292</v>
      </c>
      <c r="H25" s="61"/>
      <c r="I25" s="93"/>
      <c r="J25" s="61" t="s">
        <v>293</v>
      </c>
      <c r="K25" s="193" t="s">
        <v>145</v>
      </c>
      <c r="L25" s="172" t="s">
        <v>294</v>
      </c>
      <c r="M25" s="174" t="s">
        <v>295</v>
      </c>
      <c r="AA25" s="182">
        <f>IF(OR(I25="Fail",ISBLANK(I25)),INDEX('[1]Issue Code Table'!C:C,MATCH(L:L,'[1]Issue Code Table'!A:A,0)),IF(K25="Critical",6,IF(K25="Significant",5,IF(K25="Moderate",3,2))))</f>
        <v>7</v>
      </c>
    </row>
    <row r="26" spans="1:27" s="179" customFormat="1" ht="126.75" customHeight="1" x14ac:dyDescent="0.3">
      <c r="A26" s="61" t="s">
        <v>296</v>
      </c>
      <c r="B26" s="150" t="s">
        <v>297</v>
      </c>
      <c r="C26" s="150" t="s">
        <v>298</v>
      </c>
      <c r="D26" s="61" t="s">
        <v>131</v>
      </c>
      <c r="E26" s="141" t="s">
        <v>299</v>
      </c>
      <c r="F26" s="141" t="s">
        <v>300</v>
      </c>
      <c r="G26" s="141" t="s">
        <v>301</v>
      </c>
      <c r="H26" s="61"/>
      <c r="I26" s="93"/>
      <c r="J26" s="61"/>
      <c r="K26" s="195" t="s">
        <v>145</v>
      </c>
      <c r="L26" s="172" t="s">
        <v>302</v>
      </c>
      <c r="M26" s="174" t="s">
        <v>303</v>
      </c>
      <c r="U26" s="181"/>
      <c r="AA26" s="182">
        <f>IF(OR(I26="Fail",ISBLANK(I26)),INDEX('[1]Issue Code Table'!C:C,MATCH(L:L,'[1]Issue Code Table'!A:A,0)),IF(K26="Critical",6,IF(K26="Significant",5,IF(K26="Moderate",3,2))))</f>
        <v>7</v>
      </c>
    </row>
    <row r="27" spans="1:27" ht="291.75" customHeight="1" x14ac:dyDescent="0.3">
      <c r="A27" s="61" t="s">
        <v>304</v>
      </c>
      <c r="B27" s="141" t="s">
        <v>305</v>
      </c>
      <c r="C27" s="141" t="s">
        <v>306</v>
      </c>
      <c r="D27" s="61" t="s">
        <v>131</v>
      </c>
      <c r="E27" s="141" t="s">
        <v>307</v>
      </c>
      <c r="F27" s="141" t="s">
        <v>308</v>
      </c>
      <c r="G27" s="141" t="s">
        <v>309</v>
      </c>
      <c r="H27" s="61"/>
      <c r="I27" s="93"/>
      <c r="J27" s="61"/>
      <c r="K27" s="94" t="s">
        <v>162</v>
      </c>
      <c r="L27" s="172" t="s">
        <v>310</v>
      </c>
      <c r="M27" s="174" t="s">
        <v>311</v>
      </c>
      <c r="AA27" s="182" t="e">
        <f>IF(OR(I27="Fail",ISBLANK(I27)),INDEX('[1]Issue Code Table'!C:C,MATCH(L:L,'[1]Issue Code Table'!A:A,0)),IF(K27="Critical",6,IF(K27="Significant",5,IF(K27="Moderate",3,2))))</f>
        <v>#N/A</v>
      </c>
    </row>
    <row r="28" spans="1:27" ht="216.75" customHeight="1" x14ac:dyDescent="0.3">
      <c r="A28" s="61" t="s">
        <v>312</v>
      </c>
      <c r="B28" s="142" t="s">
        <v>313</v>
      </c>
      <c r="C28" s="143" t="s">
        <v>314</v>
      </c>
      <c r="D28" s="144" t="s">
        <v>151</v>
      </c>
      <c r="E28" s="145" t="s">
        <v>315</v>
      </c>
      <c r="F28" s="142" t="s">
        <v>316</v>
      </c>
      <c r="G28" s="92" t="s">
        <v>317</v>
      </c>
      <c r="H28" s="91"/>
      <c r="I28" s="93"/>
      <c r="J28" s="60"/>
      <c r="K28" s="94" t="s">
        <v>162</v>
      </c>
      <c r="L28" s="172" t="s">
        <v>318</v>
      </c>
      <c r="M28" s="174" t="s">
        <v>319</v>
      </c>
      <c r="AA28" s="182">
        <f>IF(OR(I28="Fail",ISBLANK(I28)),INDEX('[1]Issue Code Table'!C:C,MATCH(L:L,'[1]Issue Code Table'!A:A,0)),IF(K28="Critical",6,IF(K28="Significant",5,IF(K28="Moderate",3,2))))</f>
        <v>4</v>
      </c>
    </row>
    <row r="29" spans="1:27" ht="285.75" customHeight="1" x14ac:dyDescent="0.3">
      <c r="A29" s="61" t="s">
        <v>320</v>
      </c>
      <c r="B29" s="140" t="s">
        <v>321</v>
      </c>
      <c r="C29" s="139" t="s">
        <v>322</v>
      </c>
      <c r="D29" s="140" t="s">
        <v>158</v>
      </c>
      <c r="E29" s="147" t="s">
        <v>323</v>
      </c>
      <c r="F29" s="92" t="s">
        <v>324</v>
      </c>
      <c r="G29" s="92" t="s">
        <v>325</v>
      </c>
      <c r="H29" s="61"/>
      <c r="I29" s="93"/>
      <c r="J29" s="61"/>
      <c r="K29" s="94" t="s">
        <v>162</v>
      </c>
      <c r="L29" s="172" t="s">
        <v>326</v>
      </c>
      <c r="M29" s="170" t="s">
        <v>327</v>
      </c>
      <c r="AA29" s="182" t="e">
        <f>IF(OR(I29="Fail",ISBLANK(I29)),INDEX('[1]Issue Code Table'!C:C,MATCH(L:L,'[1]Issue Code Table'!A:A,0)),IF(K29="Critical",6,IF(K29="Significant",5,IF(K29="Moderate",3,2))))</f>
        <v>#N/A</v>
      </c>
    </row>
    <row r="30" spans="1:27" ht="294.75" customHeight="1" x14ac:dyDescent="0.3">
      <c r="A30" s="61" t="s">
        <v>328</v>
      </c>
      <c r="B30" s="142" t="s">
        <v>329</v>
      </c>
      <c r="C30" s="143" t="s">
        <v>330</v>
      </c>
      <c r="D30" s="144" t="s">
        <v>151</v>
      </c>
      <c r="E30" s="147" t="s">
        <v>331</v>
      </c>
      <c r="F30" s="92" t="s">
        <v>332</v>
      </c>
      <c r="G30" s="92" t="s">
        <v>333</v>
      </c>
      <c r="H30" s="91"/>
      <c r="I30" s="93"/>
      <c r="J30" s="60"/>
      <c r="K30" s="94" t="s">
        <v>145</v>
      </c>
      <c r="L30" s="172" t="s">
        <v>334</v>
      </c>
      <c r="M30" s="90" t="s">
        <v>335</v>
      </c>
      <c r="AA30" s="182" t="e">
        <f>IF(OR(I30="Fail",ISBLANK(I30)),INDEX('[1]Issue Code Table'!C:C,MATCH(L:L,'[1]Issue Code Table'!A:A,0)),IF(K30="Critical",6,IF(K30="Significant",5,IF(K30="Moderate",3,2))))</f>
        <v>#N/A</v>
      </c>
    </row>
    <row r="31" spans="1:27" ht="195.75" customHeight="1" x14ac:dyDescent="0.3">
      <c r="A31" s="61" t="s">
        <v>336</v>
      </c>
      <c r="B31" s="142" t="s">
        <v>337</v>
      </c>
      <c r="C31" s="143" t="s">
        <v>338</v>
      </c>
      <c r="D31" s="144" t="s">
        <v>151</v>
      </c>
      <c r="E31" s="149" t="s">
        <v>339</v>
      </c>
      <c r="F31" s="149" t="s">
        <v>340</v>
      </c>
      <c r="G31" s="149" t="s">
        <v>341</v>
      </c>
      <c r="H31" s="151"/>
      <c r="I31" s="93"/>
      <c r="J31" s="60"/>
      <c r="K31" s="94" t="s">
        <v>162</v>
      </c>
      <c r="L31" s="172" t="s">
        <v>342</v>
      </c>
      <c r="M31" s="174" t="s">
        <v>343</v>
      </c>
      <c r="AA31" s="182">
        <f>IF(OR(I31="Fail",ISBLANK(I31)),INDEX('[1]Issue Code Table'!C:C,MATCH(L:L,'[1]Issue Code Table'!A:A,0)),IF(K31="Critical",6,IF(K31="Significant",5,IF(K31="Moderate",3,2))))</f>
        <v>3</v>
      </c>
    </row>
    <row r="32" spans="1:27" s="179" customFormat="1" ht="162.75" customHeight="1" x14ac:dyDescent="0.3">
      <c r="A32" s="61" t="s">
        <v>344</v>
      </c>
      <c r="B32" s="92" t="s">
        <v>345</v>
      </c>
      <c r="C32" s="152" t="s">
        <v>346</v>
      </c>
      <c r="D32" s="92" t="s">
        <v>151</v>
      </c>
      <c r="E32" s="141" t="s">
        <v>347</v>
      </c>
      <c r="F32" s="141" t="s">
        <v>348</v>
      </c>
      <c r="G32" s="141" t="s">
        <v>349</v>
      </c>
      <c r="H32" s="60"/>
      <c r="I32" s="93"/>
      <c r="J32" s="60"/>
      <c r="K32" s="94" t="s">
        <v>145</v>
      </c>
      <c r="L32" s="172" t="s">
        <v>350</v>
      </c>
      <c r="M32" s="174" t="s">
        <v>351</v>
      </c>
      <c r="U32" s="181"/>
      <c r="AA32" s="182" t="e">
        <f>IF(OR(I32="Fail",ISBLANK(I32)),INDEX('[1]Issue Code Table'!C:C,MATCH(L:L,'[1]Issue Code Table'!A:A,0)),IF(K32="Critical",6,IF(K32="Significant",5,IF(K32="Moderate",3,2))))</f>
        <v>#N/A</v>
      </c>
    </row>
    <row r="33" spans="1:27" ht="141.75" customHeight="1" x14ac:dyDescent="0.3">
      <c r="A33" s="61" t="s">
        <v>352</v>
      </c>
      <c r="B33" s="59" t="s">
        <v>353</v>
      </c>
      <c r="C33" s="138" t="s">
        <v>354</v>
      </c>
      <c r="D33" s="59" t="s">
        <v>131</v>
      </c>
      <c r="E33" s="147" t="s">
        <v>355</v>
      </c>
      <c r="F33" s="92" t="s">
        <v>356</v>
      </c>
      <c r="G33" s="92" t="s">
        <v>357</v>
      </c>
      <c r="H33" s="91"/>
      <c r="I33" s="93"/>
      <c r="J33" s="60"/>
      <c r="K33" s="94" t="s">
        <v>162</v>
      </c>
      <c r="L33" s="172" t="s">
        <v>358</v>
      </c>
      <c r="M33" s="174" t="s">
        <v>359</v>
      </c>
      <c r="AA33" s="182">
        <f>IF(OR(I33="Fail",ISBLANK(I33)),INDEX('[1]Issue Code Table'!C:C,MATCH(L:L,'[1]Issue Code Table'!A:A,0)),IF(K33="Critical",6,IF(K33="Significant",5,IF(K33="Moderate",3,2))))</f>
        <v>2</v>
      </c>
    </row>
    <row r="34" spans="1:27" ht="159.65" customHeight="1" x14ac:dyDescent="0.3">
      <c r="A34" s="61" t="s">
        <v>360</v>
      </c>
      <c r="B34" s="142" t="s">
        <v>361</v>
      </c>
      <c r="C34" s="143" t="s">
        <v>362</v>
      </c>
      <c r="D34" s="144" t="s">
        <v>131</v>
      </c>
      <c r="E34" s="145" t="s">
        <v>363</v>
      </c>
      <c r="F34" s="142" t="s">
        <v>364</v>
      </c>
      <c r="G34" s="91" t="s">
        <v>365</v>
      </c>
      <c r="H34" s="91"/>
      <c r="I34" s="93"/>
      <c r="J34" s="60"/>
      <c r="K34" s="94" t="s">
        <v>162</v>
      </c>
      <c r="L34" s="172" t="s">
        <v>366</v>
      </c>
      <c r="M34" s="174" t="s">
        <v>367</v>
      </c>
      <c r="AA34" s="182" t="e">
        <f>IF(OR(I34="Fail",ISBLANK(I34)),INDEX('[1]Issue Code Table'!C:C,MATCH(L:L,'[1]Issue Code Table'!A:A,0)),IF(K34="Critical",6,IF(K34="Significant",5,IF(K34="Moderate",3,2))))</f>
        <v>#N/A</v>
      </c>
    </row>
    <row r="35" spans="1:27" ht="106.5" customHeight="1" x14ac:dyDescent="0.3">
      <c r="A35" s="61" t="s">
        <v>368</v>
      </c>
      <c r="B35" s="140" t="s">
        <v>369</v>
      </c>
      <c r="C35" s="139" t="s">
        <v>370</v>
      </c>
      <c r="D35" s="140" t="s">
        <v>131</v>
      </c>
      <c r="E35" s="147" t="s">
        <v>371</v>
      </c>
      <c r="F35" s="92" t="s">
        <v>372</v>
      </c>
      <c r="G35" s="92" t="s">
        <v>373</v>
      </c>
      <c r="H35" s="61"/>
      <c r="I35" s="93"/>
      <c r="J35" s="61"/>
      <c r="K35" s="94" t="s">
        <v>145</v>
      </c>
      <c r="L35" s="172" t="s">
        <v>374</v>
      </c>
      <c r="M35" s="174" t="s">
        <v>375</v>
      </c>
      <c r="AA35" s="182">
        <f>IF(OR(I35="Fail",ISBLANK(I35)),INDEX('[1]Issue Code Table'!C:C,MATCH(L:L,'[1]Issue Code Table'!A:A,0)),IF(K35="Critical",6,IF(K35="Significant",5,IF(K35="Moderate",3,2))))</f>
        <v>6</v>
      </c>
    </row>
    <row r="36" spans="1:27" ht="75.75" customHeight="1" x14ac:dyDescent="0.3">
      <c r="A36" s="61" t="s">
        <v>376</v>
      </c>
      <c r="B36" s="59" t="s">
        <v>377</v>
      </c>
      <c r="C36" s="138" t="s">
        <v>378</v>
      </c>
      <c r="D36" s="59" t="s">
        <v>151</v>
      </c>
      <c r="E36" s="145" t="s">
        <v>379</v>
      </c>
      <c r="F36" s="142" t="s">
        <v>380</v>
      </c>
      <c r="G36" s="91" t="s">
        <v>381</v>
      </c>
      <c r="H36" s="91"/>
      <c r="I36" s="93"/>
      <c r="J36" s="60"/>
      <c r="K36" s="94" t="s">
        <v>145</v>
      </c>
      <c r="L36" s="172" t="s">
        <v>196</v>
      </c>
      <c r="M36" s="174" t="s">
        <v>197</v>
      </c>
      <c r="AA36" s="182">
        <f>IF(OR(I36="Fail",ISBLANK(I36)),INDEX('[1]Issue Code Table'!C:C,MATCH(L:L,'[1]Issue Code Table'!A:A,0)),IF(K36="Critical",6,IF(K36="Significant",5,IF(K36="Moderate",3,2))))</f>
        <v>5</v>
      </c>
    </row>
    <row r="37" spans="1:27" s="179" customFormat="1" ht="100" x14ac:dyDescent="0.3">
      <c r="A37" s="61" t="s">
        <v>382</v>
      </c>
      <c r="B37" s="142" t="s">
        <v>383</v>
      </c>
      <c r="C37" s="143" t="s">
        <v>384</v>
      </c>
      <c r="D37" s="144" t="s">
        <v>131</v>
      </c>
      <c r="E37" s="145" t="s">
        <v>385</v>
      </c>
      <c r="F37" s="142" t="s">
        <v>386</v>
      </c>
      <c r="G37" s="91" t="s">
        <v>387</v>
      </c>
      <c r="H37" s="91"/>
      <c r="I37" s="93"/>
      <c r="J37" s="60"/>
      <c r="K37" s="94" t="s">
        <v>145</v>
      </c>
      <c r="L37" s="172" t="s">
        <v>388</v>
      </c>
      <c r="M37" s="174" t="s">
        <v>389</v>
      </c>
      <c r="N37" s="189"/>
      <c r="U37" s="181"/>
      <c r="AA37" s="182">
        <f>IF(OR(I37="Fail",ISBLANK(I37)),INDEX('[1]Issue Code Table'!C:C,MATCH(L:L,'[1]Issue Code Table'!A:A,0)),IF(K37="Critical",6,IF(K37="Significant",5,IF(K37="Moderate",3,2))))</f>
        <v>5</v>
      </c>
    </row>
    <row r="38" spans="1:27" ht="105" customHeight="1" x14ac:dyDescent="0.3">
      <c r="A38" s="61" t="s">
        <v>390</v>
      </c>
      <c r="B38" s="92" t="s">
        <v>391</v>
      </c>
      <c r="C38" s="152" t="s">
        <v>392</v>
      </c>
      <c r="D38" s="92" t="s">
        <v>131</v>
      </c>
      <c r="E38" s="147" t="s">
        <v>393</v>
      </c>
      <c r="F38" s="92" t="s">
        <v>394</v>
      </c>
      <c r="G38" s="92" t="s">
        <v>395</v>
      </c>
      <c r="H38" s="60"/>
      <c r="I38" s="93"/>
      <c r="J38" s="60" t="s">
        <v>396</v>
      </c>
      <c r="K38" s="94" t="s">
        <v>145</v>
      </c>
      <c r="L38" s="172" t="s">
        <v>374</v>
      </c>
      <c r="M38" s="174" t="s">
        <v>375</v>
      </c>
      <c r="AA38" s="182">
        <f>IF(OR(I38="Fail",ISBLANK(I38)),INDEX('[1]Issue Code Table'!C:C,MATCH(L:L,'[1]Issue Code Table'!A:A,0)),IF(K38="Critical",6,IF(K38="Significant",5,IF(K38="Moderate",3,2))))</f>
        <v>6</v>
      </c>
    </row>
    <row r="39" spans="1:27" s="179" customFormat="1" ht="364" x14ac:dyDescent="0.3">
      <c r="A39" s="61" t="s">
        <v>397</v>
      </c>
      <c r="B39" s="93" t="s">
        <v>242</v>
      </c>
      <c r="C39" s="93" t="s">
        <v>243</v>
      </c>
      <c r="D39" s="144" t="s">
        <v>131</v>
      </c>
      <c r="E39" s="93" t="s">
        <v>398</v>
      </c>
      <c r="F39" s="93" t="s">
        <v>399</v>
      </c>
      <c r="G39" s="93" t="s">
        <v>400</v>
      </c>
      <c r="H39" s="151"/>
      <c r="I39" s="93"/>
      <c r="J39" s="93" t="s">
        <v>401</v>
      </c>
      <c r="K39" s="275" t="s">
        <v>145</v>
      </c>
      <c r="L39" s="173" t="s">
        <v>2965</v>
      </c>
      <c r="M39" s="170" t="s">
        <v>402</v>
      </c>
      <c r="N39" s="189"/>
      <c r="U39" s="181"/>
      <c r="AA39" s="182" t="e">
        <f>IF(OR(I39="Fail",ISBLANK(I39)),INDEX('[1]Issue Code Table'!C:C,MATCH(L:L,'[1]Issue Code Table'!A:A,0)),IF(K39="Critical",6,IF(K39="Significant",5,IF(K39="Moderate",3,2))))</f>
        <v>#N/A</v>
      </c>
    </row>
    <row r="40" spans="1:27" x14ac:dyDescent="0.3">
      <c r="A40" s="97"/>
      <c r="B40" s="207" t="s">
        <v>403</v>
      </c>
      <c r="C40" s="98"/>
      <c r="D40" s="98"/>
      <c r="E40" s="97"/>
      <c r="F40" s="97"/>
      <c r="G40" s="97"/>
      <c r="H40" s="97"/>
      <c r="I40" s="97"/>
      <c r="J40" s="97"/>
      <c r="K40" s="97"/>
      <c r="L40" s="97"/>
      <c r="M40" s="97"/>
      <c r="AA40" s="97"/>
    </row>
    <row r="42" spans="1:27" ht="15" hidden="1" customHeight="1" x14ac:dyDescent="0.3"/>
    <row r="43" spans="1:27" hidden="1" x14ac:dyDescent="0.3">
      <c r="F43" s="179" t="s">
        <v>404</v>
      </c>
    </row>
    <row r="44" spans="1:27" hidden="1" x14ac:dyDescent="0.3">
      <c r="F44" s="179" t="s">
        <v>56</v>
      </c>
      <c r="L44" s="181"/>
    </row>
    <row r="45" spans="1:27" hidden="1" x14ac:dyDescent="0.3">
      <c r="F45" s="179" t="s">
        <v>57</v>
      </c>
      <c r="L45" s="181"/>
    </row>
    <row r="46" spans="1:27" hidden="1" x14ac:dyDescent="0.3">
      <c r="F46" s="179" t="s">
        <v>45</v>
      </c>
      <c r="L46" s="181"/>
    </row>
    <row r="47" spans="1:27" hidden="1" x14ac:dyDescent="0.3">
      <c r="F47" s="179" t="s">
        <v>405</v>
      </c>
      <c r="L47" s="181"/>
    </row>
    <row r="48" spans="1:27" hidden="1" x14ac:dyDescent="0.3">
      <c r="F48" s="179"/>
      <c r="L48" s="181"/>
    </row>
    <row r="49" spans="6:12" hidden="1" x14ac:dyDescent="0.3">
      <c r="F49" s="186" t="s">
        <v>406</v>
      </c>
      <c r="L49" s="181"/>
    </row>
    <row r="50" spans="6:12" hidden="1" x14ac:dyDescent="0.3">
      <c r="F50" s="96" t="s">
        <v>136</v>
      </c>
      <c r="L50" s="181"/>
    </row>
    <row r="51" spans="6:12" hidden="1" x14ac:dyDescent="0.3">
      <c r="F51" s="186" t="s">
        <v>145</v>
      </c>
      <c r="L51" s="181"/>
    </row>
    <row r="52" spans="6:12" hidden="1" x14ac:dyDescent="0.3">
      <c r="F52" s="186" t="s">
        <v>162</v>
      </c>
      <c r="L52" s="181"/>
    </row>
    <row r="53" spans="6:12" hidden="1" x14ac:dyDescent="0.3">
      <c r="F53" s="186" t="s">
        <v>226</v>
      </c>
      <c r="L53" s="181"/>
    </row>
    <row r="54" spans="6:12" hidden="1" x14ac:dyDescent="0.3"/>
    <row r="55" spans="6:12" hidden="1" x14ac:dyDescent="0.3"/>
    <row r="56" spans="6:12" hidden="1" x14ac:dyDescent="0.3"/>
    <row r="57" spans="6:12" hidden="1" x14ac:dyDescent="0.3"/>
    <row r="58" spans="6:12" hidden="1" x14ac:dyDescent="0.3"/>
    <row r="59" spans="6:12" hidden="1" x14ac:dyDescent="0.3"/>
    <row r="60" spans="6:12" hidden="1" x14ac:dyDescent="0.3"/>
    <row r="61" spans="6:12" hidden="1" x14ac:dyDescent="0.3"/>
    <row r="62" spans="6:12" hidden="1" x14ac:dyDescent="0.3"/>
    <row r="63" spans="6:12" hidden="1" x14ac:dyDescent="0.3"/>
    <row r="64" spans="6:12" hidden="1" x14ac:dyDescent="0.3"/>
  </sheetData>
  <protectedRanges>
    <protectedRange password="E1A2" sqref="L38" name="Range1_3"/>
    <protectedRange password="E1A2" sqref="AA2" name="Range1_1_2"/>
    <protectedRange password="E1A2" sqref="L3:M3" name="Range1_2_1"/>
    <protectedRange password="E1A2" sqref="L4:M4" name="Range1_4"/>
    <protectedRange password="E1A2" sqref="L5 N5" name="Range1_5"/>
    <protectedRange password="E1A2" sqref="U5" name="Range1_1_1"/>
    <protectedRange password="E1A2" sqref="L18 N18" name="Range1_6"/>
    <protectedRange password="E1A2" sqref="U18" name="Range1_1_1_2"/>
    <protectedRange password="E1A2" sqref="L6 N6" name="Range1_7"/>
    <protectedRange password="E1A2" sqref="U6" name="Range1_1_1_3"/>
    <protectedRange password="E1A2" sqref="L7 N7" name="Range1_8"/>
    <protectedRange password="E1A2" sqref="U7" name="Range1_1_1_4"/>
    <protectedRange password="E1A2" sqref="L25" name="Range1_10"/>
    <protectedRange password="E1A2" sqref="L23:M23" name="Range1_9_2"/>
    <protectedRange password="E1A2" sqref="L19 N19" name="Range1_13"/>
    <protectedRange password="E1A2" sqref="L2:M2" name="Range1_1"/>
    <protectedRange password="E1A2" sqref="L8:M8" name="Range1_2"/>
    <protectedRange password="E1A2" sqref="L39:M39" name="Range1_6_1"/>
  </protectedRanges>
  <autoFilter ref="A2:M40" xr:uid="{00000000-0009-0000-0000-000003000000}"/>
  <dataConsolidate/>
  <phoneticPr fontId="23" type="noConversion"/>
  <conditionalFormatting sqref="A3:AA39">
    <cfRule type="expression" dxfId="29" priority="5" stopIfTrue="1">
      <formula>AND($A13&lt;&gt;"", MOD(ROW()-2,2)=1)</formula>
    </cfRule>
    <cfRule type="expression" dxfId="28" priority="6" stopIfTrue="1">
      <formula>AND($A13&lt;&gt;"", MOD(ROW()-2,2)=0)</formula>
    </cfRule>
  </conditionalFormatting>
  <conditionalFormatting sqref="I3:I39">
    <cfRule type="expression" dxfId="27" priority="2" stopIfTrue="1">
      <formula>LOWER(TRIM($I3))="pass"</formula>
    </cfRule>
    <cfRule type="expression" dxfId="26" priority="3" stopIfTrue="1">
      <formula>LOWER(TRIM($I3))="fail"</formula>
    </cfRule>
    <cfRule type="expression" dxfId="25" priority="4" stopIfTrue="1">
      <formula>LOWER(TRIM($I3))="info"</formula>
    </cfRule>
  </conditionalFormatting>
  <dataValidations count="2">
    <dataValidation type="list" allowBlank="1" showInputMessage="1" showErrorMessage="1" sqref="K3:K39" xr:uid="{00000000-0002-0000-0300-000000000000}">
      <formula1>$F$50:$F$53</formula1>
    </dataValidation>
    <dataValidation type="list" allowBlank="1" showInputMessage="1" showErrorMessage="1" sqref="I3:I39" xr:uid="{00000000-0002-0000-0300-000001000000}">
      <formula1>$F$44:$F$47</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stopIfTrue="1" id="{785B0C50-E58A-4E56-ACF8-525359405503}">
            <xm:f>AND($L3&lt;&gt;"", ISNA(MATCH($L3,'Issue Code Table'!$A:$A,0)))</xm:f>
            <x14:dxf>
              <font>
                <b/>
                <i val="0"/>
                <color rgb="FFFF0101"/>
              </font>
              <fill>
                <patternFill>
                  <bgColor rgb="FFFFFF00"/>
                </patternFill>
              </fill>
            </x14:dxf>
          </x14:cfRule>
          <xm:sqref>L3:L39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C3AA2-3053-493A-8A3F-0B18DE6916EF}">
  <sheetPr codeName="Sheet5">
    <tabColor theme="4" tint="-0.249977111117893"/>
  </sheetPr>
  <dimension ref="A1:AJ70"/>
  <sheetViews>
    <sheetView zoomScaleNormal="100" workbookViewId="0">
      <pane ySplit="2" topLeftCell="A3" activePane="bottomLeft" state="frozen"/>
      <selection activeCell="O1" sqref="O1"/>
      <selection pane="bottomLeft"/>
    </sheetView>
  </sheetViews>
  <sheetFormatPr defaultColWidth="22.7265625" defaultRowHeight="14.5" x14ac:dyDescent="0.35"/>
  <cols>
    <col min="1" max="1" width="10.81640625" style="235" bestFit="1" customWidth="1"/>
    <col min="2" max="2" width="11.81640625" style="249" customWidth="1"/>
    <col min="3" max="3" width="22.7265625" style="250" customWidth="1"/>
    <col min="4" max="5" width="22.7265625" style="235" customWidth="1"/>
    <col min="6" max="6" width="36.453125" style="235" customWidth="1"/>
    <col min="7" max="7" width="64.1796875" style="239" customWidth="1"/>
    <col min="8" max="10" width="22.7265625" style="235" customWidth="1"/>
    <col min="11" max="11" width="22.7265625" style="249" hidden="1" customWidth="1"/>
    <col min="12" max="12" width="15.7265625" style="235" customWidth="1"/>
    <col min="13" max="13" width="12.54296875" style="249" customWidth="1"/>
    <col min="14" max="14" width="12" style="249" customWidth="1"/>
    <col min="15" max="15" width="39.54296875" style="249" customWidth="1"/>
    <col min="16" max="16" width="6.1796875" style="235" hidden="1" customWidth="1"/>
    <col min="17" max="18" width="22.7265625" style="249" customWidth="1"/>
    <col min="19" max="19" width="31.81640625" style="249" customWidth="1"/>
    <col min="20" max="20" width="65.26953125" style="239" customWidth="1"/>
    <col min="21" max="21" width="30.453125" style="180" hidden="1" customWidth="1"/>
    <col min="22" max="22" width="24.26953125" style="180" hidden="1" customWidth="1"/>
    <col min="23" max="23" width="22.7265625" hidden="1" customWidth="1"/>
    <col min="24" max="25" width="22.7265625" style="235" hidden="1" customWidth="1"/>
    <col min="26" max="26" width="22.7265625" style="31" hidden="1" customWidth="1"/>
    <col min="27" max="27" width="22.7265625" style="235" hidden="1" customWidth="1"/>
    <col min="28" max="16384" width="22.7265625" style="235"/>
  </cols>
  <sheetData>
    <row r="1" spans="1:35" s="189" customFormat="1" ht="14" x14ac:dyDescent="0.3">
      <c r="A1" s="29" t="s">
        <v>55</v>
      </c>
      <c r="B1" s="233"/>
      <c r="C1" s="233"/>
      <c r="D1" s="30"/>
      <c r="E1" s="30"/>
      <c r="F1" s="30"/>
      <c r="G1" s="30"/>
      <c r="H1" s="30"/>
      <c r="I1" s="30"/>
      <c r="J1" s="30"/>
      <c r="K1" s="177"/>
      <c r="L1" s="178"/>
      <c r="M1" s="178"/>
      <c r="N1" s="178"/>
      <c r="O1" s="178"/>
      <c r="P1" s="178"/>
      <c r="Q1" s="178"/>
      <c r="R1" s="178"/>
      <c r="S1" s="178"/>
      <c r="T1" s="178"/>
      <c r="U1" s="178"/>
      <c r="V1" s="178"/>
      <c r="AA1" s="178"/>
    </row>
    <row r="2" spans="1:35" ht="26" x14ac:dyDescent="0.25">
      <c r="A2" s="342" t="s">
        <v>115</v>
      </c>
      <c r="B2" s="342" t="s">
        <v>116</v>
      </c>
      <c r="C2" s="343" t="s">
        <v>117</v>
      </c>
      <c r="D2" s="342" t="s">
        <v>118</v>
      </c>
      <c r="E2" s="342" t="s">
        <v>407</v>
      </c>
      <c r="F2" s="342" t="s">
        <v>408</v>
      </c>
      <c r="G2" s="342" t="s">
        <v>120</v>
      </c>
      <c r="H2" s="342" t="s">
        <v>121</v>
      </c>
      <c r="I2" s="342" t="s">
        <v>122</v>
      </c>
      <c r="J2" s="342" t="s">
        <v>123</v>
      </c>
      <c r="K2" s="347" t="s">
        <v>409</v>
      </c>
      <c r="L2" s="342" t="s">
        <v>124</v>
      </c>
      <c r="M2" s="342" t="s">
        <v>125</v>
      </c>
      <c r="N2" s="340" t="s">
        <v>126</v>
      </c>
      <c r="O2" s="340" t="s">
        <v>2969</v>
      </c>
      <c r="P2" s="344"/>
      <c r="Q2" s="342" t="s">
        <v>410</v>
      </c>
      <c r="R2" s="342" t="s">
        <v>411</v>
      </c>
      <c r="S2" s="342" t="s">
        <v>412</v>
      </c>
      <c r="T2" s="342" t="s">
        <v>413</v>
      </c>
      <c r="U2" s="348" t="s">
        <v>414</v>
      </c>
      <c r="V2" s="348" t="s">
        <v>415</v>
      </c>
      <c r="W2" s="345"/>
      <c r="X2" s="344"/>
      <c r="Y2" s="344"/>
      <c r="Z2" s="346"/>
      <c r="AA2" s="342" t="s">
        <v>127</v>
      </c>
    </row>
    <row r="3" spans="1:35" ht="137.5" x14ac:dyDescent="0.35">
      <c r="A3" s="170" t="s">
        <v>416</v>
      </c>
      <c r="B3" s="232" t="s">
        <v>178</v>
      </c>
      <c r="C3" s="232" t="s">
        <v>179</v>
      </c>
      <c r="D3" s="232" t="s">
        <v>417</v>
      </c>
      <c r="E3" s="232" t="s">
        <v>418</v>
      </c>
      <c r="F3" s="232" t="s">
        <v>419</v>
      </c>
      <c r="G3" s="232" t="s">
        <v>420</v>
      </c>
      <c r="H3" s="232" t="s">
        <v>421</v>
      </c>
      <c r="I3" s="232"/>
      <c r="J3" s="208"/>
      <c r="K3" s="236" t="s">
        <v>422</v>
      </c>
      <c r="L3" s="232"/>
      <c r="M3" s="232" t="s">
        <v>145</v>
      </c>
      <c r="N3" s="232" t="s">
        <v>210</v>
      </c>
      <c r="O3" s="232" t="s">
        <v>211</v>
      </c>
      <c r="P3" s="234"/>
      <c r="Q3" s="237" t="s">
        <v>423</v>
      </c>
      <c r="R3" s="237" t="s">
        <v>424</v>
      </c>
      <c r="S3" s="232" t="s">
        <v>425</v>
      </c>
      <c r="T3" s="232" t="s">
        <v>426</v>
      </c>
      <c r="U3" s="154" t="s">
        <v>427</v>
      </c>
      <c r="V3" s="154" t="s">
        <v>428</v>
      </c>
      <c r="AA3" s="182">
        <f>IF(OR(J3="Fail",ISBLANK(J3)),INDEX('Issue Code Table'!C:C,MATCH(N:N,'Issue Code Table'!A:A,0)),IF(M3="Critical",6,IF(M3="Significant",5,IF(M3="Moderate",3,2))))</f>
        <v>5</v>
      </c>
    </row>
    <row r="4" spans="1:35" ht="125" x14ac:dyDescent="0.35">
      <c r="A4" s="170" t="s">
        <v>429</v>
      </c>
      <c r="B4" s="232" t="s">
        <v>430</v>
      </c>
      <c r="C4" s="232" t="s">
        <v>431</v>
      </c>
      <c r="D4" s="232" t="s">
        <v>417</v>
      </c>
      <c r="E4" s="232" t="s">
        <v>432</v>
      </c>
      <c r="F4" s="232" t="s">
        <v>433</v>
      </c>
      <c r="G4" s="232" t="s">
        <v>434</v>
      </c>
      <c r="H4" s="232" t="s">
        <v>435</v>
      </c>
      <c r="I4" s="232"/>
      <c r="J4" s="208"/>
      <c r="K4" s="232" t="s">
        <v>436</v>
      </c>
      <c r="L4" s="232"/>
      <c r="M4" s="232" t="s">
        <v>145</v>
      </c>
      <c r="N4" s="232" t="s">
        <v>210</v>
      </c>
      <c r="O4" s="232" t="s">
        <v>211</v>
      </c>
      <c r="P4" s="234"/>
      <c r="Q4" s="237" t="s">
        <v>423</v>
      </c>
      <c r="R4" s="237" t="s">
        <v>437</v>
      </c>
      <c r="S4" s="232" t="s">
        <v>438</v>
      </c>
      <c r="T4" s="232" t="s">
        <v>439</v>
      </c>
      <c r="U4" s="154" t="s">
        <v>440</v>
      </c>
      <c r="V4" s="154" t="s">
        <v>441</v>
      </c>
      <c r="AA4" s="182">
        <f>IF(OR(J4="Fail",ISBLANK(J4)),INDEX('Issue Code Table'!C:C,MATCH(N:N,'Issue Code Table'!A:A,0)),IF(M4="Critical",6,IF(M4="Significant",5,IF(M4="Moderate",3,2))))</f>
        <v>5</v>
      </c>
    </row>
    <row r="5" spans="1:35" ht="125" x14ac:dyDescent="0.35">
      <c r="A5" s="170" t="s">
        <v>442</v>
      </c>
      <c r="B5" s="232" t="s">
        <v>205</v>
      </c>
      <c r="C5" s="232" t="s">
        <v>206</v>
      </c>
      <c r="D5" s="232" t="s">
        <v>417</v>
      </c>
      <c r="E5" s="232" t="s">
        <v>443</v>
      </c>
      <c r="F5" s="232" t="s">
        <v>444</v>
      </c>
      <c r="G5" s="232" t="s">
        <v>445</v>
      </c>
      <c r="H5" s="232" t="s">
        <v>446</v>
      </c>
      <c r="I5" s="232"/>
      <c r="J5" s="208"/>
      <c r="K5" s="236" t="s">
        <v>447</v>
      </c>
      <c r="L5" s="232"/>
      <c r="M5" s="232" t="s">
        <v>145</v>
      </c>
      <c r="N5" s="232" t="s">
        <v>210</v>
      </c>
      <c r="O5" s="232" t="s">
        <v>211</v>
      </c>
      <c r="P5" s="234"/>
      <c r="Q5" s="237" t="s">
        <v>423</v>
      </c>
      <c r="R5" s="237" t="s">
        <v>448</v>
      </c>
      <c r="S5" s="232" t="s">
        <v>449</v>
      </c>
      <c r="T5" s="232" t="s">
        <v>450</v>
      </c>
      <c r="U5" s="154" t="s">
        <v>451</v>
      </c>
      <c r="V5" s="154" t="s">
        <v>452</v>
      </c>
      <c r="AA5" s="182">
        <f>IF(OR(J5="Fail",ISBLANK(J5)),INDEX('Issue Code Table'!C:C,MATCH(N:N,'Issue Code Table'!A:A,0)),IF(M5="Critical",6,IF(M5="Significant",5,IF(M5="Moderate",3,2))))</f>
        <v>5</v>
      </c>
    </row>
    <row r="6" spans="1:35" ht="150" x14ac:dyDescent="0.35">
      <c r="A6" s="170" t="s">
        <v>453</v>
      </c>
      <c r="B6" s="232" t="s">
        <v>205</v>
      </c>
      <c r="C6" s="232" t="s">
        <v>206</v>
      </c>
      <c r="D6" s="232" t="s">
        <v>417</v>
      </c>
      <c r="E6" s="232" t="s">
        <v>454</v>
      </c>
      <c r="F6" s="232" t="s">
        <v>455</v>
      </c>
      <c r="G6" s="232" t="s">
        <v>456</v>
      </c>
      <c r="H6" s="232" t="s">
        <v>457</v>
      </c>
      <c r="I6" s="232"/>
      <c r="J6" s="208"/>
      <c r="K6" s="236" t="s">
        <v>458</v>
      </c>
      <c r="L6" s="232"/>
      <c r="M6" s="232" t="s">
        <v>145</v>
      </c>
      <c r="N6" s="232" t="s">
        <v>210</v>
      </c>
      <c r="O6" s="232" t="s">
        <v>211</v>
      </c>
      <c r="P6" s="234"/>
      <c r="Q6" s="237" t="s">
        <v>423</v>
      </c>
      <c r="R6" s="237" t="s">
        <v>459</v>
      </c>
      <c r="S6" s="232" t="s">
        <v>460</v>
      </c>
      <c r="T6" s="232" t="s">
        <v>461</v>
      </c>
      <c r="U6" s="154" t="s">
        <v>462</v>
      </c>
      <c r="V6" s="154" t="s">
        <v>463</v>
      </c>
      <c r="AA6" s="182">
        <f>IF(OR(J6="Fail",ISBLANK(J6)),INDEX('Issue Code Table'!C:C,MATCH(N:N,'Issue Code Table'!A:A,0)),IF(M6="Critical",6,IF(M6="Significant",5,IF(M6="Moderate",3,2))))</f>
        <v>5</v>
      </c>
    </row>
    <row r="7" spans="1:35" ht="162.5" x14ac:dyDescent="0.35">
      <c r="A7" s="170" t="s">
        <v>464</v>
      </c>
      <c r="B7" s="232" t="s">
        <v>205</v>
      </c>
      <c r="C7" s="232" t="s">
        <v>206</v>
      </c>
      <c r="D7" s="232" t="s">
        <v>417</v>
      </c>
      <c r="E7" s="232" t="s">
        <v>465</v>
      </c>
      <c r="F7" s="232" t="s">
        <v>466</v>
      </c>
      <c r="G7" s="232" t="s">
        <v>456</v>
      </c>
      <c r="H7" s="232" t="s">
        <v>467</v>
      </c>
      <c r="I7" s="232"/>
      <c r="J7" s="208"/>
      <c r="K7" s="236" t="s">
        <v>468</v>
      </c>
      <c r="L7" s="232"/>
      <c r="M7" s="232" t="s">
        <v>145</v>
      </c>
      <c r="N7" s="232" t="s">
        <v>210</v>
      </c>
      <c r="O7" s="232" t="s">
        <v>211</v>
      </c>
      <c r="P7" s="234"/>
      <c r="Q7" s="237" t="s">
        <v>423</v>
      </c>
      <c r="R7" s="237" t="s">
        <v>469</v>
      </c>
      <c r="S7" s="232" t="s">
        <v>470</v>
      </c>
      <c r="T7" s="232" t="s">
        <v>471</v>
      </c>
      <c r="U7" s="154" t="s">
        <v>472</v>
      </c>
      <c r="V7" s="154" t="s">
        <v>473</v>
      </c>
      <c r="AA7" s="182">
        <f>IF(OR(J7="Fail",ISBLANK(J7)),INDEX('Issue Code Table'!C:C,MATCH(N:N,'Issue Code Table'!A:A,0)),IF(M7="Critical",6,IF(M7="Significant",5,IF(M7="Moderate",3,2))))</f>
        <v>5</v>
      </c>
    </row>
    <row r="8" spans="1:35" ht="137.5" x14ac:dyDescent="0.35">
      <c r="A8" s="170" t="s">
        <v>474</v>
      </c>
      <c r="B8" s="232" t="s">
        <v>205</v>
      </c>
      <c r="C8" s="232" t="s">
        <v>206</v>
      </c>
      <c r="D8" s="232" t="s">
        <v>417</v>
      </c>
      <c r="E8" s="232" t="s">
        <v>475</v>
      </c>
      <c r="F8" s="232" t="s">
        <v>476</v>
      </c>
      <c r="G8" s="232" t="s">
        <v>456</v>
      </c>
      <c r="H8" s="232" t="s">
        <v>477</v>
      </c>
      <c r="I8" s="232"/>
      <c r="J8" s="208"/>
      <c r="K8" s="236" t="s">
        <v>478</v>
      </c>
      <c r="L8" s="232"/>
      <c r="M8" s="232" t="s">
        <v>145</v>
      </c>
      <c r="N8" s="232" t="s">
        <v>210</v>
      </c>
      <c r="O8" s="232" t="s">
        <v>211</v>
      </c>
      <c r="P8" s="234"/>
      <c r="Q8" s="237" t="s">
        <v>423</v>
      </c>
      <c r="R8" s="237" t="s">
        <v>479</v>
      </c>
      <c r="S8" s="232" t="s">
        <v>480</v>
      </c>
      <c r="T8" s="232" t="s">
        <v>481</v>
      </c>
      <c r="U8" s="154" t="s">
        <v>482</v>
      </c>
      <c r="V8" s="154" t="s">
        <v>483</v>
      </c>
      <c r="AA8" s="182">
        <f>IF(OR(J8="Fail",ISBLANK(J8)),INDEX('Issue Code Table'!C:C,MATCH(N:N,'Issue Code Table'!A:A,0)),IF(M8="Critical",6,IF(M8="Significant",5,IF(M8="Moderate",3,2))))</f>
        <v>5</v>
      </c>
    </row>
    <row r="9" spans="1:35" ht="100" x14ac:dyDescent="0.35">
      <c r="A9" s="170" t="s">
        <v>484</v>
      </c>
      <c r="B9" s="232" t="s">
        <v>205</v>
      </c>
      <c r="C9" s="232" t="s">
        <v>206</v>
      </c>
      <c r="D9" s="232" t="s">
        <v>417</v>
      </c>
      <c r="E9" s="232" t="s">
        <v>485</v>
      </c>
      <c r="F9" s="232" t="s">
        <v>486</v>
      </c>
      <c r="G9" s="232" t="s">
        <v>487</v>
      </c>
      <c r="H9" s="232" t="s">
        <v>488</v>
      </c>
      <c r="I9" s="232"/>
      <c r="J9" s="208"/>
      <c r="K9" s="236" t="s">
        <v>489</v>
      </c>
      <c r="L9" s="232"/>
      <c r="M9" s="232" t="s">
        <v>145</v>
      </c>
      <c r="N9" s="232" t="s">
        <v>210</v>
      </c>
      <c r="O9" s="232" t="s">
        <v>211</v>
      </c>
      <c r="P9" s="234"/>
      <c r="Q9" s="237" t="s">
        <v>490</v>
      </c>
      <c r="R9" s="237" t="s">
        <v>491</v>
      </c>
      <c r="S9" s="232" t="s">
        <v>492</v>
      </c>
      <c r="T9" s="232" t="s">
        <v>493</v>
      </c>
      <c r="U9" s="154" t="s">
        <v>494</v>
      </c>
      <c r="V9" s="154" t="s">
        <v>495</v>
      </c>
      <c r="AA9" s="182">
        <f>IF(OR(J9="Fail",ISBLANK(J9)),INDEX('Issue Code Table'!C:C,MATCH(N:N,'Issue Code Table'!A:A,0)),IF(M9="Critical",6,IF(M9="Significant",5,IF(M9="Moderate",3,2))))</f>
        <v>5</v>
      </c>
    </row>
    <row r="10" spans="1:35" ht="125" x14ac:dyDescent="0.35">
      <c r="A10" s="170" t="s">
        <v>496</v>
      </c>
      <c r="B10" s="232" t="s">
        <v>391</v>
      </c>
      <c r="C10" s="238" t="s">
        <v>497</v>
      </c>
      <c r="D10" s="232" t="s">
        <v>417</v>
      </c>
      <c r="E10" s="232" t="s">
        <v>498</v>
      </c>
      <c r="F10" s="232" t="s">
        <v>499</v>
      </c>
      <c r="G10" s="232" t="s">
        <v>500</v>
      </c>
      <c r="H10" s="232" t="s">
        <v>501</v>
      </c>
      <c r="I10" s="232"/>
      <c r="J10" s="208"/>
      <c r="K10" s="236" t="s">
        <v>502</v>
      </c>
      <c r="L10" s="232"/>
      <c r="M10" s="232" t="s">
        <v>145</v>
      </c>
      <c r="N10" s="211" t="s">
        <v>503</v>
      </c>
      <c r="O10" s="211" t="s">
        <v>504</v>
      </c>
      <c r="P10" s="234"/>
      <c r="Q10" s="237" t="s">
        <v>490</v>
      </c>
      <c r="R10" s="237" t="s">
        <v>505</v>
      </c>
      <c r="S10" s="232" t="s">
        <v>506</v>
      </c>
      <c r="T10" s="232" t="s">
        <v>507</v>
      </c>
      <c r="U10" s="154" t="s">
        <v>508</v>
      </c>
      <c r="V10" s="154" t="s">
        <v>509</v>
      </c>
      <c r="AA10" s="182">
        <f>IF(OR(J10="Fail",ISBLANK(J10)),INDEX('Issue Code Table'!C:C,MATCH(N:N,'Issue Code Table'!A:A,0)),IF(M10="Critical",6,IF(M10="Significant",5,IF(M10="Moderate",3,2))))</f>
        <v>6</v>
      </c>
    </row>
    <row r="11" spans="1:35" ht="125" x14ac:dyDescent="0.35">
      <c r="A11" s="170" t="s">
        <v>510</v>
      </c>
      <c r="B11" s="232" t="s">
        <v>377</v>
      </c>
      <c r="C11" s="232" t="s">
        <v>378</v>
      </c>
      <c r="D11" s="232" t="s">
        <v>417</v>
      </c>
      <c r="E11" s="232" t="s">
        <v>511</v>
      </c>
      <c r="F11" s="232" t="s">
        <v>512</v>
      </c>
      <c r="G11" s="232" t="s">
        <v>513</v>
      </c>
      <c r="H11" s="232" t="s">
        <v>514</v>
      </c>
      <c r="I11" s="232"/>
      <c r="J11" s="208"/>
      <c r="K11" s="236" t="s">
        <v>515</v>
      </c>
      <c r="L11" s="232"/>
      <c r="M11" s="232" t="s">
        <v>145</v>
      </c>
      <c r="N11" s="232" t="s">
        <v>196</v>
      </c>
      <c r="O11" s="232" t="s">
        <v>197</v>
      </c>
      <c r="P11" s="234"/>
      <c r="Q11" s="237" t="s">
        <v>490</v>
      </c>
      <c r="R11" s="237" t="s">
        <v>516</v>
      </c>
      <c r="S11" s="232" t="s">
        <v>517</v>
      </c>
      <c r="T11" s="232" t="s">
        <v>518</v>
      </c>
      <c r="U11" s="154" t="s">
        <v>519</v>
      </c>
      <c r="V11" s="154" t="s">
        <v>520</v>
      </c>
      <c r="AA11" s="182">
        <f>IF(OR(J11="Fail",ISBLANK(J11)),INDEX('Issue Code Table'!C:C,MATCH(N:N,'Issue Code Table'!A:A,0)),IF(M11="Critical",6,IF(M11="Significant",5,IF(M11="Moderate",3,2))))</f>
        <v>5</v>
      </c>
    </row>
    <row r="12" spans="1:35" ht="137.5" x14ac:dyDescent="0.35">
      <c r="A12" s="170" t="s">
        <v>521</v>
      </c>
      <c r="B12" s="232" t="s">
        <v>383</v>
      </c>
      <c r="C12" s="232" t="s">
        <v>384</v>
      </c>
      <c r="D12" s="232" t="s">
        <v>417</v>
      </c>
      <c r="E12" s="232" t="s">
        <v>522</v>
      </c>
      <c r="F12" s="232" t="s">
        <v>523</v>
      </c>
      <c r="G12" s="232" t="s">
        <v>524</v>
      </c>
      <c r="H12" s="232" t="s">
        <v>525</v>
      </c>
      <c r="I12" s="232"/>
      <c r="J12" s="208"/>
      <c r="K12" s="236" t="s">
        <v>526</v>
      </c>
      <c r="L12" s="232"/>
      <c r="M12" s="232" t="s">
        <v>145</v>
      </c>
      <c r="N12" s="232" t="s">
        <v>527</v>
      </c>
      <c r="O12" s="232" t="s">
        <v>528</v>
      </c>
      <c r="P12" s="234"/>
      <c r="Q12" s="237" t="s">
        <v>490</v>
      </c>
      <c r="R12" s="237" t="s">
        <v>529</v>
      </c>
      <c r="S12" s="232" t="s">
        <v>530</v>
      </c>
      <c r="T12" s="232" t="s">
        <v>531</v>
      </c>
      <c r="U12" s="154" t="s">
        <v>532</v>
      </c>
      <c r="V12" s="154" t="s">
        <v>533</v>
      </c>
      <c r="AA12" s="182">
        <f>IF(OR(J12="Fail",ISBLANK(J12)),INDEX('Issue Code Table'!C:C,MATCH(N:N,'Issue Code Table'!A:A,0)),IF(M12="Critical",6,IF(M12="Significant",5,IF(M12="Moderate",3,2))))</f>
        <v>6</v>
      </c>
    </row>
    <row r="13" spans="1:35" ht="125" x14ac:dyDescent="0.35">
      <c r="A13" s="170" t="s">
        <v>534</v>
      </c>
      <c r="B13" s="232" t="s">
        <v>383</v>
      </c>
      <c r="C13" s="232" t="s">
        <v>384</v>
      </c>
      <c r="D13" s="232" t="s">
        <v>417</v>
      </c>
      <c r="E13" s="232" t="s">
        <v>535</v>
      </c>
      <c r="F13" s="232" t="s">
        <v>536</v>
      </c>
      <c r="G13" s="232" t="s">
        <v>537</v>
      </c>
      <c r="H13" s="232" t="s">
        <v>538</v>
      </c>
      <c r="I13" s="232"/>
      <c r="J13" s="208"/>
      <c r="K13" s="236" t="s">
        <v>539</v>
      </c>
      <c r="L13" s="232"/>
      <c r="M13" s="232" t="s">
        <v>145</v>
      </c>
      <c r="N13" s="232" t="s">
        <v>527</v>
      </c>
      <c r="O13" s="232" t="s">
        <v>528</v>
      </c>
      <c r="P13" s="234"/>
      <c r="Q13" s="237" t="s">
        <v>490</v>
      </c>
      <c r="R13" s="237" t="s">
        <v>540</v>
      </c>
      <c r="S13" s="232" t="s">
        <v>541</v>
      </c>
      <c r="T13" s="232" t="s">
        <v>542</v>
      </c>
      <c r="U13" s="154" t="s">
        <v>543</v>
      </c>
      <c r="V13" s="154" t="s">
        <v>544</v>
      </c>
      <c r="AA13" s="182">
        <f>IF(OR(J13="Fail",ISBLANK(J13)),INDEX('Issue Code Table'!C:C,MATCH(N:N,'Issue Code Table'!A:A,0)),IF(M13="Critical",6,IF(M13="Significant",5,IF(M13="Moderate",3,2))))</f>
        <v>6</v>
      </c>
    </row>
    <row r="14" spans="1:35" s="239" customFormat="1" ht="112.5" x14ac:dyDescent="0.25">
      <c r="A14" s="170" t="s">
        <v>545</v>
      </c>
      <c r="B14" s="232" t="s">
        <v>230</v>
      </c>
      <c r="C14" s="232" t="s">
        <v>231</v>
      </c>
      <c r="D14" s="232" t="s">
        <v>417</v>
      </c>
      <c r="E14" s="232" t="s">
        <v>546</v>
      </c>
      <c r="F14" s="232" t="s">
        <v>547</v>
      </c>
      <c r="G14" s="232" t="s">
        <v>548</v>
      </c>
      <c r="H14" s="232" t="s">
        <v>549</v>
      </c>
      <c r="I14" s="232"/>
      <c r="J14" s="208"/>
      <c r="K14" s="236" t="s">
        <v>550</v>
      </c>
      <c r="L14" s="232"/>
      <c r="M14" s="232" t="s">
        <v>162</v>
      </c>
      <c r="N14" s="232" t="s">
        <v>235</v>
      </c>
      <c r="O14" s="232" t="s">
        <v>236</v>
      </c>
      <c r="P14" s="234"/>
      <c r="Q14" s="237" t="s">
        <v>490</v>
      </c>
      <c r="R14" s="237" t="s">
        <v>551</v>
      </c>
      <c r="S14" s="232" t="s">
        <v>552</v>
      </c>
      <c r="T14" s="232" t="s">
        <v>553</v>
      </c>
      <c r="U14" s="154" t="s">
        <v>554</v>
      </c>
      <c r="V14" s="154"/>
      <c r="X14" s="235"/>
      <c r="Y14" s="235"/>
      <c r="AA14" s="182">
        <f>IF(OR(J14="Fail",ISBLANK(J14)),INDEX('Issue Code Table'!C:C,MATCH(N:N,'Issue Code Table'!A:A,0)),IF(M14="Critical",6,IF(M14="Significant",5,IF(M14="Moderate",3,2))))</f>
        <v>4</v>
      </c>
      <c r="AB14" s="235"/>
      <c r="AC14" s="235"/>
      <c r="AD14" s="235"/>
      <c r="AE14" s="235"/>
      <c r="AF14" s="235"/>
      <c r="AG14" s="235"/>
      <c r="AH14" s="235"/>
      <c r="AI14" s="235"/>
    </row>
    <row r="15" spans="1:35" ht="112.5" x14ac:dyDescent="0.35">
      <c r="A15" s="170" t="s">
        <v>555</v>
      </c>
      <c r="B15" s="232" t="s">
        <v>230</v>
      </c>
      <c r="C15" s="232" t="s">
        <v>231</v>
      </c>
      <c r="D15" s="232" t="s">
        <v>417</v>
      </c>
      <c r="E15" s="232" t="s">
        <v>556</v>
      </c>
      <c r="F15" s="232" t="s">
        <v>547</v>
      </c>
      <c r="G15" s="232" t="s">
        <v>557</v>
      </c>
      <c r="H15" s="232" t="s">
        <v>558</v>
      </c>
      <c r="I15" s="232"/>
      <c r="J15" s="208"/>
      <c r="K15" s="236" t="s">
        <v>559</v>
      </c>
      <c r="L15" s="232"/>
      <c r="M15" s="232" t="s">
        <v>162</v>
      </c>
      <c r="N15" s="232" t="s">
        <v>235</v>
      </c>
      <c r="O15" s="232" t="s">
        <v>236</v>
      </c>
      <c r="P15" s="234"/>
      <c r="Q15" s="237" t="s">
        <v>490</v>
      </c>
      <c r="R15" s="237" t="s">
        <v>560</v>
      </c>
      <c r="S15" s="232" t="s">
        <v>561</v>
      </c>
      <c r="T15" s="232" t="s">
        <v>562</v>
      </c>
      <c r="U15" s="154" t="s">
        <v>563</v>
      </c>
      <c r="V15" s="154"/>
      <c r="AA15" s="182">
        <f>IF(OR(J15="Fail",ISBLANK(J15)),INDEX('Issue Code Table'!C:C,MATCH(N:N,'Issue Code Table'!A:A,0)),IF(M15="Critical",6,IF(M15="Significant",5,IF(M15="Moderate",3,2))))</f>
        <v>4</v>
      </c>
    </row>
    <row r="16" spans="1:35" ht="125" x14ac:dyDescent="0.35">
      <c r="A16" s="170" t="s">
        <v>564</v>
      </c>
      <c r="B16" s="232" t="s">
        <v>230</v>
      </c>
      <c r="C16" s="232" t="s">
        <v>231</v>
      </c>
      <c r="D16" s="232" t="s">
        <v>417</v>
      </c>
      <c r="E16" s="232" t="s">
        <v>565</v>
      </c>
      <c r="F16" s="232" t="s">
        <v>547</v>
      </c>
      <c r="G16" s="232" t="s">
        <v>566</v>
      </c>
      <c r="H16" s="232" t="s">
        <v>567</v>
      </c>
      <c r="I16" s="232"/>
      <c r="J16" s="208"/>
      <c r="K16" s="236" t="s">
        <v>568</v>
      </c>
      <c r="L16" s="232"/>
      <c r="M16" s="232" t="s">
        <v>162</v>
      </c>
      <c r="N16" s="232" t="s">
        <v>235</v>
      </c>
      <c r="O16" s="232" t="s">
        <v>236</v>
      </c>
      <c r="P16" s="234"/>
      <c r="Q16" s="237" t="s">
        <v>490</v>
      </c>
      <c r="R16" s="237" t="s">
        <v>569</v>
      </c>
      <c r="S16" s="232" t="s">
        <v>570</v>
      </c>
      <c r="T16" s="232" t="s">
        <v>571</v>
      </c>
      <c r="U16" s="154" t="s">
        <v>572</v>
      </c>
      <c r="V16" s="154"/>
      <c r="AA16" s="182">
        <f>IF(OR(J16="Fail",ISBLANK(J16)),INDEX('Issue Code Table'!C:C,MATCH(N:N,'Issue Code Table'!A:A,0)),IF(M16="Critical",6,IF(M16="Significant",5,IF(M16="Moderate",3,2))))</f>
        <v>4</v>
      </c>
    </row>
    <row r="17" spans="1:35" s="239" customFormat="1" ht="125" x14ac:dyDescent="0.25">
      <c r="A17" s="170" t="s">
        <v>573</v>
      </c>
      <c r="B17" s="232" t="s">
        <v>230</v>
      </c>
      <c r="C17" s="232" t="s">
        <v>231</v>
      </c>
      <c r="D17" s="232" t="s">
        <v>417</v>
      </c>
      <c r="E17" s="232" t="s">
        <v>574</v>
      </c>
      <c r="F17" s="232" t="s">
        <v>547</v>
      </c>
      <c r="G17" s="232" t="s">
        <v>575</v>
      </c>
      <c r="H17" s="232" t="s">
        <v>576</v>
      </c>
      <c r="I17" s="232"/>
      <c r="J17" s="208"/>
      <c r="K17" s="236" t="s">
        <v>577</v>
      </c>
      <c r="L17" s="232"/>
      <c r="M17" s="232" t="s">
        <v>162</v>
      </c>
      <c r="N17" s="232" t="s">
        <v>235</v>
      </c>
      <c r="O17" s="232" t="s">
        <v>236</v>
      </c>
      <c r="P17" s="234"/>
      <c r="Q17" s="237" t="s">
        <v>490</v>
      </c>
      <c r="R17" s="237" t="s">
        <v>578</v>
      </c>
      <c r="S17" s="232" t="s">
        <v>552</v>
      </c>
      <c r="T17" s="232" t="s">
        <v>579</v>
      </c>
      <c r="U17" s="154" t="s">
        <v>580</v>
      </c>
      <c r="V17" s="154"/>
      <c r="X17" s="235"/>
      <c r="Y17" s="235"/>
      <c r="AA17" s="182">
        <f>IF(OR(J17="Fail",ISBLANK(J17)),INDEX('Issue Code Table'!C:C,MATCH(N:N,'Issue Code Table'!A:A,0)),IF(M17="Critical",6,IF(M17="Significant",5,IF(M17="Moderate",3,2))))</f>
        <v>4</v>
      </c>
      <c r="AB17" s="235"/>
      <c r="AC17" s="235"/>
      <c r="AD17" s="235"/>
      <c r="AE17" s="235"/>
      <c r="AF17" s="235"/>
      <c r="AG17" s="235"/>
      <c r="AH17" s="235"/>
      <c r="AI17" s="235"/>
    </row>
    <row r="18" spans="1:35" s="239" customFormat="1" ht="100" x14ac:dyDescent="0.25">
      <c r="A18" s="170" t="s">
        <v>581</v>
      </c>
      <c r="B18" s="232" t="s">
        <v>377</v>
      </c>
      <c r="C18" s="238" t="s">
        <v>378</v>
      </c>
      <c r="D18" s="232" t="s">
        <v>417</v>
      </c>
      <c r="E18" s="232" t="s">
        <v>582</v>
      </c>
      <c r="F18" s="232" t="s">
        <v>583</v>
      </c>
      <c r="G18" s="232" t="s">
        <v>584</v>
      </c>
      <c r="H18" s="232" t="s">
        <v>585</v>
      </c>
      <c r="I18" s="232"/>
      <c r="J18" s="208"/>
      <c r="K18" s="236" t="s">
        <v>586</v>
      </c>
      <c r="L18" s="232"/>
      <c r="M18" s="232" t="s">
        <v>145</v>
      </c>
      <c r="N18" s="232" t="s">
        <v>210</v>
      </c>
      <c r="O18" s="232" t="s">
        <v>211</v>
      </c>
      <c r="P18" s="234"/>
      <c r="Q18" s="237" t="s">
        <v>490</v>
      </c>
      <c r="R18" s="237" t="s">
        <v>587</v>
      </c>
      <c r="S18" s="232" t="s">
        <v>588</v>
      </c>
      <c r="T18" s="232" t="s">
        <v>589</v>
      </c>
      <c r="U18" s="154" t="s">
        <v>590</v>
      </c>
      <c r="V18" s="154" t="s">
        <v>591</v>
      </c>
      <c r="X18" s="235"/>
      <c r="Y18" s="235"/>
      <c r="AA18" s="182">
        <f>IF(OR(J18="Fail",ISBLANK(J18)),INDEX('Issue Code Table'!C:C,MATCH(N:N,'Issue Code Table'!A:A,0)),IF(M18="Critical",6,IF(M18="Significant",5,IF(M18="Moderate",3,2))))</f>
        <v>5</v>
      </c>
      <c r="AB18" s="235"/>
      <c r="AC18" s="235"/>
      <c r="AD18" s="235"/>
      <c r="AE18" s="235"/>
      <c r="AF18" s="235"/>
      <c r="AG18" s="235"/>
      <c r="AH18" s="235"/>
      <c r="AI18" s="235"/>
    </row>
    <row r="19" spans="1:35" s="239" customFormat="1" ht="125" x14ac:dyDescent="0.25">
      <c r="A19" s="170" t="s">
        <v>592</v>
      </c>
      <c r="B19" s="232" t="s">
        <v>276</v>
      </c>
      <c r="C19" s="232" t="s">
        <v>277</v>
      </c>
      <c r="D19" s="232" t="s">
        <v>417</v>
      </c>
      <c r="E19" s="232" t="s">
        <v>593</v>
      </c>
      <c r="F19" s="232" t="s">
        <v>594</v>
      </c>
      <c r="G19" s="232" t="s">
        <v>595</v>
      </c>
      <c r="H19" s="232" t="s">
        <v>596</v>
      </c>
      <c r="I19" s="232"/>
      <c r="J19" s="208"/>
      <c r="K19" s="240" t="s">
        <v>597</v>
      </c>
      <c r="L19" s="232"/>
      <c r="M19" s="232" t="s">
        <v>145</v>
      </c>
      <c r="N19" s="232" t="s">
        <v>598</v>
      </c>
      <c r="O19" s="232" t="s">
        <v>599</v>
      </c>
      <c r="P19" s="234"/>
      <c r="Q19" s="237" t="s">
        <v>600</v>
      </c>
      <c r="R19" s="237" t="s">
        <v>601</v>
      </c>
      <c r="S19" s="232" t="s">
        <v>602</v>
      </c>
      <c r="T19" s="232" t="s">
        <v>603</v>
      </c>
      <c r="U19" s="154" t="s">
        <v>604</v>
      </c>
      <c r="V19" s="154" t="s">
        <v>605</v>
      </c>
      <c r="X19" s="235"/>
      <c r="Y19" s="235"/>
      <c r="AA19" s="182">
        <f>IF(OR(J19="Fail",ISBLANK(J19)),INDEX('Issue Code Table'!C:C,MATCH(N:N,'Issue Code Table'!A:A,0)),IF(M19="Critical",6,IF(M19="Significant",5,IF(M19="Moderate",3,2))))</f>
        <v>6</v>
      </c>
      <c r="AB19" s="235"/>
      <c r="AC19" s="235"/>
      <c r="AD19" s="235"/>
      <c r="AE19" s="235"/>
      <c r="AF19" s="235"/>
      <c r="AG19" s="235"/>
      <c r="AH19" s="235"/>
      <c r="AI19" s="235"/>
    </row>
    <row r="20" spans="1:35" s="239" customFormat="1" ht="112.5" x14ac:dyDescent="0.25">
      <c r="A20" s="170" t="s">
        <v>606</v>
      </c>
      <c r="B20" s="232" t="s">
        <v>276</v>
      </c>
      <c r="C20" s="232" t="s">
        <v>277</v>
      </c>
      <c r="D20" s="232" t="s">
        <v>417</v>
      </c>
      <c r="E20" s="232" t="s">
        <v>607</v>
      </c>
      <c r="F20" s="232" t="s">
        <v>608</v>
      </c>
      <c r="G20" s="232" t="s">
        <v>609</v>
      </c>
      <c r="H20" s="232" t="s">
        <v>610</v>
      </c>
      <c r="I20" s="232"/>
      <c r="J20" s="208"/>
      <c r="K20" s="236" t="s">
        <v>611</v>
      </c>
      <c r="L20" s="232"/>
      <c r="M20" s="232" t="s">
        <v>145</v>
      </c>
      <c r="N20" s="232" t="s">
        <v>612</v>
      </c>
      <c r="O20" s="232" t="s">
        <v>613</v>
      </c>
      <c r="P20" s="234"/>
      <c r="Q20" s="237" t="s">
        <v>600</v>
      </c>
      <c r="R20" s="237" t="s">
        <v>614</v>
      </c>
      <c r="S20" s="232" t="s">
        <v>615</v>
      </c>
      <c r="T20" s="232" t="s">
        <v>616</v>
      </c>
      <c r="U20" s="154" t="s">
        <v>617</v>
      </c>
      <c r="V20" s="154" t="s">
        <v>618</v>
      </c>
      <c r="X20" s="235"/>
      <c r="Y20" s="235"/>
      <c r="AA20" s="182">
        <f>IF(OR(J20="Fail",ISBLANK(J20)),INDEX('Issue Code Table'!C:C,MATCH(N:N,'Issue Code Table'!A:A,0)),IF(M20="Critical",6,IF(M20="Significant",5,IF(M20="Moderate",3,2))))</f>
        <v>6</v>
      </c>
      <c r="AB20" s="235"/>
      <c r="AC20" s="235"/>
      <c r="AD20" s="235"/>
      <c r="AE20" s="235"/>
      <c r="AF20" s="235"/>
      <c r="AG20" s="235"/>
      <c r="AH20" s="235"/>
      <c r="AI20" s="235"/>
    </row>
    <row r="21" spans="1:35" s="239" customFormat="1" ht="225" x14ac:dyDescent="0.25">
      <c r="A21" s="170" t="s">
        <v>619</v>
      </c>
      <c r="B21" s="232" t="s">
        <v>276</v>
      </c>
      <c r="C21" s="232" t="s">
        <v>277</v>
      </c>
      <c r="D21" s="232" t="s">
        <v>417</v>
      </c>
      <c r="E21" s="232" t="s">
        <v>620</v>
      </c>
      <c r="F21" s="232" t="s">
        <v>621</v>
      </c>
      <c r="G21" s="232" t="s">
        <v>622</v>
      </c>
      <c r="H21" s="232" t="s">
        <v>623</v>
      </c>
      <c r="I21" s="232"/>
      <c r="J21" s="208"/>
      <c r="K21" s="236" t="s">
        <v>624</v>
      </c>
      <c r="L21" s="232"/>
      <c r="M21" s="232" t="s">
        <v>145</v>
      </c>
      <c r="N21" s="232" t="s">
        <v>612</v>
      </c>
      <c r="O21" s="232" t="s">
        <v>613</v>
      </c>
      <c r="P21" s="234"/>
      <c r="Q21" s="237" t="s">
        <v>600</v>
      </c>
      <c r="R21" s="237" t="s">
        <v>625</v>
      </c>
      <c r="S21" s="232" t="s">
        <v>626</v>
      </c>
      <c r="T21" s="232" t="s">
        <v>627</v>
      </c>
      <c r="U21" s="154" t="s">
        <v>628</v>
      </c>
      <c r="V21" s="154" t="s">
        <v>629</v>
      </c>
      <c r="X21" s="235"/>
      <c r="Y21" s="235"/>
      <c r="AA21" s="182">
        <f>IF(OR(J21="Fail",ISBLANK(J21)),INDEX('Issue Code Table'!C:C,MATCH(N:N,'Issue Code Table'!A:A,0)),IF(M21="Critical",6,IF(M21="Significant",5,IF(M21="Moderate",3,2))))</f>
        <v>6</v>
      </c>
      <c r="AB21" s="235"/>
      <c r="AC21" s="235"/>
      <c r="AD21" s="235"/>
      <c r="AE21" s="235"/>
      <c r="AF21" s="235"/>
      <c r="AG21" s="235"/>
      <c r="AH21" s="235"/>
      <c r="AI21" s="235"/>
    </row>
    <row r="22" spans="1:35" s="239" customFormat="1" ht="87.5" x14ac:dyDescent="0.25">
      <c r="A22" s="170" t="s">
        <v>630</v>
      </c>
      <c r="B22" s="232" t="s">
        <v>377</v>
      </c>
      <c r="C22" s="232" t="s">
        <v>378</v>
      </c>
      <c r="D22" s="232" t="s">
        <v>417</v>
      </c>
      <c r="E22" s="232" t="s">
        <v>631</v>
      </c>
      <c r="F22" s="232" t="s">
        <v>632</v>
      </c>
      <c r="G22" s="232" t="s">
        <v>633</v>
      </c>
      <c r="H22" s="232" t="s">
        <v>634</v>
      </c>
      <c r="I22" s="241"/>
      <c r="J22" s="208"/>
      <c r="K22" s="236" t="s">
        <v>635</v>
      </c>
      <c r="L22" s="232"/>
      <c r="M22" s="232" t="s">
        <v>162</v>
      </c>
      <c r="N22" s="232" t="s">
        <v>636</v>
      </c>
      <c r="O22" s="232" t="s">
        <v>637</v>
      </c>
      <c r="P22" s="234"/>
      <c r="Q22" s="237" t="s">
        <v>638</v>
      </c>
      <c r="R22" s="242" t="s">
        <v>639</v>
      </c>
      <c r="S22" s="232" t="s">
        <v>640</v>
      </c>
      <c r="T22" s="232" t="s">
        <v>641</v>
      </c>
      <c r="U22" s="154" t="s">
        <v>642</v>
      </c>
      <c r="V22" s="154"/>
      <c r="X22" s="235"/>
      <c r="Y22" s="235"/>
      <c r="AA22" s="182">
        <f>IF(OR(J22="Fail",ISBLANK(J22)),INDEX('Issue Code Table'!C:C,MATCH(N:N,'Issue Code Table'!A:A,0)),IF(M22="Critical",6,IF(M22="Significant",5,IF(M22="Moderate",3,2))))</f>
        <v>4</v>
      </c>
      <c r="AB22" s="235"/>
      <c r="AC22" s="235"/>
      <c r="AD22" s="235"/>
      <c r="AE22" s="235"/>
      <c r="AF22" s="235"/>
      <c r="AG22" s="235"/>
      <c r="AH22" s="235"/>
      <c r="AI22" s="235"/>
    </row>
    <row r="23" spans="1:35" s="239" customFormat="1" ht="100" x14ac:dyDescent="0.25">
      <c r="A23" s="170" t="s">
        <v>643</v>
      </c>
      <c r="B23" s="232" t="s">
        <v>276</v>
      </c>
      <c r="C23" s="232" t="s">
        <v>277</v>
      </c>
      <c r="D23" s="232" t="s">
        <v>417</v>
      </c>
      <c r="E23" s="232" t="s">
        <v>644</v>
      </c>
      <c r="F23" s="232" t="s">
        <v>645</v>
      </c>
      <c r="G23" s="232" t="s">
        <v>646</v>
      </c>
      <c r="H23" s="232" t="s">
        <v>647</v>
      </c>
      <c r="I23" s="241"/>
      <c r="J23" s="208"/>
      <c r="K23" s="236" t="s">
        <v>648</v>
      </c>
      <c r="L23" s="232"/>
      <c r="M23" s="232" t="s">
        <v>162</v>
      </c>
      <c r="N23" s="232" t="s">
        <v>636</v>
      </c>
      <c r="O23" s="232" t="s">
        <v>637</v>
      </c>
      <c r="P23" s="234"/>
      <c r="Q23" s="242" t="s">
        <v>638</v>
      </c>
      <c r="R23" s="242" t="s">
        <v>649</v>
      </c>
      <c r="S23" s="232" t="s">
        <v>650</v>
      </c>
      <c r="T23" s="232" t="s">
        <v>651</v>
      </c>
      <c r="U23" s="154" t="s">
        <v>652</v>
      </c>
      <c r="V23" s="154"/>
      <c r="X23" s="235"/>
      <c r="Y23" s="235"/>
      <c r="AA23" s="182">
        <f>IF(OR(J23="Fail",ISBLANK(J23)),INDEX('Issue Code Table'!C:C,MATCH(N:N,'Issue Code Table'!A:A,0)),IF(M23="Critical",6,IF(M23="Significant",5,IF(M23="Moderate",3,2))))</f>
        <v>4</v>
      </c>
      <c r="AB23" s="235"/>
      <c r="AC23" s="235"/>
      <c r="AD23" s="235"/>
      <c r="AE23" s="235"/>
      <c r="AF23" s="235"/>
      <c r="AG23" s="235"/>
      <c r="AH23" s="235"/>
      <c r="AI23" s="235"/>
    </row>
    <row r="24" spans="1:35" s="239" customFormat="1" ht="100" x14ac:dyDescent="0.25">
      <c r="A24" s="170" t="s">
        <v>653</v>
      </c>
      <c r="B24" s="232" t="s">
        <v>276</v>
      </c>
      <c r="C24" s="232" t="s">
        <v>277</v>
      </c>
      <c r="D24" s="232" t="s">
        <v>417</v>
      </c>
      <c r="E24" s="232" t="s">
        <v>654</v>
      </c>
      <c r="F24" s="232" t="s">
        <v>645</v>
      </c>
      <c r="G24" s="232" t="s">
        <v>655</v>
      </c>
      <c r="H24" s="243" t="s">
        <v>656</v>
      </c>
      <c r="I24" s="241"/>
      <c r="J24" s="208"/>
      <c r="K24" s="240" t="s">
        <v>657</v>
      </c>
      <c r="L24" s="232"/>
      <c r="M24" s="232" t="s">
        <v>162</v>
      </c>
      <c r="N24" s="232" t="s">
        <v>636</v>
      </c>
      <c r="O24" s="232" t="s">
        <v>637</v>
      </c>
      <c r="P24" s="234"/>
      <c r="Q24" s="242" t="s">
        <v>638</v>
      </c>
      <c r="R24" s="242" t="s">
        <v>658</v>
      </c>
      <c r="S24" s="232" t="s">
        <v>659</v>
      </c>
      <c r="T24" s="232" t="s">
        <v>660</v>
      </c>
      <c r="U24" s="154" t="s">
        <v>661</v>
      </c>
      <c r="V24" s="154"/>
      <c r="X24" s="235"/>
      <c r="Y24" s="235"/>
      <c r="AA24" s="182">
        <f>IF(OR(J24="Fail",ISBLANK(J24)),INDEX('Issue Code Table'!C:C,MATCH(N:N,'Issue Code Table'!A:A,0)),IF(M24="Critical",6,IF(M24="Significant",5,IF(M24="Moderate",3,2))))</f>
        <v>4</v>
      </c>
      <c r="AB24" s="235"/>
      <c r="AC24" s="235"/>
      <c r="AD24" s="235"/>
      <c r="AE24" s="235"/>
      <c r="AF24" s="235"/>
      <c r="AG24" s="235"/>
      <c r="AH24" s="235"/>
      <c r="AI24" s="235"/>
    </row>
    <row r="25" spans="1:35" s="239" customFormat="1" ht="100" x14ac:dyDescent="0.25">
      <c r="A25" s="170" t="s">
        <v>662</v>
      </c>
      <c r="B25" s="232" t="s">
        <v>205</v>
      </c>
      <c r="C25" s="232" t="s">
        <v>206</v>
      </c>
      <c r="D25" s="232" t="s">
        <v>417</v>
      </c>
      <c r="E25" s="232" t="s">
        <v>663</v>
      </c>
      <c r="F25" s="232" t="s">
        <v>664</v>
      </c>
      <c r="G25" s="232" t="s">
        <v>665</v>
      </c>
      <c r="H25" s="232" t="s">
        <v>666</v>
      </c>
      <c r="I25" s="241"/>
      <c r="J25" s="208"/>
      <c r="K25" s="236" t="s">
        <v>667</v>
      </c>
      <c r="L25" s="232"/>
      <c r="M25" s="232" t="s">
        <v>162</v>
      </c>
      <c r="N25" s="232" t="s">
        <v>636</v>
      </c>
      <c r="O25" s="232" t="s">
        <v>637</v>
      </c>
      <c r="P25" s="234"/>
      <c r="Q25" s="242" t="s">
        <v>638</v>
      </c>
      <c r="R25" s="242" t="s">
        <v>668</v>
      </c>
      <c r="S25" s="232" t="s">
        <v>669</v>
      </c>
      <c r="T25" s="232" t="s">
        <v>670</v>
      </c>
      <c r="U25" s="154" t="s">
        <v>671</v>
      </c>
      <c r="V25" s="154"/>
      <c r="X25" s="235"/>
      <c r="Y25" s="235"/>
      <c r="AA25" s="182">
        <f>IF(OR(J25="Fail",ISBLANK(J25)),INDEX('Issue Code Table'!C:C,MATCH(N:N,'Issue Code Table'!A:A,0)),IF(M25="Critical",6,IF(M25="Significant",5,IF(M25="Moderate",3,2))))</f>
        <v>4</v>
      </c>
      <c r="AB25" s="235"/>
      <c r="AC25" s="235"/>
      <c r="AD25" s="235"/>
      <c r="AE25" s="235"/>
      <c r="AF25" s="235"/>
      <c r="AG25" s="235"/>
      <c r="AH25" s="235"/>
      <c r="AI25" s="235"/>
    </row>
    <row r="26" spans="1:35" s="239" customFormat="1" ht="137.5" x14ac:dyDescent="0.25">
      <c r="A26" s="170" t="s">
        <v>672</v>
      </c>
      <c r="B26" s="232" t="s">
        <v>383</v>
      </c>
      <c r="C26" s="232" t="s">
        <v>384</v>
      </c>
      <c r="D26" s="232" t="s">
        <v>417</v>
      </c>
      <c r="E26" s="232" t="s">
        <v>673</v>
      </c>
      <c r="F26" s="232" t="s">
        <v>674</v>
      </c>
      <c r="G26" s="232" t="s">
        <v>675</v>
      </c>
      <c r="H26" s="232" t="s">
        <v>676</v>
      </c>
      <c r="I26" s="241"/>
      <c r="J26" s="208"/>
      <c r="K26" s="236" t="s">
        <v>677</v>
      </c>
      <c r="L26" s="232"/>
      <c r="M26" s="232" t="s">
        <v>162</v>
      </c>
      <c r="N26" s="232" t="s">
        <v>636</v>
      </c>
      <c r="O26" s="232" t="s">
        <v>637</v>
      </c>
      <c r="P26" s="234"/>
      <c r="Q26" s="242" t="s">
        <v>638</v>
      </c>
      <c r="R26" s="242" t="s">
        <v>678</v>
      </c>
      <c r="S26" s="232" t="s">
        <v>679</v>
      </c>
      <c r="T26" s="232" t="s">
        <v>680</v>
      </c>
      <c r="U26" s="154" t="s">
        <v>681</v>
      </c>
      <c r="V26" s="154"/>
      <c r="X26" s="235"/>
      <c r="Y26" s="235"/>
      <c r="AA26" s="182">
        <f>IF(OR(J26="Fail",ISBLANK(J26)),INDEX('Issue Code Table'!C:C,MATCH(N:N,'Issue Code Table'!A:A,0)),IF(M26="Critical",6,IF(M26="Significant",5,IF(M26="Moderate",3,2))))</f>
        <v>4</v>
      </c>
      <c r="AB26" s="235"/>
      <c r="AC26" s="235"/>
      <c r="AD26" s="235"/>
      <c r="AE26" s="235"/>
      <c r="AF26" s="235"/>
      <c r="AG26" s="235"/>
      <c r="AH26" s="235"/>
      <c r="AI26" s="235"/>
    </row>
    <row r="27" spans="1:35" s="239" customFormat="1" ht="150" x14ac:dyDescent="0.25">
      <c r="A27" s="170" t="s">
        <v>682</v>
      </c>
      <c r="B27" s="232" t="s">
        <v>383</v>
      </c>
      <c r="C27" s="238" t="s">
        <v>384</v>
      </c>
      <c r="D27" s="232" t="s">
        <v>417</v>
      </c>
      <c r="E27" s="232" t="s">
        <v>683</v>
      </c>
      <c r="F27" s="232" t="s">
        <v>684</v>
      </c>
      <c r="G27" s="232" t="s">
        <v>685</v>
      </c>
      <c r="H27" s="232" t="s">
        <v>686</v>
      </c>
      <c r="I27" s="241"/>
      <c r="J27" s="208"/>
      <c r="K27" s="236" t="s">
        <v>687</v>
      </c>
      <c r="L27" s="232"/>
      <c r="M27" s="232" t="s">
        <v>162</v>
      </c>
      <c r="N27" s="232" t="s">
        <v>636</v>
      </c>
      <c r="O27" s="232" t="s">
        <v>637</v>
      </c>
      <c r="P27" s="234"/>
      <c r="Q27" s="242" t="s">
        <v>638</v>
      </c>
      <c r="R27" s="242" t="s">
        <v>688</v>
      </c>
      <c r="S27" s="242"/>
      <c r="T27" s="232" t="s">
        <v>689</v>
      </c>
      <c r="U27" s="154" t="s">
        <v>690</v>
      </c>
      <c r="V27" s="154"/>
      <c r="X27" s="235"/>
      <c r="Y27" s="235"/>
      <c r="AA27" s="182">
        <f>IF(OR(J27="Fail",ISBLANK(J27)),INDEX('Issue Code Table'!C:C,MATCH(N:N,'Issue Code Table'!A:A,0)),IF(M27="Critical",6,IF(M27="Significant",5,IF(M27="Moderate",3,2))))</f>
        <v>4</v>
      </c>
      <c r="AB27" s="235"/>
      <c r="AC27" s="235"/>
      <c r="AD27" s="235"/>
      <c r="AE27" s="235"/>
      <c r="AF27" s="235"/>
      <c r="AG27" s="235"/>
      <c r="AH27" s="235"/>
      <c r="AI27" s="235"/>
    </row>
    <row r="28" spans="1:35" s="239" customFormat="1" ht="137.5" x14ac:dyDescent="0.25">
      <c r="A28" s="170" t="s">
        <v>691</v>
      </c>
      <c r="B28" s="232" t="s">
        <v>345</v>
      </c>
      <c r="C28" s="238" t="s">
        <v>692</v>
      </c>
      <c r="D28" s="232" t="s">
        <v>417</v>
      </c>
      <c r="E28" s="232" t="s">
        <v>693</v>
      </c>
      <c r="F28" s="232" t="s">
        <v>694</v>
      </c>
      <c r="G28" s="232" t="s">
        <v>695</v>
      </c>
      <c r="H28" s="232" t="s">
        <v>696</v>
      </c>
      <c r="I28" s="241"/>
      <c r="J28" s="208"/>
      <c r="K28" s="236" t="s">
        <v>697</v>
      </c>
      <c r="L28" s="232"/>
      <c r="M28" s="232" t="s">
        <v>162</v>
      </c>
      <c r="N28" s="232" t="s">
        <v>636</v>
      </c>
      <c r="O28" s="232" t="s">
        <v>637</v>
      </c>
      <c r="P28" s="234"/>
      <c r="Q28" s="242" t="s">
        <v>638</v>
      </c>
      <c r="R28" s="242" t="s">
        <v>698</v>
      </c>
      <c r="S28" s="242"/>
      <c r="T28" s="232" t="s">
        <v>699</v>
      </c>
      <c r="U28" s="154" t="s">
        <v>700</v>
      </c>
      <c r="V28" s="154"/>
      <c r="X28" s="235"/>
      <c r="Y28" s="235"/>
      <c r="AA28" s="182">
        <f>IF(OR(J28="Fail",ISBLANK(J28)),INDEX('Issue Code Table'!C:C,MATCH(N:N,'Issue Code Table'!A:A,0)),IF(M28="Critical",6,IF(M28="Significant",5,IF(M28="Moderate",3,2))))</f>
        <v>4</v>
      </c>
      <c r="AB28" s="235"/>
      <c r="AC28" s="235"/>
      <c r="AD28" s="235"/>
      <c r="AE28" s="235"/>
      <c r="AF28" s="235"/>
      <c r="AG28" s="235"/>
      <c r="AH28" s="235"/>
      <c r="AI28" s="235"/>
    </row>
    <row r="29" spans="1:35" s="239" customFormat="1" ht="87.5" x14ac:dyDescent="0.25">
      <c r="A29" s="170" t="s">
        <v>701</v>
      </c>
      <c r="B29" s="232" t="s">
        <v>702</v>
      </c>
      <c r="C29" s="238" t="s">
        <v>703</v>
      </c>
      <c r="D29" s="232" t="s">
        <v>417</v>
      </c>
      <c r="E29" s="232" t="s">
        <v>704</v>
      </c>
      <c r="F29" s="232" t="s">
        <v>694</v>
      </c>
      <c r="G29" s="232" t="s">
        <v>695</v>
      </c>
      <c r="H29" s="232" t="s">
        <v>705</v>
      </c>
      <c r="I29" s="241"/>
      <c r="J29" s="208"/>
      <c r="K29" s="236" t="s">
        <v>706</v>
      </c>
      <c r="L29" s="232"/>
      <c r="M29" s="232" t="s">
        <v>162</v>
      </c>
      <c r="N29" s="232" t="s">
        <v>636</v>
      </c>
      <c r="O29" s="232" t="s">
        <v>637</v>
      </c>
      <c r="P29" s="234"/>
      <c r="Q29" s="242" t="s">
        <v>638</v>
      </c>
      <c r="R29" s="242" t="s">
        <v>707</v>
      </c>
      <c r="S29" s="242"/>
      <c r="T29" s="232" t="s">
        <v>708</v>
      </c>
      <c r="U29" s="154" t="s">
        <v>709</v>
      </c>
      <c r="V29" s="154"/>
      <c r="X29" s="235"/>
      <c r="Y29" s="235"/>
      <c r="AA29" s="182">
        <f>IF(OR(J29="Fail",ISBLANK(J29)),INDEX('Issue Code Table'!C:C,MATCH(N:N,'Issue Code Table'!A:A,0)),IF(M29="Critical",6,IF(M29="Significant",5,IF(M29="Moderate",3,2))))</f>
        <v>4</v>
      </c>
      <c r="AB29" s="235"/>
      <c r="AC29" s="235"/>
      <c r="AD29" s="235"/>
      <c r="AE29" s="235"/>
      <c r="AF29" s="235"/>
      <c r="AG29" s="235"/>
      <c r="AH29" s="235"/>
      <c r="AI29" s="235"/>
    </row>
    <row r="30" spans="1:35" s="239" customFormat="1" ht="75" x14ac:dyDescent="0.25">
      <c r="A30" s="170" t="s">
        <v>710</v>
      </c>
      <c r="B30" s="232" t="s">
        <v>377</v>
      </c>
      <c r="C30" s="238" t="s">
        <v>378</v>
      </c>
      <c r="D30" s="232" t="s">
        <v>417</v>
      </c>
      <c r="E30" s="232" t="s">
        <v>711</v>
      </c>
      <c r="F30" s="232" t="s">
        <v>712</v>
      </c>
      <c r="G30" s="232" t="s">
        <v>713</v>
      </c>
      <c r="H30" s="232" t="s">
        <v>714</v>
      </c>
      <c r="I30" s="241"/>
      <c r="J30" s="208"/>
      <c r="K30" s="236" t="s">
        <v>715</v>
      </c>
      <c r="L30" s="232"/>
      <c r="M30" s="232" t="s">
        <v>145</v>
      </c>
      <c r="N30" s="232" t="s">
        <v>716</v>
      </c>
      <c r="O30" s="232" t="s">
        <v>717</v>
      </c>
      <c r="P30" s="234"/>
      <c r="Q30" s="242" t="s">
        <v>718</v>
      </c>
      <c r="R30" s="242" t="s">
        <v>719</v>
      </c>
      <c r="S30" s="242"/>
      <c r="T30" s="232" t="s">
        <v>720</v>
      </c>
      <c r="U30" s="154" t="s">
        <v>721</v>
      </c>
      <c r="V30" s="154" t="s">
        <v>722</v>
      </c>
      <c r="X30" s="235"/>
      <c r="Y30" s="235"/>
      <c r="AA30" s="182">
        <f>IF(OR(J30="Fail",ISBLANK(J30)),INDEX('Issue Code Table'!C:C,MATCH(N:N,'Issue Code Table'!A:A,0)),IF(M30="Critical",6,IF(M30="Significant",5,IF(M30="Moderate",3,2))))</f>
        <v>5</v>
      </c>
      <c r="AB30" s="235"/>
      <c r="AC30" s="235"/>
      <c r="AD30" s="235"/>
      <c r="AE30" s="235"/>
      <c r="AF30" s="235"/>
      <c r="AG30" s="235"/>
      <c r="AH30" s="235"/>
      <c r="AI30" s="235"/>
    </row>
    <row r="31" spans="1:35" s="239" customFormat="1" ht="87.5" x14ac:dyDescent="0.25">
      <c r="A31" s="170" t="s">
        <v>723</v>
      </c>
      <c r="B31" s="232" t="s">
        <v>369</v>
      </c>
      <c r="C31" s="238" t="s">
        <v>370</v>
      </c>
      <c r="D31" s="232" t="s">
        <v>724</v>
      </c>
      <c r="E31" s="232" t="s">
        <v>725</v>
      </c>
      <c r="F31" s="232" t="s">
        <v>726</v>
      </c>
      <c r="G31" s="232" t="s">
        <v>727</v>
      </c>
      <c r="H31" s="232" t="s">
        <v>728</v>
      </c>
      <c r="I31" s="241"/>
      <c r="J31" s="208"/>
      <c r="K31" s="236" t="s">
        <v>729</v>
      </c>
      <c r="L31" s="232"/>
      <c r="M31" s="232" t="s">
        <v>145</v>
      </c>
      <c r="N31" s="232" t="s">
        <v>716</v>
      </c>
      <c r="O31" s="232" t="s">
        <v>717</v>
      </c>
      <c r="P31" s="234"/>
      <c r="Q31" s="242" t="s">
        <v>718</v>
      </c>
      <c r="R31" s="242" t="s">
        <v>730</v>
      </c>
      <c r="S31" s="242"/>
      <c r="T31" s="232" t="s">
        <v>731</v>
      </c>
      <c r="U31" s="154" t="s">
        <v>732</v>
      </c>
      <c r="V31" s="154" t="s">
        <v>733</v>
      </c>
      <c r="X31" s="235"/>
      <c r="Y31" s="235"/>
      <c r="AA31" s="182">
        <f>IF(OR(J31="Fail",ISBLANK(J31)),INDEX('Issue Code Table'!C:C,MATCH(N:N,'Issue Code Table'!A:A,0)),IF(M31="Critical",6,IF(M31="Significant",5,IF(M31="Moderate",3,2))))</f>
        <v>5</v>
      </c>
      <c r="AB31" s="235"/>
      <c r="AC31" s="235"/>
      <c r="AD31" s="235"/>
      <c r="AE31" s="235"/>
      <c r="AF31" s="235"/>
      <c r="AG31" s="235"/>
      <c r="AH31" s="235"/>
      <c r="AI31" s="235"/>
    </row>
    <row r="32" spans="1:35" s="239" customFormat="1" ht="87.5" x14ac:dyDescent="0.25">
      <c r="A32" s="170" t="s">
        <v>734</v>
      </c>
      <c r="B32" s="232" t="s">
        <v>377</v>
      </c>
      <c r="C32" s="238" t="s">
        <v>378</v>
      </c>
      <c r="D32" s="232" t="s">
        <v>417</v>
      </c>
      <c r="E32" s="232" t="s">
        <v>735</v>
      </c>
      <c r="F32" s="232" t="s">
        <v>736</v>
      </c>
      <c r="G32" s="232" t="s">
        <v>737</v>
      </c>
      <c r="H32" s="232" t="s">
        <v>738</v>
      </c>
      <c r="I32" s="241"/>
      <c r="J32" s="208"/>
      <c r="K32" s="236" t="s">
        <v>739</v>
      </c>
      <c r="L32" s="232"/>
      <c r="M32" s="232" t="s">
        <v>145</v>
      </c>
      <c r="N32" s="232" t="s">
        <v>716</v>
      </c>
      <c r="O32" s="232" t="s">
        <v>717</v>
      </c>
      <c r="P32" s="234"/>
      <c r="Q32" s="242" t="s">
        <v>718</v>
      </c>
      <c r="R32" s="242" t="s">
        <v>740</v>
      </c>
      <c r="S32" s="242"/>
      <c r="T32" s="232" t="s">
        <v>741</v>
      </c>
      <c r="U32" s="154" t="s">
        <v>742</v>
      </c>
      <c r="V32" s="154" t="s">
        <v>743</v>
      </c>
      <c r="X32" s="235"/>
      <c r="Y32" s="235"/>
      <c r="AA32" s="182">
        <f>IF(OR(J32="Fail",ISBLANK(J32)),INDEX('Issue Code Table'!C:C,MATCH(N:N,'Issue Code Table'!A:A,0)),IF(M32="Critical",6,IF(M32="Significant",5,IF(M32="Moderate",3,2))))</f>
        <v>5</v>
      </c>
      <c r="AB32" s="235"/>
      <c r="AC32" s="235"/>
      <c r="AD32" s="235"/>
      <c r="AE32" s="235"/>
      <c r="AF32" s="235"/>
      <c r="AG32" s="235"/>
      <c r="AH32" s="235"/>
      <c r="AI32" s="235"/>
    </row>
    <row r="33" spans="1:36" s="239" customFormat="1" ht="75" x14ac:dyDescent="0.25">
      <c r="A33" s="170" t="s">
        <v>744</v>
      </c>
      <c r="B33" s="232" t="s">
        <v>377</v>
      </c>
      <c r="C33" s="238" t="s">
        <v>378</v>
      </c>
      <c r="D33" s="232" t="s">
        <v>417</v>
      </c>
      <c r="E33" s="232" t="s">
        <v>745</v>
      </c>
      <c r="F33" s="232" t="s">
        <v>746</v>
      </c>
      <c r="G33" s="232" t="s">
        <v>747</v>
      </c>
      <c r="H33" s="232" t="s">
        <v>748</v>
      </c>
      <c r="I33" s="241"/>
      <c r="J33" s="208"/>
      <c r="K33" s="236" t="s">
        <v>749</v>
      </c>
      <c r="L33" s="232"/>
      <c r="M33" s="232" t="s">
        <v>145</v>
      </c>
      <c r="N33" s="232" t="s">
        <v>716</v>
      </c>
      <c r="O33" s="232" t="s">
        <v>717</v>
      </c>
      <c r="P33" s="234"/>
      <c r="Q33" s="242" t="s">
        <v>718</v>
      </c>
      <c r="R33" s="242" t="s">
        <v>750</v>
      </c>
      <c r="S33" s="242"/>
      <c r="T33" s="232" t="s">
        <v>751</v>
      </c>
      <c r="U33" s="154" t="s">
        <v>752</v>
      </c>
      <c r="V33" s="154" t="s">
        <v>753</v>
      </c>
      <c r="X33" s="235"/>
      <c r="Y33" s="235"/>
      <c r="AA33" s="182">
        <f>IF(OR(J33="Fail",ISBLANK(J33)),INDEX('Issue Code Table'!C:C,MATCH(N:N,'Issue Code Table'!A:A,0)),IF(M33="Critical",6,IF(M33="Significant",5,IF(M33="Moderate",3,2))))</f>
        <v>5</v>
      </c>
      <c r="AB33" s="235"/>
      <c r="AC33" s="235"/>
      <c r="AD33" s="235"/>
      <c r="AE33" s="235"/>
      <c r="AF33" s="235"/>
      <c r="AG33" s="235"/>
      <c r="AH33" s="235"/>
      <c r="AI33" s="235"/>
    </row>
    <row r="34" spans="1:36" s="239" customFormat="1" ht="87.5" x14ac:dyDescent="0.25">
      <c r="A34" s="170" t="s">
        <v>754</v>
      </c>
      <c r="B34" s="232" t="s">
        <v>755</v>
      </c>
      <c r="C34" s="238" t="s">
        <v>756</v>
      </c>
      <c r="D34" s="232" t="s">
        <v>417</v>
      </c>
      <c r="E34" s="232" t="s">
        <v>757</v>
      </c>
      <c r="F34" s="232" t="s">
        <v>758</v>
      </c>
      <c r="G34" s="232" t="s">
        <v>759</v>
      </c>
      <c r="H34" s="232" t="s">
        <v>760</v>
      </c>
      <c r="I34" s="241"/>
      <c r="J34" s="208"/>
      <c r="K34" s="236" t="s">
        <v>761</v>
      </c>
      <c r="L34" s="232"/>
      <c r="M34" s="236" t="s">
        <v>162</v>
      </c>
      <c r="N34" s="232" t="s">
        <v>235</v>
      </c>
      <c r="O34" s="232" t="s">
        <v>236</v>
      </c>
      <c r="P34" s="234"/>
      <c r="Q34" s="242" t="s">
        <v>718</v>
      </c>
      <c r="R34" s="242" t="s">
        <v>762</v>
      </c>
      <c r="S34" s="242"/>
      <c r="T34" s="232" t="s">
        <v>763</v>
      </c>
      <c r="U34" s="154" t="s">
        <v>764</v>
      </c>
      <c r="V34" s="154"/>
      <c r="X34" s="235"/>
      <c r="Y34" s="235"/>
      <c r="AA34" s="182">
        <f>IF(OR(J34="Fail",ISBLANK(J34)),INDEX('Issue Code Table'!C:C,MATCH(N:N,'Issue Code Table'!A:A,0)),IF(M34="Critical",6,IF(M34="Significant",5,IF(M34="Moderate",3,2))))</f>
        <v>4</v>
      </c>
      <c r="AB34" s="235"/>
      <c r="AC34" s="235"/>
      <c r="AD34" s="235"/>
      <c r="AE34" s="235"/>
      <c r="AF34" s="235"/>
      <c r="AG34" s="235"/>
      <c r="AH34" s="235"/>
      <c r="AI34" s="235"/>
    </row>
    <row r="35" spans="1:36" s="239" customFormat="1" ht="87.5" x14ac:dyDescent="0.25">
      <c r="A35" s="170" t="s">
        <v>765</v>
      </c>
      <c r="B35" s="232" t="s">
        <v>755</v>
      </c>
      <c r="C35" s="238" t="s">
        <v>756</v>
      </c>
      <c r="D35" s="232" t="s">
        <v>724</v>
      </c>
      <c r="E35" s="232" t="s">
        <v>766</v>
      </c>
      <c r="F35" s="232" t="s">
        <v>767</v>
      </c>
      <c r="G35" s="232" t="s">
        <v>759</v>
      </c>
      <c r="H35" s="232" t="s">
        <v>768</v>
      </c>
      <c r="I35" s="241"/>
      <c r="J35" s="208"/>
      <c r="K35" s="236" t="s">
        <v>769</v>
      </c>
      <c r="L35" s="232"/>
      <c r="M35" s="236" t="s">
        <v>162</v>
      </c>
      <c r="N35" s="232" t="s">
        <v>235</v>
      </c>
      <c r="O35" s="232" t="s">
        <v>236</v>
      </c>
      <c r="P35" s="234"/>
      <c r="Q35" s="242" t="s">
        <v>718</v>
      </c>
      <c r="R35" s="242" t="s">
        <v>770</v>
      </c>
      <c r="S35" s="242"/>
      <c r="T35" s="232" t="s">
        <v>771</v>
      </c>
      <c r="U35" s="154" t="s">
        <v>772</v>
      </c>
      <c r="V35" s="154"/>
      <c r="X35" s="235"/>
      <c r="Y35" s="235"/>
      <c r="AA35" s="182">
        <f>IF(OR(J35="Fail",ISBLANK(J35)),INDEX('Issue Code Table'!C:C,MATCH(N:N,'Issue Code Table'!A:A,0)),IF(M35="Critical",6,IF(M35="Significant",5,IF(M35="Moderate",3,2))))</f>
        <v>4</v>
      </c>
      <c r="AB35" s="235"/>
      <c r="AC35" s="235"/>
      <c r="AD35" s="235"/>
      <c r="AE35" s="235"/>
      <c r="AF35" s="235"/>
      <c r="AG35" s="235"/>
      <c r="AH35" s="235"/>
      <c r="AI35" s="235"/>
    </row>
    <row r="36" spans="1:36" s="239" customFormat="1" ht="75" x14ac:dyDescent="0.25">
      <c r="A36" s="170" t="s">
        <v>773</v>
      </c>
      <c r="B36" s="232" t="s">
        <v>377</v>
      </c>
      <c r="C36" s="238" t="s">
        <v>378</v>
      </c>
      <c r="D36" s="232" t="s">
        <v>417</v>
      </c>
      <c r="E36" s="232" t="s">
        <v>774</v>
      </c>
      <c r="F36" s="232" t="s">
        <v>775</v>
      </c>
      <c r="G36" s="232" t="s">
        <v>776</v>
      </c>
      <c r="H36" s="232" t="s">
        <v>777</v>
      </c>
      <c r="I36" s="241"/>
      <c r="J36" s="208"/>
      <c r="K36" s="236" t="s">
        <v>778</v>
      </c>
      <c r="L36" s="232"/>
      <c r="M36" s="232" t="s">
        <v>145</v>
      </c>
      <c r="N36" s="232" t="s">
        <v>716</v>
      </c>
      <c r="O36" s="232" t="s">
        <v>717</v>
      </c>
      <c r="P36" s="234"/>
      <c r="Q36" s="242" t="s">
        <v>718</v>
      </c>
      <c r="R36" s="242" t="s">
        <v>779</v>
      </c>
      <c r="S36" s="242"/>
      <c r="T36" s="232" t="s">
        <v>780</v>
      </c>
      <c r="U36" s="154" t="s">
        <v>781</v>
      </c>
      <c r="V36" s="154" t="s">
        <v>782</v>
      </c>
      <c r="X36" s="235"/>
      <c r="Y36" s="235"/>
      <c r="AA36" s="182">
        <f>IF(OR(J36="Fail",ISBLANK(J36)),INDEX('Issue Code Table'!C:C,MATCH(N:N,'Issue Code Table'!A:A,0)),IF(M36="Critical",6,IF(M36="Significant",5,IF(M36="Moderate",3,2))))</f>
        <v>5</v>
      </c>
      <c r="AB36" s="235"/>
      <c r="AC36" s="235"/>
      <c r="AD36" s="235"/>
      <c r="AE36" s="235"/>
      <c r="AF36" s="235"/>
      <c r="AG36" s="235"/>
      <c r="AH36" s="235"/>
      <c r="AI36" s="235"/>
    </row>
    <row r="37" spans="1:36" s="239" customFormat="1" ht="75" x14ac:dyDescent="0.25">
      <c r="A37" s="170" t="s">
        <v>783</v>
      </c>
      <c r="B37" s="232" t="s">
        <v>369</v>
      </c>
      <c r="C37" s="238" t="s">
        <v>370</v>
      </c>
      <c r="D37" s="232" t="s">
        <v>724</v>
      </c>
      <c r="E37" s="232" t="s">
        <v>784</v>
      </c>
      <c r="F37" s="232" t="s">
        <v>785</v>
      </c>
      <c r="G37" s="232" t="s">
        <v>786</v>
      </c>
      <c r="H37" s="232" t="s">
        <v>787</v>
      </c>
      <c r="I37" s="241"/>
      <c r="J37" s="208"/>
      <c r="K37" s="236" t="s">
        <v>788</v>
      </c>
      <c r="L37" s="232"/>
      <c r="M37" s="232" t="s">
        <v>145</v>
      </c>
      <c r="N37" s="232" t="s">
        <v>789</v>
      </c>
      <c r="O37" s="232" t="s">
        <v>790</v>
      </c>
      <c r="P37" s="234"/>
      <c r="Q37" s="242" t="s">
        <v>791</v>
      </c>
      <c r="R37" s="242" t="s">
        <v>792</v>
      </c>
      <c r="S37" s="242"/>
      <c r="T37" s="232" t="s">
        <v>793</v>
      </c>
      <c r="U37" s="154" t="s">
        <v>794</v>
      </c>
      <c r="V37" s="154" t="s">
        <v>795</v>
      </c>
      <c r="X37" s="235"/>
      <c r="Y37" s="235"/>
      <c r="AA37" s="182">
        <f>IF(OR(J37="Fail",ISBLANK(J37)),INDEX('Issue Code Table'!C:C,MATCH(N:N,'Issue Code Table'!A:A,0)),IF(M37="Critical",6,IF(M37="Significant",5,IF(M37="Moderate",3,2))))</f>
        <v>6</v>
      </c>
      <c r="AB37" s="235"/>
      <c r="AC37" s="235"/>
      <c r="AD37" s="235"/>
      <c r="AE37" s="235"/>
      <c r="AF37" s="235"/>
      <c r="AG37" s="235"/>
      <c r="AH37" s="235"/>
      <c r="AI37" s="235"/>
    </row>
    <row r="38" spans="1:36" s="239" customFormat="1" ht="87.5" x14ac:dyDescent="0.25">
      <c r="A38" s="170" t="s">
        <v>796</v>
      </c>
      <c r="B38" s="232" t="s">
        <v>369</v>
      </c>
      <c r="C38" s="238" t="s">
        <v>370</v>
      </c>
      <c r="D38" s="232" t="s">
        <v>417</v>
      </c>
      <c r="E38" s="232" t="s">
        <v>797</v>
      </c>
      <c r="F38" s="232" t="s">
        <v>798</v>
      </c>
      <c r="G38" s="232" t="s">
        <v>799</v>
      </c>
      <c r="H38" s="232" t="s">
        <v>800</v>
      </c>
      <c r="I38" s="241"/>
      <c r="J38" s="208"/>
      <c r="K38" s="236" t="s">
        <v>801</v>
      </c>
      <c r="L38" s="232"/>
      <c r="M38" s="236" t="s">
        <v>145</v>
      </c>
      <c r="N38" s="232" t="s">
        <v>802</v>
      </c>
      <c r="O38" s="232" t="s">
        <v>803</v>
      </c>
      <c r="P38" s="234"/>
      <c r="Q38" s="242" t="s">
        <v>804</v>
      </c>
      <c r="R38" s="242" t="s">
        <v>805</v>
      </c>
      <c r="S38" s="242"/>
      <c r="T38" s="232" t="s">
        <v>806</v>
      </c>
      <c r="U38" s="154" t="s">
        <v>807</v>
      </c>
      <c r="V38" s="154" t="s">
        <v>808</v>
      </c>
      <c r="X38" s="235"/>
      <c r="Y38" s="235"/>
      <c r="AA38" s="182">
        <f>IF(OR(J38="Fail",ISBLANK(J38)),INDEX('Issue Code Table'!C:C,MATCH(N:N,'Issue Code Table'!A:A,0)),IF(M38="Critical",6,IF(M38="Significant",5,IF(M38="Moderate",3,2))))</f>
        <v>6</v>
      </c>
      <c r="AB38" s="235"/>
      <c r="AC38" s="235"/>
      <c r="AD38" s="235"/>
      <c r="AE38" s="235"/>
      <c r="AF38" s="235"/>
      <c r="AG38" s="235"/>
      <c r="AH38" s="235"/>
      <c r="AI38" s="235"/>
      <c r="AJ38" s="235"/>
    </row>
    <row r="39" spans="1:36" s="239" customFormat="1" ht="87.5" x14ac:dyDescent="0.25">
      <c r="A39" s="170" t="s">
        <v>809</v>
      </c>
      <c r="B39" s="232" t="s">
        <v>369</v>
      </c>
      <c r="C39" s="238" t="s">
        <v>370</v>
      </c>
      <c r="D39" s="232" t="s">
        <v>417</v>
      </c>
      <c r="E39" s="232" t="s">
        <v>810</v>
      </c>
      <c r="F39" s="232" t="s">
        <v>811</v>
      </c>
      <c r="G39" s="232" t="s">
        <v>812</v>
      </c>
      <c r="H39" s="232" t="s">
        <v>813</v>
      </c>
      <c r="I39" s="241"/>
      <c r="J39" s="208"/>
      <c r="K39" s="236" t="s">
        <v>814</v>
      </c>
      <c r="L39" s="232"/>
      <c r="M39" s="236" t="s">
        <v>145</v>
      </c>
      <c r="N39" s="232" t="s">
        <v>802</v>
      </c>
      <c r="O39" s="232" t="s">
        <v>803</v>
      </c>
      <c r="P39" s="234"/>
      <c r="Q39" s="242" t="s">
        <v>804</v>
      </c>
      <c r="R39" s="242" t="s">
        <v>815</v>
      </c>
      <c r="S39" s="242"/>
      <c r="T39" s="232" t="s">
        <v>816</v>
      </c>
      <c r="U39" s="154" t="s">
        <v>817</v>
      </c>
      <c r="V39" s="154" t="s">
        <v>818</v>
      </c>
      <c r="X39" s="235"/>
      <c r="Y39" s="235"/>
      <c r="AA39" s="182">
        <f>IF(OR(J39="Fail",ISBLANK(J39)),INDEX('Issue Code Table'!C:C,MATCH(N:N,'Issue Code Table'!A:A,0)),IF(M39="Critical",6,IF(M39="Significant",5,IF(M39="Moderate",3,2))))</f>
        <v>6</v>
      </c>
      <c r="AB39" s="235"/>
      <c r="AC39" s="235"/>
      <c r="AD39" s="235"/>
      <c r="AE39" s="235"/>
      <c r="AF39" s="235"/>
      <c r="AG39" s="235"/>
      <c r="AH39" s="235"/>
      <c r="AI39" s="235"/>
      <c r="AJ39" s="235"/>
    </row>
    <row r="40" spans="1:36" s="239" customFormat="1" ht="100" x14ac:dyDescent="0.25">
      <c r="A40" s="170" t="s">
        <v>819</v>
      </c>
      <c r="B40" s="232" t="s">
        <v>820</v>
      </c>
      <c r="C40" s="238" t="s">
        <v>821</v>
      </c>
      <c r="D40" s="232" t="s">
        <v>724</v>
      </c>
      <c r="E40" s="232" t="s">
        <v>822</v>
      </c>
      <c r="F40" s="232" t="s">
        <v>823</v>
      </c>
      <c r="G40" s="232" t="s">
        <v>824</v>
      </c>
      <c r="H40" s="232" t="s">
        <v>825</v>
      </c>
      <c r="I40" s="241"/>
      <c r="J40" s="208"/>
      <c r="K40" s="236" t="s">
        <v>826</v>
      </c>
      <c r="L40" s="232"/>
      <c r="M40" s="236" t="s">
        <v>162</v>
      </c>
      <c r="N40" s="232" t="s">
        <v>827</v>
      </c>
      <c r="O40" s="232" t="s">
        <v>828</v>
      </c>
      <c r="P40" s="234"/>
      <c r="Q40" s="242" t="s">
        <v>804</v>
      </c>
      <c r="R40" s="242" t="s">
        <v>829</v>
      </c>
      <c r="S40" s="242"/>
      <c r="T40" s="232" t="s">
        <v>830</v>
      </c>
      <c r="U40" s="154" t="s">
        <v>831</v>
      </c>
      <c r="V40" s="154"/>
      <c r="X40" s="235"/>
      <c r="Y40" s="235"/>
      <c r="AA40" s="182">
        <f>IF(OR(J40="Fail",ISBLANK(J40)),INDEX('Issue Code Table'!C:C,MATCH(N:N,'Issue Code Table'!A:A,0)),IF(M40="Critical",6,IF(M40="Significant",5,IF(M40="Moderate",3,2))))</f>
        <v>4</v>
      </c>
      <c r="AB40" s="235"/>
      <c r="AC40" s="235"/>
      <c r="AD40" s="235"/>
      <c r="AE40" s="235"/>
      <c r="AF40" s="235"/>
      <c r="AG40" s="235"/>
      <c r="AH40" s="235"/>
      <c r="AI40" s="235"/>
      <c r="AJ40" s="235"/>
    </row>
    <row r="41" spans="1:36" s="239" customFormat="1" ht="87.5" x14ac:dyDescent="0.25">
      <c r="A41" s="170" t="s">
        <v>832</v>
      </c>
      <c r="B41" s="232" t="s">
        <v>230</v>
      </c>
      <c r="C41" s="232" t="s">
        <v>231</v>
      </c>
      <c r="D41" s="232" t="s">
        <v>724</v>
      </c>
      <c r="E41" s="232" t="s">
        <v>833</v>
      </c>
      <c r="F41" s="232" t="s">
        <v>834</v>
      </c>
      <c r="G41" s="232" t="s">
        <v>835</v>
      </c>
      <c r="H41" s="232" t="s">
        <v>836</v>
      </c>
      <c r="I41" s="241"/>
      <c r="J41" s="208"/>
      <c r="K41" s="236" t="s">
        <v>837</v>
      </c>
      <c r="L41" s="232"/>
      <c r="M41" s="244" t="s">
        <v>162</v>
      </c>
      <c r="N41" s="196" t="s">
        <v>235</v>
      </c>
      <c r="O41" s="196" t="s">
        <v>236</v>
      </c>
      <c r="P41" s="234"/>
      <c r="Q41" s="242" t="s">
        <v>804</v>
      </c>
      <c r="R41" s="242" t="s">
        <v>838</v>
      </c>
      <c r="S41" s="242"/>
      <c r="T41" s="232" t="s">
        <v>839</v>
      </c>
      <c r="U41" s="154" t="s">
        <v>840</v>
      </c>
      <c r="V41" s="154"/>
      <c r="X41" s="235"/>
      <c r="Y41" s="235"/>
      <c r="AA41" s="182">
        <f>IF(OR(J41="Fail",ISBLANK(J41)),INDEX('Issue Code Table'!C:C,MATCH(N:N,'Issue Code Table'!A:A,0)),IF(M41="Critical",6,IF(M41="Significant",5,IF(M41="Moderate",3,2))))</f>
        <v>4</v>
      </c>
      <c r="AB41" s="235"/>
      <c r="AC41" s="235"/>
      <c r="AD41" s="235"/>
      <c r="AE41" s="235"/>
      <c r="AF41" s="235"/>
      <c r="AG41" s="235"/>
      <c r="AH41" s="235"/>
      <c r="AI41" s="235"/>
      <c r="AJ41" s="235"/>
    </row>
    <row r="42" spans="1:36" s="239" customFormat="1" ht="87.5" x14ac:dyDescent="0.25">
      <c r="A42" s="170" t="s">
        <v>841</v>
      </c>
      <c r="B42" s="154" t="s">
        <v>213</v>
      </c>
      <c r="C42" s="154" t="s">
        <v>214</v>
      </c>
      <c r="D42" s="232" t="s">
        <v>724</v>
      </c>
      <c r="E42" s="232" t="s">
        <v>842</v>
      </c>
      <c r="F42" s="232" t="s">
        <v>843</v>
      </c>
      <c r="G42" s="232" t="s">
        <v>844</v>
      </c>
      <c r="H42" s="232" t="s">
        <v>845</v>
      </c>
      <c r="I42" s="241"/>
      <c r="J42" s="208"/>
      <c r="K42" s="236" t="s">
        <v>846</v>
      </c>
      <c r="L42" s="232"/>
      <c r="M42" s="244" t="s">
        <v>145</v>
      </c>
      <c r="N42" s="196" t="s">
        <v>218</v>
      </c>
      <c r="O42" s="196" t="s">
        <v>219</v>
      </c>
      <c r="P42" s="234"/>
      <c r="Q42" s="242" t="s">
        <v>804</v>
      </c>
      <c r="R42" s="242" t="s">
        <v>847</v>
      </c>
      <c r="S42" s="242"/>
      <c r="T42" s="232" t="s">
        <v>848</v>
      </c>
      <c r="U42" s="154" t="s">
        <v>849</v>
      </c>
      <c r="V42" s="154" t="s">
        <v>850</v>
      </c>
      <c r="X42" s="235"/>
      <c r="Y42" s="235"/>
      <c r="AA42" s="182">
        <f>IF(OR(J42="Fail",ISBLANK(J42)),INDEX('Issue Code Table'!C:C,MATCH(N:N,'Issue Code Table'!A:A,0)),IF(M42="Critical",6,IF(M42="Significant",5,IF(M42="Moderate",3,2))))</f>
        <v>5</v>
      </c>
      <c r="AB42" s="235"/>
      <c r="AC42" s="235"/>
      <c r="AD42" s="235"/>
      <c r="AE42" s="235"/>
      <c r="AF42" s="235"/>
      <c r="AG42" s="235"/>
      <c r="AH42" s="235"/>
      <c r="AI42" s="235"/>
      <c r="AJ42" s="235"/>
    </row>
    <row r="43" spans="1:36" ht="125" x14ac:dyDescent="0.35">
      <c r="A43" s="170" t="s">
        <v>851</v>
      </c>
      <c r="B43" s="232" t="s">
        <v>702</v>
      </c>
      <c r="C43" s="232" t="s">
        <v>703</v>
      </c>
      <c r="D43" s="232" t="s">
        <v>417</v>
      </c>
      <c r="E43" s="232" t="s">
        <v>852</v>
      </c>
      <c r="F43" s="232" t="s">
        <v>853</v>
      </c>
      <c r="G43" s="232" t="s">
        <v>854</v>
      </c>
      <c r="H43" s="232" t="s">
        <v>855</v>
      </c>
      <c r="I43" s="241"/>
      <c r="J43" s="208"/>
      <c r="K43" s="236" t="s">
        <v>856</v>
      </c>
      <c r="L43" s="232"/>
      <c r="M43" s="236" t="s">
        <v>136</v>
      </c>
      <c r="N43" s="232" t="s">
        <v>857</v>
      </c>
      <c r="O43" s="232" t="s">
        <v>858</v>
      </c>
      <c r="P43" s="234"/>
      <c r="Q43" s="242" t="s">
        <v>859</v>
      </c>
      <c r="R43" s="242" t="s">
        <v>860</v>
      </c>
      <c r="S43" s="242"/>
      <c r="T43" s="232" t="s">
        <v>861</v>
      </c>
      <c r="U43" s="154" t="s">
        <v>862</v>
      </c>
      <c r="V43" s="154" t="s">
        <v>863</v>
      </c>
      <c r="AA43" s="182">
        <f>IF(OR(J43="Fail",ISBLANK(J43)),INDEX('Issue Code Table'!C:C,MATCH(N:N,'Issue Code Table'!A:A,0)),IF(M43="Critical",6,IF(M43="Significant",5,IF(M43="Moderate",3,2))))</f>
        <v>7</v>
      </c>
    </row>
    <row r="44" spans="1:36" s="239" customFormat="1" ht="100" x14ac:dyDescent="0.25">
      <c r="A44" s="170" t="s">
        <v>864</v>
      </c>
      <c r="B44" s="232" t="s">
        <v>321</v>
      </c>
      <c r="C44" s="232" t="s">
        <v>322</v>
      </c>
      <c r="D44" s="232" t="s">
        <v>417</v>
      </c>
      <c r="E44" s="232" t="s">
        <v>865</v>
      </c>
      <c r="F44" s="232" t="s">
        <v>866</v>
      </c>
      <c r="G44" s="232" t="s">
        <v>867</v>
      </c>
      <c r="H44" s="232" t="s">
        <v>868</v>
      </c>
      <c r="I44" s="241"/>
      <c r="J44" s="208"/>
      <c r="K44" s="236" t="s">
        <v>869</v>
      </c>
      <c r="L44" s="232"/>
      <c r="M44" s="236" t="s">
        <v>226</v>
      </c>
      <c r="N44" s="232" t="s">
        <v>870</v>
      </c>
      <c r="O44" s="232" t="s">
        <v>871</v>
      </c>
      <c r="P44" s="234"/>
      <c r="Q44" s="242" t="s">
        <v>859</v>
      </c>
      <c r="R44" s="242" t="s">
        <v>872</v>
      </c>
      <c r="S44" s="242"/>
      <c r="T44" s="232" t="s">
        <v>873</v>
      </c>
      <c r="U44" s="154" t="s">
        <v>874</v>
      </c>
      <c r="V44" s="154"/>
      <c r="X44" s="235"/>
      <c r="Y44" s="235"/>
      <c r="AA44" s="182">
        <f>IF(OR(J44="Fail",ISBLANK(J44)),INDEX('Issue Code Table'!C:C,MATCH(N:N,'Issue Code Table'!A:A,0)),IF(M44="Critical",6,IF(M44="Significant",5,IF(M44="Moderate",3,2))))</f>
        <v>2</v>
      </c>
      <c r="AB44" s="235"/>
      <c r="AC44" s="235"/>
      <c r="AD44" s="235"/>
      <c r="AE44" s="235"/>
      <c r="AF44" s="235"/>
      <c r="AG44" s="235"/>
      <c r="AH44" s="235"/>
      <c r="AI44" s="235"/>
      <c r="AJ44" s="235"/>
    </row>
    <row r="45" spans="1:36" s="239" customFormat="1" ht="87.5" x14ac:dyDescent="0.25">
      <c r="A45" s="170" t="s">
        <v>875</v>
      </c>
      <c r="B45" s="232" t="s">
        <v>702</v>
      </c>
      <c r="C45" s="232" t="s">
        <v>703</v>
      </c>
      <c r="D45" s="232" t="s">
        <v>417</v>
      </c>
      <c r="E45" s="232" t="s">
        <v>876</v>
      </c>
      <c r="F45" s="232" t="s">
        <v>877</v>
      </c>
      <c r="G45" s="232" t="s">
        <v>878</v>
      </c>
      <c r="H45" s="232" t="s">
        <v>879</v>
      </c>
      <c r="I45" s="241"/>
      <c r="J45" s="208"/>
      <c r="K45" s="236" t="s">
        <v>880</v>
      </c>
      <c r="L45" s="232"/>
      <c r="M45" s="236" t="s">
        <v>145</v>
      </c>
      <c r="N45" s="232" t="s">
        <v>881</v>
      </c>
      <c r="O45" s="232" t="s">
        <v>882</v>
      </c>
      <c r="P45" s="234"/>
      <c r="Q45" s="242" t="s">
        <v>859</v>
      </c>
      <c r="R45" s="242" t="s">
        <v>883</v>
      </c>
      <c r="S45" s="242"/>
      <c r="T45" s="232" t="s">
        <v>884</v>
      </c>
      <c r="U45" s="154" t="s">
        <v>885</v>
      </c>
      <c r="V45" s="154" t="s">
        <v>886</v>
      </c>
      <c r="X45" s="235"/>
      <c r="Y45" s="235"/>
      <c r="AA45" s="182">
        <f>IF(OR(J45="Fail",ISBLANK(J45)),INDEX('Issue Code Table'!C:C,MATCH(N:N,'Issue Code Table'!A:A,0)),IF(M45="Critical",6,IF(M45="Significant",5,IF(M45="Moderate",3,2))))</f>
        <v>5</v>
      </c>
      <c r="AB45" s="235"/>
      <c r="AC45" s="235"/>
      <c r="AD45" s="235"/>
      <c r="AE45" s="235"/>
      <c r="AF45" s="235"/>
      <c r="AG45" s="235"/>
      <c r="AH45" s="235"/>
      <c r="AI45" s="235"/>
      <c r="AJ45" s="235"/>
    </row>
    <row r="46" spans="1:36" s="239" customFormat="1" ht="87.5" x14ac:dyDescent="0.25">
      <c r="A46" s="170" t="s">
        <v>887</v>
      </c>
      <c r="B46" s="232" t="s">
        <v>345</v>
      </c>
      <c r="C46" s="232" t="s">
        <v>692</v>
      </c>
      <c r="D46" s="232" t="s">
        <v>417</v>
      </c>
      <c r="E46" s="232" t="s">
        <v>888</v>
      </c>
      <c r="F46" s="232" t="s">
        <v>889</v>
      </c>
      <c r="G46" s="232" t="s">
        <v>890</v>
      </c>
      <c r="H46" s="232" t="s">
        <v>891</v>
      </c>
      <c r="I46" s="241"/>
      <c r="J46" s="208"/>
      <c r="K46" s="236" t="s">
        <v>892</v>
      </c>
      <c r="L46" s="232"/>
      <c r="M46" s="236" t="s">
        <v>226</v>
      </c>
      <c r="N46" s="232" t="s">
        <v>893</v>
      </c>
      <c r="O46" s="232" t="s">
        <v>894</v>
      </c>
      <c r="P46" s="234"/>
      <c r="Q46" s="242" t="s">
        <v>859</v>
      </c>
      <c r="R46" s="242" t="s">
        <v>895</v>
      </c>
      <c r="S46" s="242"/>
      <c r="T46" s="232" t="s">
        <v>896</v>
      </c>
      <c r="U46" s="154" t="s">
        <v>897</v>
      </c>
      <c r="V46" s="154"/>
      <c r="X46" s="235"/>
      <c r="Y46" s="235"/>
      <c r="AA46" s="182">
        <f>IF(OR(J46="Fail",ISBLANK(J46)),INDEX('Issue Code Table'!C:C,MATCH(N:N,'Issue Code Table'!A:A,0)),IF(M46="Critical",6,IF(M46="Significant",5,IF(M46="Moderate",3,2))))</f>
        <v>2</v>
      </c>
      <c r="AB46" s="235"/>
      <c r="AC46" s="235"/>
      <c r="AD46" s="235"/>
      <c r="AE46" s="235"/>
      <c r="AF46" s="235"/>
      <c r="AG46" s="235"/>
      <c r="AH46" s="235"/>
      <c r="AI46" s="235"/>
      <c r="AJ46" s="235"/>
    </row>
    <row r="47" spans="1:36" s="239" customFormat="1" ht="87.5" x14ac:dyDescent="0.25">
      <c r="A47" s="170" t="s">
        <v>898</v>
      </c>
      <c r="B47" s="232" t="s">
        <v>702</v>
      </c>
      <c r="C47" s="232" t="s">
        <v>703</v>
      </c>
      <c r="D47" s="232" t="s">
        <v>417</v>
      </c>
      <c r="E47" s="232" t="s">
        <v>899</v>
      </c>
      <c r="F47" s="232" t="s">
        <v>900</v>
      </c>
      <c r="G47" s="232" t="s">
        <v>901</v>
      </c>
      <c r="H47" s="232" t="s">
        <v>902</v>
      </c>
      <c r="I47" s="241"/>
      <c r="J47" s="208"/>
      <c r="K47" s="236" t="s">
        <v>903</v>
      </c>
      <c r="L47" s="232"/>
      <c r="M47" s="236" t="s">
        <v>145</v>
      </c>
      <c r="N47" s="232" t="s">
        <v>881</v>
      </c>
      <c r="O47" s="232" t="s">
        <v>882</v>
      </c>
      <c r="P47" s="234"/>
      <c r="Q47" s="242" t="s">
        <v>859</v>
      </c>
      <c r="R47" s="242" t="s">
        <v>904</v>
      </c>
      <c r="S47" s="242"/>
      <c r="T47" s="232" t="s">
        <v>905</v>
      </c>
      <c r="U47" s="154" t="s">
        <v>906</v>
      </c>
      <c r="V47" s="154" t="s">
        <v>907</v>
      </c>
      <c r="X47" s="235"/>
      <c r="Y47" s="235"/>
      <c r="AA47" s="182">
        <f>IF(OR(J47="Fail",ISBLANK(J47)),INDEX('Issue Code Table'!C:C,MATCH(N:N,'Issue Code Table'!A:A,0)),IF(M47="Critical",6,IF(M47="Significant",5,IF(M47="Moderate",3,2))))</f>
        <v>5</v>
      </c>
      <c r="AB47" s="235"/>
      <c r="AC47" s="235"/>
      <c r="AD47" s="235"/>
      <c r="AE47" s="235"/>
      <c r="AF47" s="235"/>
      <c r="AG47" s="235"/>
      <c r="AH47" s="235"/>
      <c r="AI47" s="235"/>
      <c r="AJ47" s="235"/>
    </row>
    <row r="48" spans="1:36" s="239" customFormat="1" ht="100" x14ac:dyDescent="0.25">
      <c r="A48" s="170" t="s">
        <v>908</v>
      </c>
      <c r="B48" s="232" t="s">
        <v>337</v>
      </c>
      <c r="C48" s="238" t="s">
        <v>338</v>
      </c>
      <c r="D48" s="232" t="s">
        <v>417</v>
      </c>
      <c r="E48" s="232" t="s">
        <v>909</v>
      </c>
      <c r="F48" s="232" t="s">
        <v>910</v>
      </c>
      <c r="G48" s="232" t="s">
        <v>911</v>
      </c>
      <c r="H48" s="232" t="s">
        <v>912</v>
      </c>
      <c r="I48" s="241"/>
      <c r="J48" s="208"/>
      <c r="K48" s="236" t="s">
        <v>913</v>
      </c>
      <c r="L48" s="232"/>
      <c r="M48" s="236" t="s">
        <v>145</v>
      </c>
      <c r="N48" s="232" t="s">
        <v>914</v>
      </c>
      <c r="O48" s="232" t="s">
        <v>915</v>
      </c>
      <c r="P48" s="234"/>
      <c r="Q48" s="242" t="s">
        <v>859</v>
      </c>
      <c r="R48" s="242" t="s">
        <v>916</v>
      </c>
      <c r="S48" s="242"/>
      <c r="T48" s="232" t="s">
        <v>917</v>
      </c>
      <c r="U48" s="154" t="s">
        <v>918</v>
      </c>
      <c r="V48" s="154" t="s">
        <v>919</v>
      </c>
      <c r="X48" s="235"/>
      <c r="Y48" s="235"/>
      <c r="AA48" s="182">
        <f>IF(OR(J48="Fail",ISBLANK(J48)),INDEX('Issue Code Table'!C:C,MATCH(N:N,'Issue Code Table'!A:A,0)),IF(M48="Critical",6,IF(M48="Significant",5,IF(M48="Moderate",3,2))))</f>
        <v>6</v>
      </c>
      <c r="AB48" s="235"/>
      <c r="AC48" s="235"/>
      <c r="AD48" s="235"/>
      <c r="AE48" s="235"/>
      <c r="AF48" s="235"/>
      <c r="AG48" s="235"/>
      <c r="AH48" s="235"/>
      <c r="AI48" s="235"/>
      <c r="AJ48" s="235"/>
    </row>
    <row r="49" spans="1:36" s="239" customFormat="1" ht="100" x14ac:dyDescent="0.25">
      <c r="A49" s="170" t="s">
        <v>920</v>
      </c>
      <c r="B49" s="232" t="s">
        <v>702</v>
      </c>
      <c r="C49" s="232" t="s">
        <v>703</v>
      </c>
      <c r="D49" s="232" t="s">
        <v>417</v>
      </c>
      <c r="E49" s="232" t="s">
        <v>921</v>
      </c>
      <c r="F49" s="232" t="s">
        <v>922</v>
      </c>
      <c r="G49" s="232" t="s">
        <v>923</v>
      </c>
      <c r="H49" s="232" t="s">
        <v>924</v>
      </c>
      <c r="I49" s="241"/>
      <c r="J49" s="208"/>
      <c r="K49" s="236" t="s">
        <v>925</v>
      </c>
      <c r="L49" s="232"/>
      <c r="M49" s="236" t="s">
        <v>226</v>
      </c>
      <c r="N49" s="232" t="s">
        <v>893</v>
      </c>
      <c r="O49" s="232" t="s">
        <v>894</v>
      </c>
      <c r="P49" s="234"/>
      <c r="Q49" s="242" t="s">
        <v>859</v>
      </c>
      <c r="R49" s="242" t="s">
        <v>926</v>
      </c>
      <c r="S49" s="242"/>
      <c r="T49" s="232" t="s">
        <v>927</v>
      </c>
      <c r="U49" s="154" t="s">
        <v>928</v>
      </c>
      <c r="V49" s="154"/>
      <c r="X49" s="235"/>
      <c r="Y49" s="235"/>
      <c r="AA49" s="182">
        <f>IF(OR(J49="Fail",ISBLANK(J49)),INDEX('Issue Code Table'!C:C,MATCH(N:N,'Issue Code Table'!A:A,0)),IF(M49="Critical",6,IF(M49="Significant",5,IF(M49="Moderate",3,2))))</f>
        <v>2</v>
      </c>
      <c r="AB49" s="235"/>
      <c r="AC49" s="235"/>
      <c r="AD49" s="235"/>
      <c r="AE49" s="235"/>
      <c r="AF49" s="235"/>
      <c r="AG49" s="235"/>
      <c r="AH49" s="235"/>
      <c r="AI49" s="235"/>
      <c r="AJ49" s="235"/>
    </row>
    <row r="50" spans="1:36" s="239" customFormat="1" ht="87.5" x14ac:dyDescent="0.25">
      <c r="A50" s="170" t="s">
        <v>929</v>
      </c>
      <c r="B50" s="232" t="s">
        <v>337</v>
      </c>
      <c r="C50" s="238" t="s">
        <v>338</v>
      </c>
      <c r="D50" s="232" t="s">
        <v>417</v>
      </c>
      <c r="E50" s="232" t="s">
        <v>930</v>
      </c>
      <c r="F50" s="232" t="s">
        <v>931</v>
      </c>
      <c r="G50" s="232" t="s">
        <v>932</v>
      </c>
      <c r="H50" s="232" t="s">
        <v>933</v>
      </c>
      <c r="I50" s="241"/>
      <c r="J50" s="208"/>
      <c r="K50" s="236" t="s">
        <v>934</v>
      </c>
      <c r="L50" s="232"/>
      <c r="M50" s="236" t="s">
        <v>162</v>
      </c>
      <c r="N50" s="232" t="s">
        <v>342</v>
      </c>
      <c r="O50" s="232" t="s">
        <v>343</v>
      </c>
      <c r="P50" s="234"/>
      <c r="Q50" s="242" t="s">
        <v>935</v>
      </c>
      <c r="R50" s="242" t="s">
        <v>936</v>
      </c>
      <c r="S50" s="242"/>
      <c r="T50" s="232" t="s">
        <v>937</v>
      </c>
      <c r="U50" s="154" t="s">
        <v>938</v>
      </c>
      <c r="V50" s="154"/>
      <c r="X50" s="235"/>
      <c r="Y50" s="235"/>
      <c r="AA50" s="182">
        <f>IF(OR(J50="Fail",ISBLANK(J50)),INDEX('Issue Code Table'!C:C,MATCH(N:N,'Issue Code Table'!A:A,0)),IF(M50="Critical",6,IF(M50="Significant",5,IF(M50="Moderate",3,2))))</f>
        <v>3</v>
      </c>
      <c r="AB50" s="235"/>
      <c r="AC50" s="235"/>
      <c r="AD50" s="235"/>
      <c r="AE50" s="235"/>
      <c r="AF50" s="235"/>
      <c r="AG50" s="235"/>
      <c r="AH50" s="235"/>
      <c r="AI50" s="235"/>
      <c r="AJ50" s="235"/>
    </row>
    <row r="51" spans="1:36" s="239" customFormat="1" ht="75" x14ac:dyDescent="0.25">
      <c r="A51" s="170" t="s">
        <v>939</v>
      </c>
      <c r="B51" s="232" t="s">
        <v>383</v>
      </c>
      <c r="C51" s="232" t="s">
        <v>384</v>
      </c>
      <c r="D51" s="232" t="s">
        <v>417</v>
      </c>
      <c r="E51" s="232" t="s">
        <v>940</v>
      </c>
      <c r="F51" s="232" t="s">
        <v>941</v>
      </c>
      <c r="G51" s="232" t="s">
        <v>942</v>
      </c>
      <c r="H51" s="232" t="s">
        <v>943</v>
      </c>
      <c r="I51" s="241"/>
      <c r="J51" s="208"/>
      <c r="K51" s="236" t="s">
        <v>944</v>
      </c>
      <c r="L51" s="232"/>
      <c r="M51" s="236" t="s">
        <v>145</v>
      </c>
      <c r="N51" s="232" t="s">
        <v>716</v>
      </c>
      <c r="O51" s="232" t="s">
        <v>717</v>
      </c>
      <c r="P51" s="234"/>
      <c r="Q51" s="242" t="s">
        <v>945</v>
      </c>
      <c r="R51" s="242" t="s">
        <v>946</v>
      </c>
      <c r="S51" s="242"/>
      <c r="T51" s="232" t="s">
        <v>947</v>
      </c>
      <c r="U51" s="154" t="s">
        <v>948</v>
      </c>
      <c r="V51" s="154" t="s">
        <v>949</v>
      </c>
      <c r="X51" s="235"/>
      <c r="Y51" s="235"/>
      <c r="AA51" s="182">
        <f>IF(OR(J51="Fail",ISBLANK(J51)),INDEX('Issue Code Table'!C:C,MATCH(N:N,'Issue Code Table'!A:A,0)),IF(M51="Critical",6,IF(M51="Significant",5,IF(M51="Moderate",3,2))))</f>
        <v>5</v>
      </c>
      <c r="AB51" s="235"/>
      <c r="AC51" s="235"/>
      <c r="AD51" s="235"/>
      <c r="AE51" s="235"/>
      <c r="AF51" s="235"/>
      <c r="AG51" s="235"/>
      <c r="AH51" s="235"/>
      <c r="AI51" s="235"/>
      <c r="AJ51" s="235"/>
    </row>
    <row r="52" spans="1:36" s="189" customFormat="1" ht="14" x14ac:dyDescent="0.3">
      <c r="A52" s="245"/>
      <c r="B52" s="246" t="s">
        <v>403</v>
      </c>
      <c r="C52" s="245"/>
      <c r="D52" s="247"/>
      <c r="E52" s="247"/>
      <c r="F52" s="247"/>
      <c r="G52" s="248"/>
      <c r="H52" s="247"/>
      <c r="I52" s="247"/>
      <c r="J52" s="247"/>
      <c r="K52" s="247"/>
      <c r="L52" s="247"/>
      <c r="M52" s="247"/>
      <c r="N52" s="247"/>
      <c r="O52" s="247"/>
      <c r="P52" s="247"/>
      <c r="Q52" s="247"/>
      <c r="R52" s="247"/>
      <c r="S52" s="247"/>
      <c r="T52" s="248"/>
      <c r="U52" s="248"/>
      <c r="V52" s="248"/>
      <c r="AA52" s="247"/>
    </row>
    <row r="53" spans="1:36" ht="14.25" customHeight="1" x14ac:dyDescent="0.35"/>
    <row r="55" spans="1:36" x14ac:dyDescent="0.35">
      <c r="T55" s="180"/>
      <c r="W55" s="180"/>
    </row>
    <row r="56" spans="1:36" hidden="1" x14ac:dyDescent="0.35">
      <c r="T56" s="180"/>
      <c r="W56" s="180"/>
    </row>
    <row r="57" spans="1:36" hidden="1" x14ac:dyDescent="0.35">
      <c r="E57" s="189" t="s">
        <v>404</v>
      </c>
      <c r="T57" s="180"/>
      <c r="W57" s="180"/>
    </row>
    <row r="58" spans="1:36" hidden="1" x14ac:dyDescent="0.35">
      <c r="E58" s="189" t="s">
        <v>56</v>
      </c>
      <c r="T58" s="180"/>
      <c r="W58" s="180"/>
    </row>
    <row r="59" spans="1:36" hidden="1" x14ac:dyDescent="0.35">
      <c r="E59" s="189" t="s">
        <v>57</v>
      </c>
      <c r="T59" s="180"/>
      <c r="W59" s="180"/>
    </row>
    <row r="60" spans="1:36" hidden="1" x14ac:dyDescent="0.35">
      <c r="E60" s="189" t="s">
        <v>45</v>
      </c>
      <c r="T60" s="180"/>
      <c r="W60" s="180"/>
    </row>
    <row r="61" spans="1:36" hidden="1" x14ac:dyDescent="0.35">
      <c r="E61" s="189" t="s">
        <v>405</v>
      </c>
      <c r="T61" s="180"/>
      <c r="W61" s="180"/>
    </row>
    <row r="62" spans="1:36" hidden="1" x14ac:dyDescent="0.35">
      <c r="E62" s="189"/>
    </row>
    <row r="63" spans="1:36" hidden="1" x14ac:dyDescent="0.35">
      <c r="E63" s="186" t="s">
        <v>406</v>
      </c>
    </row>
    <row r="64" spans="1:36" hidden="1" x14ac:dyDescent="0.35">
      <c r="E64" s="186" t="s">
        <v>136</v>
      </c>
    </row>
    <row r="65" spans="5:5" hidden="1" x14ac:dyDescent="0.35">
      <c r="E65" s="186" t="s">
        <v>145</v>
      </c>
    </row>
    <row r="66" spans="5:5" hidden="1" x14ac:dyDescent="0.35">
      <c r="E66" s="186" t="s">
        <v>162</v>
      </c>
    </row>
    <row r="67" spans="5:5" hidden="1" x14ac:dyDescent="0.35">
      <c r="E67" s="186" t="s">
        <v>226</v>
      </c>
    </row>
    <row r="68" spans="5:5" hidden="1" x14ac:dyDescent="0.35"/>
    <row r="69" spans="5:5" hidden="1" x14ac:dyDescent="0.35"/>
    <row r="70" spans="5:5" ht="59.25" customHeight="1" x14ac:dyDescent="0.35"/>
  </sheetData>
  <protectedRanges>
    <protectedRange password="E1A2" sqref="N2:O2" name="Range1"/>
  </protectedRanges>
  <autoFilter ref="A2:AJ52" xr:uid="{F4882FC0-C020-4CAE-A001-ABC98A6C13A6}"/>
  <conditionalFormatting sqref="A3:AA51">
    <cfRule type="expression" dxfId="23" priority="5" stopIfTrue="1">
      <formula>AND($A13&lt;&gt;"", MOD(ROW()-2,2)=1)</formula>
    </cfRule>
    <cfRule type="expression" dxfId="22" priority="6" stopIfTrue="1">
      <formula>AND($A13&lt;&gt;"", MOD(ROW()-2,2)=0)</formula>
    </cfRule>
  </conditionalFormatting>
  <conditionalFormatting sqref="J3:J51">
    <cfRule type="expression" dxfId="21" priority="2" stopIfTrue="1">
      <formula>LOWER(TRIM($J3))="pass"</formula>
    </cfRule>
    <cfRule type="expression" dxfId="20" priority="3" stopIfTrue="1">
      <formula>LOWER(TRIM($J3))="fail"</formula>
    </cfRule>
    <cfRule type="expression" dxfId="19" priority="4" stopIfTrue="1">
      <formula>LOWER(TRIM($J3))="info"</formula>
    </cfRule>
  </conditionalFormatting>
  <dataValidations count="2">
    <dataValidation type="list" allowBlank="1" showInputMessage="1" showErrorMessage="1" sqref="M3:M51" xr:uid="{2BC06F0F-967E-48AC-89EF-2AC5AF28F6DC}">
      <formula1>$E$64:$E$67</formula1>
    </dataValidation>
    <dataValidation type="list" allowBlank="1" showInputMessage="1" showErrorMessage="1" sqref="J3:J51" xr:uid="{D74EA793-671D-46EF-B03A-4261B1F274C7}">
      <formula1>$E$58:$E$61</formula1>
    </dataValidation>
  </dataValidations>
  <pageMargins left="0.7" right="0.7" top="0.75" bottom="0.75" header="0.3" footer="0.3"/>
  <pageSetup orientation="portrait" r:id="rId1"/>
  <headerFooter alignWithMargins="0"/>
  <rowBreaks count="1" manualBreakCount="1">
    <brk id="2" max="16383" man="1"/>
  </rowBreaks>
  <extLst>
    <ext xmlns:x14="http://schemas.microsoft.com/office/spreadsheetml/2009/9/main" uri="{78C0D931-6437-407d-A8EE-F0AAD7539E65}">
      <x14:conditionalFormattings>
        <x14:conditionalFormatting xmlns:xm="http://schemas.microsoft.com/office/excel/2006/main">
          <x14:cfRule type="expression" priority="1" stopIfTrue="1" id="{E2842056-522B-4C4E-91EE-85F1353CE558}">
            <xm:f>AND($N3&lt;&gt;"", ISNA(MATCH($N3,'Issue Code Table'!$A:$A,0)))</xm:f>
            <x14:dxf>
              <font>
                <b/>
                <i val="0"/>
                <color rgb="FFFF0101"/>
              </font>
              <fill>
                <patternFill>
                  <bgColor rgb="FFFFFF00"/>
                </patternFill>
              </fill>
            </x14:dxf>
          </x14:cfRule>
          <xm:sqref>N3:N51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4" tint="-0.249977111117893"/>
  </sheetPr>
  <dimension ref="A1:AJ81"/>
  <sheetViews>
    <sheetView zoomScaleNormal="100" workbookViewId="0">
      <pane ySplit="2" topLeftCell="A3" activePane="bottomLeft" state="frozen"/>
      <selection activeCell="O1" sqref="O1"/>
      <selection pane="bottomLeft"/>
    </sheetView>
  </sheetViews>
  <sheetFormatPr defaultColWidth="22.7265625" defaultRowHeight="14.5" x14ac:dyDescent="0.35"/>
  <cols>
    <col min="1" max="1" width="10.81640625" style="180" bestFit="1" customWidth="1"/>
    <col min="2" max="2" width="11.81640625" style="184" customWidth="1"/>
    <col min="3" max="3" width="17" style="185" customWidth="1"/>
    <col min="4" max="4" width="18.1796875" style="180" customWidth="1"/>
    <col min="5" max="5" width="24" style="180" customWidth="1"/>
    <col min="6" max="6" width="30.81640625" style="180" customWidth="1"/>
    <col min="7" max="7" width="27.81640625" style="183" customWidth="1"/>
    <col min="8" max="10" width="22.7265625" style="180" customWidth="1"/>
    <col min="11" max="11" width="22.7265625" style="184" hidden="1" customWidth="1"/>
    <col min="12" max="12" width="16.54296875" style="180" customWidth="1"/>
    <col min="13" max="13" width="12.54296875" style="184" customWidth="1"/>
    <col min="14" max="14" width="12" style="184" customWidth="1"/>
    <col min="15" max="15" width="39.54296875" style="184" customWidth="1"/>
    <col min="16" max="16" width="6.1796875" style="180" hidden="1" customWidth="1"/>
    <col min="17" max="18" width="22.7265625" style="184" customWidth="1"/>
    <col min="19" max="19" width="61.1796875" style="180" customWidth="1"/>
    <col min="20" max="20" width="49.7265625" style="183" customWidth="1"/>
    <col min="21" max="21" width="52.26953125" style="180" hidden="1" customWidth="1"/>
    <col min="22" max="22" width="45.81640625" style="180" hidden="1" customWidth="1"/>
    <col min="23" max="23" width="22.7265625" hidden="1" customWidth="1"/>
    <col min="24" max="25" width="22.7265625" style="180" hidden="1" customWidth="1"/>
    <col min="26" max="26" width="22.7265625" hidden="1" customWidth="1"/>
    <col min="27" max="27" width="22.7265625" style="180" hidden="1" customWidth="1"/>
    <col min="28" max="16384" width="22.7265625" style="180"/>
  </cols>
  <sheetData>
    <row r="1" spans="1:35" s="179" customFormat="1" ht="14" x14ac:dyDescent="0.3">
      <c r="A1" s="32" t="s">
        <v>55</v>
      </c>
      <c r="B1" s="176"/>
      <c r="C1" s="176"/>
      <c r="D1" s="33"/>
      <c r="E1" s="33"/>
      <c r="F1" s="33"/>
      <c r="G1" s="33"/>
      <c r="H1" s="33"/>
      <c r="I1" s="33"/>
      <c r="J1" s="33"/>
      <c r="K1" s="177"/>
      <c r="L1" s="178"/>
      <c r="M1" s="178"/>
      <c r="N1" s="178"/>
      <c r="O1" s="178"/>
      <c r="P1" s="178"/>
      <c r="Q1" s="178"/>
      <c r="R1" s="178"/>
      <c r="S1" s="178"/>
      <c r="T1" s="213"/>
      <c r="U1" s="210"/>
      <c r="V1" s="210"/>
      <c r="AA1" s="178"/>
    </row>
    <row r="2" spans="1:35" ht="45.75" customHeight="1" x14ac:dyDescent="0.25">
      <c r="A2" s="335" t="s">
        <v>115</v>
      </c>
      <c r="B2" s="335" t="s">
        <v>116</v>
      </c>
      <c r="C2" s="349" t="s">
        <v>117</v>
      </c>
      <c r="D2" s="335" t="s">
        <v>118</v>
      </c>
      <c r="E2" s="335" t="s">
        <v>407</v>
      </c>
      <c r="F2" s="335" t="s">
        <v>408</v>
      </c>
      <c r="G2" s="335" t="s">
        <v>120</v>
      </c>
      <c r="H2" s="335" t="s">
        <v>121</v>
      </c>
      <c r="I2" s="335" t="s">
        <v>122</v>
      </c>
      <c r="J2" s="335" t="s">
        <v>123</v>
      </c>
      <c r="K2" s="351" t="s">
        <v>409</v>
      </c>
      <c r="L2" s="335" t="s">
        <v>124</v>
      </c>
      <c r="M2" s="335" t="s">
        <v>125</v>
      </c>
      <c r="N2" s="340" t="s">
        <v>126</v>
      </c>
      <c r="O2" s="340" t="s">
        <v>2969</v>
      </c>
      <c r="P2" s="350"/>
      <c r="Q2" s="335" t="s">
        <v>410</v>
      </c>
      <c r="R2" s="335" t="s">
        <v>411</v>
      </c>
      <c r="S2" s="335" t="s">
        <v>950</v>
      </c>
      <c r="T2" s="335" t="s">
        <v>413</v>
      </c>
      <c r="U2" s="348" t="s">
        <v>414</v>
      </c>
      <c r="V2" s="348" t="s">
        <v>415</v>
      </c>
      <c r="W2" s="345"/>
      <c r="X2" s="350"/>
      <c r="Y2" s="350"/>
      <c r="Z2" s="345"/>
      <c r="AA2" s="335" t="s">
        <v>127</v>
      </c>
    </row>
    <row r="3" spans="1:35" ht="75.75" customHeight="1" x14ac:dyDescent="0.35">
      <c r="A3" s="93" t="s">
        <v>951</v>
      </c>
      <c r="B3" s="154" t="s">
        <v>178</v>
      </c>
      <c r="C3" s="154" t="s">
        <v>179</v>
      </c>
      <c r="D3" s="154" t="s">
        <v>417</v>
      </c>
      <c r="E3" s="154" t="s">
        <v>418</v>
      </c>
      <c r="F3" s="154" t="s">
        <v>419</v>
      </c>
      <c r="G3" s="154" t="s">
        <v>952</v>
      </c>
      <c r="H3" s="154" t="s">
        <v>421</v>
      </c>
      <c r="I3" s="154"/>
      <c r="J3" s="208"/>
      <c r="K3" s="153" t="s">
        <v>422</v>
      </c>
      <c r="L3" s="154"/>
      <c r="M3" s="154" t="s">
        <v>145</v>
      </c>
      <c r="N3" s="172" t="s">
        <v>210</v>
      </c>
      <c r="O3" s="154" t="s">
        <v>211</v>
      </c>
      <c r="P3" s="133"/>
      <c r="Q3" s="62" t="s">
        <v>423</v>
      </c>
      <c r="R3" s="62" t="s">
        <v>424</v>
      </c>
      <c r="S3" s="154" t="s">
        <v>953</v>
      </c>
      <c r="T3" s="154" t="s">
        <v>954</v>
      </c>
      <c r="U3" s="154" t="s">
        <v>427</v>
      </c>
      <c r="V3" s="154" t="s">
        <v>428</v>
      </c>
      <c r="AA3" s="182">
        <f>IF(OR(J3="Fail",ISBLANK(J3)),INDEX('Issue Code Table'!C:C,MATCH(N:N,'Issue Code Table'!A:A,0)),IF(M3="Critical",6,IF(M3="Significant",5,IF(M3="Moderate",3,2))))</f>
        <v>5</v>
      </c>
    </row>
    <row r="4" spans="1:35" ht="59.25" customHeight="1" x14ac:dyDescent="0.35">
      <c r="A4" s="93" t="s">
        <v>955</v>
      </c>
      <c r="B4" s="154" t="s">
        <v>430</v>
      </c>
      <c r="C4" s="154" t="s">
        <v>431</v>
      </c>
      <c r="D4" s="154" t="s">
        <v>417</v>
      </c>
      <c r="E4" s="154" t="s">
        <v>432</v>
      </c>
      <c r="F4" s="154" t="s">
        <v>433</v>
      </c>
      <c r="G4" s="154" t="s">
        <v>956</v>
      </c>
      <c r="H4" s="154" t="s">
        <v>957</v>
      </c>
      <c r="I4" s="154"/>
      <c r="J4" s="208"/>
      <c r="K4" s="154" t="s">
        <v>958</v>
      </c>
      <c r="L4" s="154"/>
      <c r="M4" s="154" t="s">
        <v>145</v>
      </c>
      <c r="N4" s="172" t="s">
        <v>210</v>
      </c>
      <c r="O4" s="154" t="s">
        <v>211</v>
      </c>
      <c r="P4" s="133"/>
      <c r="Q4" s="62" t="s">
        <v>423</v>
      </c>
      <c r="R4" s="62" t="s">
        <v>437</v>
      </c>
      <c r="S4" s="154" t="s">
        <v>959</v>
      </c>
      <c r="T4" s="154" t="s">
        <v>960</v>
      </c>
      <c r="U4" s="154" t="s">
        <v>440</v>
      </c>
      <c r="V4" s="154" t="s">
        <v>441</v>
      </c>
      <c r="AA4" s="182">
        <f>IF(OR(J4="Fail",ISBLANK(J4)),INDEX('Issue Code Table'!C:C,MATCH(N:N,'Issue Code Table'!A:A,0)),IF(M4="Critical",6,IF(M4="Significant",5,IF(M4="Moderate",3,2))))</f>
        <v>5</v>
      </c>
    </row>
    <row r="5" spans="1:35" ht="80.25" customHeight="1" x14ac:dyDescent="0.35">
      <c r="A5" s="93" t="s">
        <v>961</v>
      </c>
      <c r="B5" s="154" t="s">
        <v>205</v>
      </c>
      <c r="C5" s="154" t="s">
        <v>206</v>
      </c>
      <c r="D5" s="154" t="s">
        <v>417</v>
      </c>
      <c r="E5" s="154" t="s">
        <v>443</v>
      </c>
      <c r="F5" s="154" t="s">
        <v>444</v>
      </c>
      <c r="G5" s="154" t="s">
        <v>445</v>
      </c>
      <c r="H5" s="154" t="s">
        <v>962</v>
      </c>
      <c r="I5" s="154"/>
      <c r="J5" s="208"/>
      <c r="K5" s="153" t="s">
        <v>963</v>
      </c>
      <c r="L5" s="154"/>
      <c r="M5" s="154" t="s">
        <v>145</v>
      </c>
      <c r="N5" s="172" t="s">
        <v>210</v>
      </c>
      <c r="O5" s="154" t="s">
        <v>211</v>
      </c>
      <c r="P5" s="133"/>
      <c r="Q5" s="62" t="s">
        <v>423</v>
      </c>
      <c r="R5" s="62" t="s">
        <v>448</v>
      </c>
      <c r="S5" s="154" t="s">
        <v>964</v>
      </c>
      <c r="T5" s="154" t="s">
        <v>965</v>
      </c>
      <c r="U5" s="154" t="s">
        <v>451</v>
      </c>
      <c r="V5" s="154" t="s">
        <v>452</v>
      </c>
      <c r="AA5" s="182">
        <f>IF(OR(J5="Fail",ISBLANK(J5)),INDEX('Issue Code Table'!C:C,MATCH(N:N,'Issue Code Table'!A:A,0)),IF(M5="Critical",6,IF(M5="Significant",5,IF(M5="Moderate",3,2))))</f>
        <v>5</v>
      </c>
    </row>
    <row r="6" spans="1:35" ht="76.5" customHeight="1" x14ac:dyDescent="0.35">
      <c r="A6" s="93" t="s">
        <v>966</v>
      </c>
      <c r="B6" s="154" t="s">
        <v>430</v>
      </c>
      <c r="C6" s="154" t="s">
        <v>431</v>
      </c>
      <c r="D6" s="154" t="s">
        <v>417</v>
      </c>
      <c r="E6" s="154" t="s">
        <v>454</v>
      </c>
      <c r="F6" s="154" t="s">
        <v>455</v>
      </c>
      <c r="G6" s="154" t="s">
        <v>967</v>
      </c>
      <c r="H6" s="154" t="s">
        <v>968</v>
      </c>
      <c r="I6" s="154"/>
      <c r="J6" s="208"/>
      <c r="K6" s="153" t="s">
        <v>969</v>
      </c>
      <c r="L6" s="154"/>
      <c r="M6" s="154" t="s">
        <v>145</v>
      </c>
      <c r="N6" s="172" t="s">
        <v>210</v>
      </c>
      <c r="O6" s="154" t="s">
        <v>211</v>
      </c>
      <c r="P6" s="133"/>
      <c r="Q6" s="62" t="s">
        <v>423</v>
      </c>
      <c r="R6" s="62" t="s">
        <v>459</v>
      </c>
      <c r="S6" s="154" t="s">
        <v>964</v>
      </c>
      <c r="T6" s="154" t="s">
        <v>970</v>
      </c>
      <c r="U6" s="154" t="s">
        <v>462</v>
      </c>
      <c r="V6" s="154" t="s">
        <v>463</v>
      </c>
      <c r="AA6" s="182">
        <f>IF(OR(J6="Fail",ISBLANK(J6)),INDEX('Issue Code Table'!C:C,MATCH(N:N,'Issue Code Table'!A:A,0)),IF(M6="Critical",6,IF(M6="Significant",5,IF(M6="Moderate",3,2))))</f>
        <v>5</v>
      </c>
    </row>
    <row r="7" spans="1:35" ht="72" customHeight="1" x14ac:dyDescent="0.35">
      <c r="A7" s="93" t="s">
        <v>971</v>
      </c>
      <c r="B7" s="154" t="s">
        <v>430</v>
      </c>
      <c r="C7" s="154" t="s">
        <v>431</v>
      </c>
      <c r="D7" s="154" t="s">
        <v>417</v>
      </c>
      <c r="E7" s="154" t="s">
        <v>465</v>
      </c>
      <c r="F7" s="154" t="s">
        <v>466</v>
      </c>
      <c r="G7" s="154" t="s">
        <v>967</v>
      </c>
      <c r="H7" s="154" t="s">
        <v>467</v>
      </c>
      <c r="I7" s="154"/>
      <c r="J7" s="208"/>
      <c r="K7" s="153" t="s">
        <v>468</v>
      </c>
      <c r="L7" s="154"/>
      <c r="M7" s="154" t="s">
        <v>145</v>
      </c>
      <c r="N7" s="172" t="s">
        <v>210</v>
      </c>
      <c r="O7" s="154" t="s">
        <v>211</v>
      </c>
      <c r="P7" s="133"/>
      <c r="Q7" s="62" t="s">
        <v>423</v>
      </c>
      <c r="R7" s="62" t="s">
        <v>469</v>
      </c>
      <c r="S7" s="154" t="s">
        <v>964</v>
      </c>
      <c r="T7" s="154" t="s">
        <v>972</v>
      </c>
      <c r="U7" s="154" t="s">
        <v>472</v>
      </c>
      <c r="V7" s="154" t="s">
        <v>473</v>
      </c>
      <c r="AA7" s="182">
        <f>IF(OR(J7="Fail",ISBLANK(J7)),INDEX('Issue Code Table'!C:C,MATCH(N:N,'Issue Code Table'!A:A,0)),IF(M7="Critical",6,IF(M7="Significant",5,IF(M7="Moderate",3,2))))</f>
        <v>5</v>
      </c>
    </row>
    <row r="8" spans="1:35" ht="72" customHeight="1" x14ac:dyDescent="0.35">
      <c r="A8" s="93" t="s">
        <v>973</v>
      </c>
      <c r="B8" s="154" t="s">
        <v>430</v>
      </c>
      <c r="C8" s="154" t="s">
        <v>431</v>
      </c>
      <c r="D8" s="154" t="s">
        <v>417</v>
      </c>
      <c r="E8" s="154" t="s">
        <v>475</v>
      </c>
      <c r="F8" s="154" t="s">
        <v>476</v>
      </c>
      <c r="G8" s="154" t="s">
        <v>967</v>
      </c>
      <c r="H8" s="154" t="s">
        <v>477</v>
      </c>
      <c r="I8" s="154"/>
      <c r="J8" s="208"/>
      <c r="K8" s="153" t="s">
        <v>478</v>
      </c>
      <c r="L8" s="154"/>
      <c r="M8" s="154" t="s">
        <v>145</v>
      </c>
      <c r="N8" s="172" t="s">
        <v>210</v>
      </c>
      <c r="O8" s="154" t="s">
        <v>211</v>
      </c>
      <c r="P8" s="133"/>
      <c r="Q8" s="62" t="s">
        <v>423</v>
      </c>
      <c r="R8" s="62" t="s">
        <v>479</v>
      </c>
      <c r="S8" s="154" t="s">
        <v>964</v>
      </c>
      <c r="T8" s="154" t="s">
        <v>974</v>
      </c>
      <c r="U8" s="154" t="s">
        <v>482</v>
      </c>
      <c r="V8" s="154" t="s">
        <v>483</v>
      </c>
      <c r="AA8" s="182">
        <f>IF(OR(J8="Fail",ISBLANK(J8)),INDEX('Issue Code Table'!C:C,MATCH(N:N,'Issue Code Table'!A:A,0)),IF(M8="Critical",6,IF(M8="Significant",5,IF(M8="Moderate",3,2))))</f>
        <v>5</v>
      </c>
    </row>
    <row r="9" spans="1:35" ht="47.25" customHeight="1" x14ac:dyDescent="0.35">
      <c r="A9" s="93" t="s">
        <v>975</v>
      </c>
      <c r="B9" s="154" t="s">
        <v>430</v>
      </c>
      <c r="C9" s="154" t="s">
        <v>431</v>
      </c>
      <c r="D9" s="154" t="s">
        <v>417</v>
      </c>
      <c r="E9" s="154" t="s">
        <v>976</v>
      </c>
      <c r="F9" s="154" t="s">
        <v>977</v>
      </c>
      <c r="G9" s="154" t="s">
        <v>978</v>
      </c>
      <c r="H9" s="154" t="s">
        <v>979</v>
      </c>
      <c r="I9" s="154"/>
      <c r="J9" s="208"/>
      <c r="K9" s="153" t="s">
        <v>980</v>
      </c>
      <c r="L9" s="154"/>
      <c r="M9" s="154" t="s">
        <v>145</v>
      </c>
      <c r="N9" s="172" t="s">
        <v>210</v>
      </c>
      <c r="O9" s="154" t="s">
        <v>211</v>
      </c>
      <c r="P9" s="133"/>
      <c r="Q9" s="62" t="s">
        <v>423</v>
      </c>
      <c r="R9" s="62" t="s">
        <v>981</v>
      </c>
      <c r="S9" s="154" t="s">
        <v>964</v>
      </c>
      <c r="T9" s="154" t="s">
        <v>982</v>
      </c>
      <c r="U9" s="154" t="s">
        <v>983</v>
      </c>
      <c r="V9" s="154" t="s">
        <v>984</v>
      </c>
      <c r="AA9" s="182">
        <f>IF(OR(J9="Fail",ISBLANK(J9)),INDEX('Issue Code Table'!C:C,MATCH(N:N,'Issue Code Table'!A:A,0)),IF(M9="Critical",6,IF(M9="Significant",5,IF(M9="Moderate",3,2))))</f>
        <v>5</v>
      </c>
    </row>
    <row r="10" spans="1:35" ht="42.75" customHeight="1" x14ac:dyDescent="0.35">
      <c r="A10" s="93" t="s">
        <v>985</v>
      </c>
      <c r="B10" s="154" t="s">
        <v>205</v>
      </c>
      <c r="C10" s="154" t="s">
        <v>206</v>
      </c>
      <c r="D10" s="154" t="s">
        <v>417</v>
      </c>
      <c r="E10" s="154" t="s">
        <v>485</v>
      </c>
      <c r="F10" s="154" t="s">
        <v>486</v>
      </c>
      <c r="G10" s="154" t="s">
        <v>986</v>
      </c>
      <c r="H10" s="154" t="s">
        <v>488</v>
      </c>
      <c r="I10" s="154"/>
      <c r="J10" s="208"/>
      <c r="K10" s="153" t="s">
        <v>987</v>
      </c>
      <c r="L10" s="154"/>
      <c r="M10" s="154" t="s">
        <v>145</v>
      </c>
      <c r="N10" s="172" t="s">
        <v>210</v>
      </c>
      <c r="O10" s="154" t="s">
        <v>211</v>
      </c>
      <c r="P10" s="133"/>
      <c r="Q10" s="62" t="s">
        <v>490</v>
      </c>
      <c r="R10" s="62" t="s">
        <v>491</v>
      </c>
      <c r="S10" s="154" t="s">
        <v>988</v>
      </c>
      <c r="T10" s="154" t="s">
        <v>989</v>
      </c>
      <c r="U10" s="154" t="s">
        <v>494</v>
      </c>
      <c r="V10" s="154" t="s">
        <v>495</v>
      </c>
      <c r="AA10" s="182">
        <f>IF(OR(J10="Fail",ISBLANK(J10)),INDEX('Issue Code Table'!C:C,MATCH(N:N,'Issue Code Table'!A:A,0)),IF(M10="Critical",6,IF(M10="Significant",5,IF(M10="Moderate",3,2))))</f>
        <v>5</v>
      </c>
    </row>
    <row r="11" spans="1:35" ht="46.5" customHeight="1" x14ac:dyDescent="0.35">
      <c r="A11" s="93" t="s">
        <v>990</v>
      </c>
      <c r="B11" s="154" t="s">
        <v>391</v>
      </c>
      <c r="C11" s="223" t="s">
        <v>497</v>
      </c>
      <c r="D11" s="154" t="s">
        <v>417</v>
      </c>
      <c r="E11" s="154" t="s">
        <v>498</v>
      </c>
      <c r="F11" s="154" t="s">
        <v>499</v>
      </c>
      <c r="G11" s="154" t="s">
        <v>991</v>
      </c>
      <c r="H11" s="154" t="s">
        <v>501</v>
      </c>
      <c r="I11" s="154"/>
      <c r="J11" s="208"/>
      <c r="K11" s="153" t="s">
        <v>992</v>
      </c>
      <c r="L11" s="154"/>
      <c r="M11" s="154" t="s">
        <v>145</v>
      </c>
      <c r="N11" s="172" t="s">
        <v>503</v>
      </c>
      <c r="O11" s="211" t="s">
        <v>504</v>
      </c>
      <c r="P11" s="133"/>
      <c r="Q11" s="62" t="s">
        <v>490</v>
      </c>
      <c r="R11" s="62" t="s">
        <v>505</v>
      </c>
      <c r="S11" s="154" t="s">
        <v>993</v>
      </c>
      <c r="T11" s="154" t="s">
        <v>994</v>
      </c>
      <c r="U11" s="154" t="s">
        <v>508</v>
      </c>
      <c r="V11" s="154" t="s">
        <v>509</v>
      </c>
      <c r="AA11" s="182">
        <f>IF(OR(J11="Fail",ISBLANK(J11)),INDEX('Issue Code Table'!C:C,MATCH(N:N,'Issue Code Table'!A:A,0)),IF(M11="Critical",6,IF(M11="Significant",5,IF(M11="Moderate",3,2))))</f>
        <v>6</v>
      </c>
    </row>
    <row r="12" spans="1:35" ht="61.5" customHeight="1" x14ac:dyDescent="0.35">
      <c r="A12" s="93" t="s">
        <v>995</v>
      </c>
      <c r="B12" s="154" t="s">
        <v>377</v>
      </c>
      <c r="C12" s="154" t="s">
        <v>378</v>
      </c>
      <c r="D12" s="154" t="s">
        <v>417</v>
      </c>
      <c r="E12" s="154" t="s">
        <v>511</v>
      </c>
      <c r="F12" s="154" t="s">
        <v>512</v>
      </c>
      <c r="G12" s="154" t="s">
        <v>996</v>
      </c>
      <c r="H12" s="154" t="s">
        <v>514</v>
      </c>
      <c r="I12" s="154"/>
      <c r="J12" s="208"/>
      <c r="K12" s="153" t="s">
        <v>997</v>
      </c>
      <c r="L12" s="154"/>
      <c r="M12" s="154" t="s">
        <v>145</v>
      </c>
      <c r="N12" s="172" t="s">
        <v>998</v>
      </c>
      <c r="O12" s="154" t="s">
        <v>999</v>
      </c>
      <c r="P12" s="133"/>
      <c r="Q12" s="62" t="s">
        <v>490</v>
      </c>
      <c r="R12" s="62" t="s">
        <v>516</v>
      </c>
      <c r="S12" s="154" t="s">
        <v>1000</v>
      </c>
      <c r="T12" s="154" t="s">
        <v>1001</v>
      </c>
      <c r="U12" s="154" t="s">
        <v>519</v>
      </c>
      <c r="V12" s="154" t="s">
        <v>520</v>
      </c>
      <c r="AA12" s="182">
        <f>IF(OR(J12="Fail",ISBLANK(J12)),INDEX('Issue Code Table'!C:C,MATCH(N:N,'Issue Code Table'!A:A,0)),IF(M12="Critical",6,IF(M12="Significant",5,IF(M12="Moderate",3,2))))</f>
        <v>3</v>
      </c>
    </row>
    <row r="13" spans="1:35" ht="46.5" customHeight="1" x14ac:dyDescent="0.35">
      <c r="A13" s="93" t="s">
        <v>1002</v>
      </c>
      <c r="B13" s="154" t="s">
        <v>383</v>
      </c>
      <c r="C13" s="154" t="s">
        <v>384</v>
      </c>
      <c r="D13" s="154" t="s">
        <v>417</v>
      </c>
      <c r="E13" s="154" t="s">
        <v>522</v>
      </c>
      <c r="F13" s="154" t="s">
        <v>523</v>
      </c>
      <c r="G13" s="154" t="s">
        <v>524</v>
      </c>
      <c r="H13" s="154" t="s">
        <v>525</v>
      </c>
      <c r="I13" s="154"/>
      <c r="J13" s="208"/>
      <c r="K13" s="153" t="s">
        <v>1003</v>
      </c>
      <c r="L13" s="154"/>
      <c r="M13" s="154" t="s">
        <v>145</v>
      </c>
      <c r="N13" s="172" t="s">
        <v>527</v>
      </c>
      <c r="O13" s="154" t="s">
        <v>528</v>
      </c>
      <c r="P13" s="133"/>
      <c r="Q13" s="62" t="s">
        <v>490</v>
      </c>
      <c r="R13" s="62" t="s">
        <v>529</v>
      </c>
      <c r="S13" s="154" t="s">
        <v>1004</v>
      </c>
      <c r="T13" s="154" t="s">
        <v>1005</v>
      </c>
      <c r="U13" s="154" t="s">
        <v>532</v>
      </c>
      <c r="V13" s="154" t="s">
        <v>533</v>
      </c>
      <c r="AA13" s="182">
        <f>IF(OR(J13="Fail",ISBLANK(J13)),INDEX('Issue Code Table'!C:C,MATCH(N:N,'Issue Code Table'!A:A,0)),IF(M13="Critical",6,IF(M13="Significant",5,IF(M13="Moderate",3,2))))</f>
        <v>6</v>
      </c>
    </row>
    <row r="14" spans="1:35" ht="60" customHeight="1" x14ac:dyDescent="0.35">
      <c r="A14" s="93" t="s">
        <v>1006</v>
      </c>
      <c r="B14" s="154" t="s">
        <v>383</v>
      </c>
      <c r="C14" s="154" t="s">
        <v>384</v>
      </c>
      <c r="D14" s="154" t="s">
        <v>417</v>
      </c>
      <c r="E14" s="154" t="s">
        <v>535</v>
      </c>
      <c r="F14" s="154" t="s">
        <v>536</v>
      </c>
      <c r="G14" s="154" t="s">
        <v>1007</v>
      </c>
      <c r="H14" s="154" t="s">
        <v>538</v>
      </c>
      <c r="I14" s="154"/>
      <c r="J14" s="208"/>
      <c r="K14" s="153" t="s">
        <v>1008</v>
      </c>
      <c r="L14" s="154"/>
      <c r="M14" s="154" t="s">
        <v>145</v>
      </c>
      <c r="N14" s="172" t="s">
        <v>527</v>
      </c>
      <c r="O14" s="154" t="s">
        <v>528</v>
      </c>
      <c r="P14" s="133"/>
      <c r="Q14" s="62" t="s">
        <v>490</v>
      </c>
      <c r="R14" s="62" t="s">
        <v>540</v>
      </c>
      <c r="S14" s="154" t="s">
        <v>1009</v>
      </c>
      <c r="T14" s="154" t="s">
        <v>1010</v>
      </c>
      <c r="U14" s="154" t="s">
        <v>543</v>
      </c>
      <c r="V14" s="154" t="s">
        <v>544</v>
      </c>
      <c r="AA14" s="182">
        <f>IF(OR(J14="Fail",ISBLANK(J14)),INDEX('Issue Code Table'!C:C,MATCH(N:N,'Issue Code Table'!A:A,0)),IF(M14="Critical",6,IF(M14="Significant",5,IF(M14="Moderate",3,2))))</f>
        <v>6</v>
      </c>
    </row>
    <row r="15" spans="1:35" s="183" customFormat="1" ht="69.75" customHeight="1" x14ac:dyDescent="0.25">
      <c r="A15" s="93" t="s">
        <v>1011</v>
      </c>
      <c r="B15" s="154" t="s">
        <v>230</v>
      </c>
      <c r="C15" s="154" t="s">
        <v>231</v>
      </c>
      <c r="D15" s="154" t="s">
        <v>417</v>
      </c>
      <c r="E15" s="215" t="s">
        <v>546</v>
      </c>
      <c r="F15" s="232" t="s">
        <v>547</v>
      </c>
      <c r="G15" s="232" t="s">
        <v>1012</v>
      </c>
      <c r="H15" s="232" t="s">
        <v>549</v>
      </c>
      <c r="I15" s="154"/>
      <c r="J15" s="208"/>
      <c r="K15" s="153" t="s">
        <v>1013</v>
      </c>
      <c r="L15" s="154"/>
      <c r="M15" s="272" t="s">
        <v>162</v>
      </c>
      <c r="N15" s="273" t="s">
        <v>235</v>
      </c>
      <c r="O15" s="170" t="s">
        <v>236</v>
      </c>
      <c r="P15" s="133"/>
      <c r="Q15" s="62" t="s">
        <v>490</v>
      </c>
      <c r="R15" s="62" t="s">
        <v>551</v>
      </c>
      <c r="S15" s="154" t="s">
        <v>1014</v>
      </c>
      <c r="T15" s="154" t="s">
        <v>1015</v>
      </c>
      <c r="U15" s="154" t="s">
        <v>554</v>
      </c>
      <c r="V15" s="154"/>
      <c r="X15" s="180"/>
      <c r="Y15" s="180"/>
      <c r="AA15" s="182">
        <f>IF(OR(J15="Fail",ISBLANK(J15)),INDEX('Issue Code Table'!C:C,MATCH(N:N,'Issue Code Table'!A:A,0)),IF(M15="Critical",6,IF(M15="Significant",5,IF(M15="Moderate",3,2))))</f>
        <v>4</v>
      </c>
      <c r="AB15" s="180"/>
      <c r="AC15" s="180"/>
      <c r="AD15" s="180"/>
      <c r="AE15" s="180"/>
      <c r="AF15" s="180"/>
      <c r="AG15" s="180"/>
      <c r="AH15" s="180"/>
      <c r="AI15" s="180"/>
    </row>
    <row r="16" spans="1:35" ht="59.25" customHeight="1" x14ac:dyDescent="0.35">
      <c r="A16" s="93" t="s">
        <v>1016</v>
      </c>
      <c r="B16" s="154" t="s">
        <v>230</v>
      </c>
      <c r="C16" s="154" t="s">
        <v>231</v>
      </c>
      <c r="D16" s="154" t="s">
        <v>417</v>
      </c>
      <c r="E16" s="215" t="s">
        <v>556</v>
      </c>
      <c r="F16" s="232" t="s">
        <v>547</v>
      </c>
      <c r="G16" s="232" t="s">
        <v>1017</v>
      </c>
      <c r="H16" s="232" t="s">
        <v>558</v>
      </c>
      <c r="I16" s="154"/>
      <c r="J16" s="208"/>
      <c r="K16" s="153" t="s">
        <v>1018</v>
      </c>
      <c r="L16" s="154"/>
      <c r="M16" s="272" t="s">
        <v>162</v>
      </c>
      <c r="N16" s="273" t="s">
        <v>235</v>
      </c>
      <c r="O16" s="170" t="s">
        <v>236</v>
      </c>
      <c r="P16" s="133"/>
      <c r="Q16" s="62" t="s">
        <v>490</v>
      </c>
      <c r="R16" s="62" t="s">
        <v>560</v>
      </c>
      <c r="S16" s="154" t="s">
        <v>1014</v>
      </c>
      <c r="T16" s="154" t="s">
        <v>1019</v>
      </c>
      <c r="U16" s="154" t="s">
        <v>563</v>
      </c>
      <c r="V16" s="154"/>
      <c r="AA16" s="182">
        <f>IF(OR(J16="Fail",ISBLANK(J16)),INDEX('Issue Code Table'!C:C,MATCH(N:N,'Issue Code Table'!A:A,0)),IF(M16="Critical",6,IF(M16="Significant",5,IF(M16="Moderate",3,2))))</f>
        <v>4</v>
      </c>
    </row>
    <row r="17" spans="1:35" ht="59.25" customHeight="1" x14ac:dyDescent="0.35">
      <c r="A17" s="93" t="s">
        <v>2964</v>
      </c>
      <c r="B17" s="154" t="s">
        <v>230</v>
      </c>
      <c r="C17" s="154" t="s">
        <v>231</v>
      </c>
      <c r="D17" s="154" t="s">
        <v>417</v>
      </c>
      <c r="E17" s="215" t="s">
        <v>565</v>
      </c>
      <c r="F17" s="232" t="s">
        <v>547</v>
      </c>
      <c r="G17" s="232" t="s">
        <v>1020</v>
      </c>
      <c r="H17" s="232" t="s">
        <v>567</v>
      </c>
      <c r="I17" s="154"/>
      <c r="J17" s="208"/>
      <c r="K17" s="153" t="s">
        <v>1021</v>
      </c>
      <c r="L17" s="154"/>
      <c r="M17" s="272" t="s">
        <v>162</v>
      </c>
      <c r="N17" s="273" t="s">
        <v>235</v>
      </c>
      <c r="O17" s="170" t="s">
        <v>236</v>
      </c>
      <c r="P17" s="133"/>
      <c r="Q17" s="62" t="s">
        <v>490</v>
      </c>
      <c r="R17" s="62" t="s">
        <v>569</v>
      </c>
      <c r="S17" s="154" t="s">
        <v>1014</v>
      </c>
      <c r="T17" s="154" t="s">
        <v>1022</v>
      </c>
      <c r="U17" s="154" t="s">
        <v>572</v>
      </c>
      <c r="V17" s="154"/>
      <c r="AA17" s="182">
        <f>IF(OR(J17="Fail",ISBLANK(J17)),INDEX('Issue Code Table'!C:C,MATCH(N:N,'Issue Code Table'!A:A,0)),IF(M17="Critical",6,IF(M17="Significant",5,IF(M17="Moderate",3,2))))</f>
        <v>4</v>
      </c>
    </row>
    <row r="18" spans="1:35" s="183" customFormat="1" ht="51" customHeight="1" x14ac:dyDescent="0.25">
      <c r="A18" s="93" t="s">
        <v>1023</v>
      </c>
      <c r="B18" s="154" t="s">
        <v>230</v>
      </c>
      <c r="C18" s="154" t="s">
        <v>231</v>
      </c>
      <c r="D18" s="154" t="s">
        <v>417</v>
      </c>
      <c r="E18" s="215" t="s">
        <v>574</v>
      </c>
      <c r="F18" s="232" t="s">
        <v>547</v>
      </c>
      <c r="G18" s="232" t="s">
        <v>1024</v>
      </c>
      <c r="H18" s="232" t="s">
        <v>576</v>
      </c>
      <c r="I18" s="154"/>
      <c r="J18" s="208"/>
      <c r="K18" s="153" t="s">
        <v>1025</v>
      </c>
      <c r="L18" s="154"/>
      <c r="M18" s="272" t="s">
        <v>162</v>
      </c>
      <c r="N18" s="273" t="s">
        <v>235</v>
      </c>
      <c r="O18" s="170" t="s">
        <v>236</v>
      </c>
      <c r="P18" s="133"/>
      <c r="Q18" s="62" t="s">
        <v>490</v>
      </c>
      <c r="R18" s="62" t="s">
        <v>578</v>
      </c>
      <c r="S18" s="154" t="s">
        <v>1014</v>
      </c>
      <c r="T18" s="154" t="s">
        <v>1026</v>
      </c>
      <c r="U18" s="154" t="s">
        <v>580</v>
      </c>
      <c r="V18" s="154"/>
      <c r="X18" s="180"/>
      <c r="Y18" s="180"/>
      <c r="AA18" s="182">
        <f>IF(OR(J18="Fail",ISBLANK(J18)),INDEX('Issue Code Table'!C:C,MATCH(N:N,'Issue Code Table'!A:A,0)),IF(M18="Critical",6,IF(M18="Significant",5,IF(M18="Moderate",3,2))))</f>
        <v>4</v>
      </c>
      <c r="AB18" s="180"/>
      <c r="AC18" s="180"/>
      <c r="AD18" s="180"/>
      <c r="AE18" s="180"/>
      <c r="AF18" s="180"/>
      <c r="AG18" s="180"/>
      <c r="AH18" s="180"/>
      <c r="AI18" s="180"/>
    </row>
    <row r="19" spans="1:35" s="183" customFormat="1" ht="57.75" customHeight="1" x14ac:dyDescent="0.25">
      <c r="A19" s="93" t="s">
        <v>1027</v>
      </c>
      <c r="B19" s="154" t="s">
        <v>377</v>
      </c>
      <c r="C19" s="223" t="s">
        <v>378</v>
      </c>
      <c r="D19" s="154" t="s">
        <v>417</v>
      </c>
      <c r="E19" s="154" t="s">
        <v>582</v>
      </c>
      <c r="F19" s="154" t="s">
        <v>583</v>
      </c>
      <c r="G19" s="154" t="s">
        <v>584</v>
      </c>
      <c r="H19" s="154" t="s">
        <v>585</v>
      </c>
      <c r="I19" s="154"/>
      <c r="J19" s="208"/>
      <c r="K19" s="153" t="s">
        <v>1028</v>
      </c>
      <c r="L19" s="154"/>
      <c r="M19" s="154" t="s">
        <v>145</v>
      </c>
      <c r="N19" s="172" t="s">
        <v>210</v>
      </c>
      <c r="O19" s="154" t="s">
        <v>211</v>
      </c>
      <c r="P19" s="133"/>
      <c r="Q19" s="62" t="s">
        <v>490</v>
      </c>
      <c r="R19" s="62" t="s">
        <v>1029</v>
      </c>
      <c r="S19" s="154" t="s">
        <v>1000</v>
      </c>
      <c r="T19" s="154" t="s">
        <v>1030</v>
      </c>
      <c r="U19" s="154" t="s">
        <v>590</v>
      </c>
      <c r="V19" s="154" t="s">
        <v>1031</v>
      </c>
      <c r="X19" s="180"/>
      <c r="Y19" s="180"/>
      <c r="AA19" s="182">
        <f>IF(OR(J19="Fail",ISBLANK(J19)),INDEX('Issue Code Table'!C:C,MATCH(N:N,'Issue Code Table'!A:A,0)),IF(M19="Critical",6,IF(M19="Significant",5,IF(M19="Moderate",3,2))))</f>
        <v>5</v>
      </c>
      <c r="AB19" s="180"/>
      <c r="AC19" s="180"/>
      <c r="AD19" s="180"/>
      <c r="AE19" s="180"/>
      <c r="AF19" s="180"/>
      <c r="AG19" s="180"/>
      <c r="AH19" s="180"/>
      <c r="AI19" s="180"/>
    </row>
    <row r="20" spans="1:35" s="183" customFormat="1" ht="57.75" customHeight="1" x14ac:dyDescent="0.25">
      <c r="A20" s="93" t="s">
        <v>1032</v>
      </c>
      <c r="B20" s="154" t="s">
        <v>369</v>
      </c>
      <c r="C20" s="223" t="s">
        <v>370</v>
      </c>
      <c r="D20" s="154" t="s">
        <v>724</v>
      </c>
      <c r="E20" s="154" t="s">
        <v>1033</v>
      </c>
      <c r="F20" s="154" t="s">
        <v>1034</v>
      </c>
      <c r="G20" s="154" t="s">
        <v>1035</v>
      </c>
      <c r="H20" s="154" t="s">
        <v>1036</v>
      </c>
      <c r="I20" s="154"/>
      <c r="J20" s="208"/>
      <c r="K20" s="153" t="s">
        <v>1037</v>
      </c>
      <c r="L20" s="154" t="s">
        <v>1038</v>
      </c>
      <c r="M20" s="230" t="s">
        <v>162</v>
      </c>
      <c r="N20" s="172" t="s">
        <v>1039</v>
      </c>
      <c r="O20" s="231" t="s">
        <v>1040</v>
      </c>
      <c r="P20" s="133"/>
      <c r="Q20" s="62" t="s">
        <v>490</v>
      </c>
      <c r="R20" s="62" t="s">
        <v>1041</v>
      </c>
      <c r="S20" s="154" t="s">
        <v>1042</v>
      </c>
      <c r="T20" s="154" t="s">
        <v>1043</v>
      </c>
      <c r="U20" s="154" t="s">
        <v>1044</v>
      </c>
      <c r="V20" s="154"/>
      <c r="X20" s="180"/>
      <c r="Y20" s="180"/>
      <c r="AA20" s="182">
        <f>IF(OR(J20="Fail",ISBLANK(J20)),INDEX('Issue Code Table'!C:C,MATCH(N:N,'Issue Code Table'!A:A,0)),IF(M20="Critical",6,IF(M20="Significant",5,IF(M20="Moderate",3,2))))</f>
        <v>4</v>
      </c>
      <c r="AB20" s="180"/>
      <c r="AC20" s="180"/>
      <c r="AD20" s="180"/>
      <c r="AE20" s="180"/>
      <c r="AF20" s="180"/>
      <c r="AG20" s="180"/>
      <c r="AH20" s="180"/>
      <c r="AI20" s="180"/>
    </row>
    <row r="21" spans="1:35" s="183" customFormat="1" ht="53.25" customHeight="1" x14ac:dyDescent="0.25">
      <c r="A21" s="93" t="s">
        <v>1045</v>
      </c>
      <c r="B21" s="154" t="s">
        <v>230</v>
      </c>
      <c r="C21" s="154" t="s">
        <v>231</v>
      </c>
      <c r="D21" s="154" t="s">
        <v>724</v>
      </c>
      <c r="E21" s="215" t="s">
        <v>1046</v>
      </c>
      <c r="F21" s="154" t="s">
        <v>547</v>
      </c>
      <c r="G21" s="154" t="s">
        <v>1047</v>
      </c>
      <c r="H21" s="154" t="s">
        <v>1048</v>
      </c>
      <c r="I21" s="154"/>
      <c r="J21" s="208"/>
      <c r="K21" s="153" t="s">
        <v>1049</v>
      </c>
      <c r="L21" s="154"/>
      <c r="M21" s="154" t="s">
        <v>162</v>
      </c>
      <c r="N21" s="172" t="s">
        <v>235</v>
      </c>
      <c r="O21" s="154" t="s">
        <v>236</v>
      </c>
      <c r="P21" s="133"/>
      <c r="Q21" s="62" t="s">
        <v>490</v>
      </c>
      <c r="R21" s="62" t="s">
        <v>1050</v>
      </c>
      <c r="S21" s="154" t="s">
        <v>1014</v>
      </c>
      <c r="T21" s="154" t="s">
        <v>1051</v>
      </c>
      <c r="U21" s="154" t="s">
        <v>1052</v>
      </c>
      <c r="V21" s="154"/>
      <c r="X21" s="180"/>
      <c r="Y21" s="180"/>
      <c r="AA21" s="182">
        <f>IF(OR(J21="Fail",ISBLANK(J21)),INDEX('Issue Code Table'!C:C,MATCH(N:N,'Issue Code Table'!A:A,0)),IF(M21="Critical",6,IF(M21="Significant",5,IF(M21="Moderate",3,2))))</f>
        <v>4</v>
      </c>
      <c r="AB21" s="180"/>
      <c r="AC21" s="180"/>
      <c r="AD21" s="180"/>
      <c r="AE21" s="180"/>
      <c r="AF21" s="180"/>
      <c r="AG21" s="180"/>
      <c r="AH21" s="180"/>
      <c r="AI21" s="180"/>
    </row>
    <row r="22" spans="1:35" s="183" customFormat="1" ht="57.75" customHeight="1" x14ac:dyDescent="0.25">
      <c r="A22" s="93" t="s">
        <v>1053</v>
      </c>
      <c r="B22" s="215" t="s">
        <v>221</v>
      </c>
      <c r="C22" s="228" t="s">
        <v>222</v>
      </c>
      <c r="D22" s="154" t="s">
        <v>724</v>
      </c>
      <c r="E22" s="154" t="s">
        <v>1054</v>
      </c>
      <c r="F22" s="154" t="s">
        <v>1055</v>
      </c>
      <c r="G22" s="154" t="s">
        <v>1056</v>
      </c>
      <c r="H22" s="215" t="s">
        <v>1057</v>
      </c>
      <c r="I22" s="154"/>
      <c r="J22" s="208"/>
      <c r="K22" s="229" t="s">
        <v>1058</v>
      </c>
      <c r="L22" s="154"/>
      <c r="M22" s="230" t="s">
        <v>226</v>
      </c>
      <c r="N22" s="172" t="s">
        <v>227</v>
      </c>
      <c r="O22" s="231" t="s">
        <v>1059</v>
      </c>
      <c r="P22" s="133"/>
      <c r="Q22" s="62" t="s">
        <v>1060</v>
      </c>
      <c r="R22" s="62" t="s">
        <v>1061</v>
      </c>
      <c r="S22" s="154" t="s">
        <v>1062</v>
      </c>
      <c r="T22" s="154" t="s">
        <v>1063</v>
      </c>
      <c r="U22" s="154" t="s">
        <v>1064</v>
      </c>
      <c r="V22" s="154"/>
      <c r="X22" s="180"/>
      <c r="Y22" s="180"/>
      <c r="AA22" s="182" t="e">
        <f>IF(OR(J22="Fail",ISBLANK(J22)),INDEX('Issue Code Table'!C:C,MATCH(N:N,'Issue Code Table'!A:A,0)),IF(M22="Critical",6,IF(M22="Significant",5,IF(M22="Moderate",3,2))))</f>
        <v>#N/A</v>
      </c>
      <c r="AB22" s="180"/>
      <c r="AC22" s="180"/>
      <c r="AD22" s="180"/>
      <c r="AE22" s="180"/>
      <c r="AF22" s="180"/>
      <c r="AG22" s="180"/>
      <c r="AH22" s="180"/>
      <c r="AI22" s="180"/>
    </row>
    <row r="23" spans="1:35" s="183" customFormat="1" ht="57.75" customHeight="1" x14ac:dyDescent="0.25">
      <c r="A23" s="93" t="s">
        <v>1065</v>
      </c>
      <c r="B23" s="215" t="s">
        <v>221</v>
      </c>
      <c r="C23" s="228" t="s">
        <v>222</v>
      </c>
      <c r="D23" s="154" t="s">
        <v>724</v>
      </c>
      <c r="E23" s="154" t="s">
        <v>1066</v>
      </c>
      <c r="F23" s="154" t="s">
        <v>1067</v>
      </c>
      <c r="G23" s="154" t="s">
        <v>1068</v>
      </c>
      <c r="H23" s="215" t="s">
        <v>1069</v>
      </c>
      <c r="I23" s="154"/>
      <c r="J23" s="208"/>
      <c r="K23" s="229" t="s">
        <v>1058</v>
      </c>
      <c r="L23" s="154"/>
      <c r="M23" s="230" t="s">
        <v>226</v>
      </c>
      <c r="N23" s="172" t="s">
        <v>227</v>
      </c>
      <c r="O23" s="231" t="s">
        <v>1059</v>
      </c>
      <c r="P23" s="133"/>
      <c r="Q23" s="62" t="s">
        <v>1060</v>
      </c>
      <c r="R23" s="62" t="s">
        <v>1070</v>
      </c>
      <c r="S23" s="154" t="s">
        <v>1062</v>
      </c>
      <c r="T23" s="154" t="s">
        <v>1071</v>
      </c>
      <c r="U23" s="154" t="s">
        <v>1072</v>
      </c>
      <c r="V23" s="154"/>
      <c r="X23" s="180"/>
      <c r="Y23" s="180"/>
      <c r="AA23" s="182" t="e">
        <f>IF(OR(J23="Fail",ISBLANK(J23)),INDEX('Issue Code Table'!C:C,MATCH(N:N,'Issue Code Table'!A:A,0)),IF(M23="Critical",6,IF(M23="Significant",5,IF(M23="Moderate",3,2))))</f>
        <v>#N/A</v>
      </c>
      <c r="AB23" s="180"/>
      <c r="AC23" s="180"/>
      <c r="AD23" s="180"/>
      <c r="AE23" s="180"/>
      <c r="AF23" s="180"/>
      <c r="AG23" s="180"/>
      <c r="AH23" s="180"/>
      <c r="AI23" s="180"/>
    </row>
    <row r="24" spans="1:35" s="183" customFormat="1" ht="57.75" customHeight="1" x14ac:dyDescent="0.25">
      <c r="A24" s="93" t="s">
        <v>1073</v>
      </c>
      <c r="B24" s="215" t="s">
        <v>221</v>
      </c>
      <c r="C24" s="228" t="s">
        <v>222</v>
      </c>
      <c r="D24" s="154" t="s">
        <v>724</v>
      </c>
      <c r="E24" s="154" t="s">
        <v>1074</v>
      </c>
      <c r="F24" s="154" t="s">
        <v>1075</v>
      </c>
      <c r="G24" s="154" t="s">
        <v>1076</v>
      </c>
      <c r="H24" s="215" t="s">
        <v>1077</v>
      </c>
      <c r="I24" s="154"/>
      <c r="J24" s="208"/>
      <c r="K24" s="229" t="s">
        <v>1058</v>
      </c>
      <c r="L24" s="154"/>
      <c r="M24" s="230" t="s">
        <v>226</v>
      </c>
      <c r="N24" s="172" t="s">
        <v>227</v>
      </c>
      <c r="O24" s="231" t="s">
        <v>1059</v>
      </c>
      <c r="P24" s="133"/>
      <c r="Q24" s="62" t="s">
        <v>1060</v>
      </c>
      <c r="R24" s="62" t="s">
        <v>1078</v>
      </c>
      <c r="S24" s="154" t="s">
        <v>1062</v>
      </c>
      <c r="T24" s="154" t="s">
        <v>1079</v>
      </c>
      <c r="U24" s="154" t="s">
        <v>1080</v>
      </c>
      <c r="V24" s="154"/>
      <c r="X24" s="180"/>
      <c r="Y24" s="180"/>
      <c r="AA24" s="182" t="e">
        <f>IF(OR(J24="Fail",ISBLANK(J24)),INDEX('Issue Code Table'!C:C,MATCH(N:N,'Issue Code Table'!A:A,0)),IF(M24="Critical",6,IF(M24="Significant",5,IF(M24="Moderate",3,2))))</f>
        <v>#N/A</v>
      </c>
      <c r="AB24" s="180"/>
      <c r="AC24" s="180"/>
      <c r="AD24" s="180"/>
      <c r="AE24" s="180"/>
      <c r="AF24" s="180"/>
      <c r="AG24" s="180"/>
      <c r="AH24" s="180"/>
      <c r="AI24" s="180"/>
    </row>
    <row r="25" spans="1:35" s="183" customFormat="1" ht="57.75" customHeight="1" x14ac:dyDescent="0.25">
      <c r="A25" s="93" t="s">
        <v>1081</v>
      </c>
      <c r="B25" s="215" t="s">
        <v>221</v>
      </c>
      <c r="C25" s="228" t="s">
        <v>222</v>
      </c>
      <c r="D25" s="154" t="s">
        <v>724</v>
      </c>
      <c r="E25" s="154" t="s">
        <v>1082</v>
      </c>
      <c r="F25" s="154" t="s">
        <v>1083</v>
      </c>
      <c r="G25" s="154" t="s">
        <v>1084</v>
      </c>
      <c r="H25" s="215" t="s">
        <v>1085</v>
      </c>
      <c r="I25" s="154"/>
      <c r="J25" s="208"/>
      <c r="K25" s="229" t="s">
        <v>1058</v>
      </c>
      <c r="L25" s="154"/>
      <c r="M25" s="230" t="s">
        <v>226</v>
      </c>
      <c r="N25" s="172" t="s">
        <v>227</v>
      </c>
      <c r="O25" s="231" t="s">
        <v>1059</v>
      </c>
      <c r="P25" s="133"/>
      <c r="Q25" s="62" t="s">
        <v>1060</v>
      </c>
      <c r="R25" s="62" t="s">
        <v>1086</v>
      </c>
      <c r="S25" s="154" t="s">
        <v>1062</v>
      </c>
      <c r="T25" s="154" t="s">
        <v>1087</v>
      </c>
      <c r="U25" s="154" t="s">
        <v>1088</v>
      </c>
      <c r="V25" s="154"/>
      <c r="X25" s="180"/>
      <c r="Y25" s="180"/>
      <c r="AA25" s="182" t="e">
        <f>IF(OR(J25="Fail",ISBLANK(J25)),INDEX('Issue Code Table'!C:C,MATCH(N:N,'Issue Code Table'!A:A,0)),IF(M25="Critical",6,IF(M25="Significant",5,IF(M25="Moderate",3,2))))</f>
        <v>#N/A</v>
      </c>
      <c r="AB25" s="180"/>
      <c r="AC25" s="180"/>
      <c r="AD25" s="180"/>
      <c r="AE25" s="180"/>
      <c r="AF25" s="180"/>
      <c r="AG25" s="180"/>
      <c r="AH25" s="180"/>
      <c r="AI25" s="180"/>
    </row>
    <row r="26" spans="1:35" s="183" customFormat="1" ht="54.75" customHeight="1" x14ac:dyDescent="0.25">
      <c r="A26" s="93" t="s">
        <v>1089</v>
      </c>
      <c r="B26" s="154" t="s">
        <v>276</v>
      </c>
      <c r="C26" s="154" t="s">
        <v>277</v>
      </c>
      <c r="D26" s="154" t="s">
        <v>417</v>
      </c>
      <c r="E26" s="154" t="s">
        <v>593</v>
      </c>
      <c r="F26" s="154" t="s">
        <v>594</v>
      </c>
      <c r="G26" s="154" t="s">
        <v>1090</v>
      </c>
      <c r="H26" s="154" t="s">
        <v>596</v>
      </c>
      <c r="I26" s="154"/>
      <c r="J26" s="208"/>
      <c r="K26" s="209" t="s">
        <v>1091</v>
      </c>
      <c r="L26" s="154"/>
      <c r="M26" s="154" t="s">
        <v>145</v>
      </c>
      <c r="N26" s="172" t="s">
        <v>598</v>
      </c>
      <c r="O26" s="154" t="s">
        <v>599</v>
      </c>
      <c r="P26" s="133"/>
      <c r="Q26" s="62" t="s">
        <v>600</v>
      </c>
      <c r="R26" s="62" t="s">
        <v>601</v>
      </c>
      <c r="S26" s="154" t="s">
        <v>1092</v>
      </c>
      <c r="T26" s="154" t="s">
        <v>1093</v>
      </c>
      <c r="U26" s="154" t="s">
        <v>604</v>
      </c>
      <c r="V26" s="154" t="s">
        <v>605</v>
      </c>
      <c r="X26" s="180"/>
      <c r="Y26" s="180"/>
      <c r="AA26" s="182">
        <f>IF(OR(J26="Fail",ISBLANK(J26)),INDEX('Issue Code Table'!C:C,MATCH(N:N,'Issue Code Table'!A:A,0)),IF(M26="Critical",6,IF(M26="Significant",5,IF(M26="Moderate",3,2))))</f>
        <v>6</v>
      </c>
      <c r="AB26" s="180"/>
      <c r="AC26" s="180"/>
      <c r="AD26" s="180"/>
      <c r="AE26" s="180"/>
      <c r="AF26" s="180"/>
      <c r="AG26" s="180"/>
      <c r="AH26" s="180"/>
      <c r="AI26" s="180"/>
    </row>
    <row r="27" spans="1:35" s="183" customFormat="1" ht="63" customHeight="1" x14ac:dyDescent="0.25">
      <c r="A27" s="93" t="s">
        <v>1094</v>
      </c>
      <c r="B27" s="154" t="s">
        <v>276</v>
      </c>
      <c r="C27" s="154" t="s">
        <v>277</v>
      </c>
      <c r="D27" s="154" t="s">
        <v>417</v>
      </c>
      <c r="E27" s="154" t="s">
        <v>607</v>
      </c>
      <c r="F27" s="154" t="s">
        <v>608</v>
      </c>
      <c r="G27" s="154" t="s">
        <v>1095</v>
      </c>
      <c r="H27" s="154" t="s">
        <v>1096</v>
      </c>
      <c r="I27" s="154"/>
      <c r="J27" s="208"/>
      <c r="K27" s="153" t="s">
        <v>1097</v>
      </c>
      <c r="L27" s="154"/>
      <c r="M27" s="154" t="s">
        <v>145</v>
      </c>
      <c r="N27" s="172" t="s">
        <v>612</v>
      </c>
      <c r="O27" s="154" t="s">
        <v>613</v>
      </c>
      <c r="P27" s="133"/>
      <c r="Q27" s="62" t="s">
        <v>600</v>
      </c>
      <c r="R27" s="62" t="s">
        <v>614</v>
      </c>
      <c r="S27" s="154" t="s">
        <v>1098</v>
      </c>
      <c r="T27" s="154" t="s">
        <v>1099</v>
      </c>
      <c r="U27" s="154" t="s">
        <v>617</v>
      </c>
      <c r="V27" s="154" t="s">
        <v>618</v>
      </c>
      <c r="X27" s="180"/>
      <c r="Y27" s="180"/>
      <c r="AA27" s="182">
        <f>IF(OR(J27="Fail",ISBLANK(J27)),INDEX('Issue Code Table'!C:C,MATCH(N:N,'Issue Code Table'!A:A,0)),IF(M27="Critical",6,IF(M27="Significant",5,IF(M27="Moderate",3,2))))</f>
        <v>6</v>
      </c>
      <c r="AB27" s="180"/>
      <c r="AC27" s="180"/>
      <c r="AD27" s="180"/>
      <c r="AE27" s="180"/>
      <c r="AF27" s="180"/>
      <c r="AG27" s="180"/>
      <c r="AH27" s="180"/>
      <c r="AI27" s="180"/>
    </row>
    <row r="28" spans="1:35" s="183" customFormat="1" ht="66.75" customHeight="1" x14ac:dyDescent="0.25">
      <c r="A28" s="93" t="s">
        <v>1100</v>
      </c>
      <c r="B28" s="154" t="s">
        <v>276</v>
      </c>
      <c r="C28" s="154" t="s">
        <v>277</v>
      </c>
      <c r="D28" s="154" t="s">
        <v>417</v>
      </c>
      <c r="E28" s="154" t="s">
        <v>620</v>
      </c>
      <c r="F28" s="154" t="s">
        <v>621</v>
      </c>
      <c r="G28" s="154" t="s">
        <v>1101</v>
      </c>
      <c r="H28" s="154" t="s">
        <v>623</v>
      </c>
      <c r="I28" s="154"/>
      <c r="J28" s="208"/>
      <c r="K28" s="153" t="s">
        <v>1102</v>
      </c>
      <c r="L28" s="154"/>
      <c r="M28" s="154" t="s">
        <v>145</v>
      </c>
      <c r="N28" s="172" t="s">
        <v>612</v>
      </c>
      <c r="O28" s="154" t="s">
        <v>613</v>
      </c>
      <c r="P28" s="133"/>
      <c r="Q28" s="62" t="s">
        <v>600</v>
      </c>
      <c r="R28" s="62" t="s">
        <v>625</v>
      </c>
      <c r="S28" s="154" t="s">
        <v>1103</v>
      </c>
      <c r="T28" s="154" t="s">
        <v>1104</v>
      </c>
      <c r="U28" s="154" t="s">
        <v>628</v>
      </c>
      <c r="V28" s="154" t="s">
        <v>629</v>
      </c>
      <c r="X28" s="180"/>
      <c r="Y28" s="180"/>
      <c r="AA28" s="182">
        <f>IF(OR(J28="Fail",ISBLANK(J28)),INDEX('Issue Code Table'!C:C,MATCH(N:N,'Issue Code Table'!A:A,0)),IF(M28="Critical",6,IF(M28="Significant",5,IF(M28="Moderate",3,2))))</f>
        <v>6</v>
      </c>
      <c r="AB28" s="180"/>
      <c r="AC28" s="180"/>
      <c r="AD28" s="180"/>
      <c r="AE28" s="180"/>
      <c r="AF28" s="180"/>
      <c r="AG28" s="180"/>
      <c r="AH28" s="180"/>
      <c r="AI28" s="180"/>
    </row>
    <row r="29" spans="1:35" s="183" customFormat="1" ht="69.75" customHeight="1" x14ac:dyDescent="0.25">
      <c r="A29" s="93" t="s">
        <v>1105</v>
      </c>
      <c r="B29" s="154" t="s">
        <v>377</v>
      </c>
      <c r="C29" s="154" t="s">
        <v>378</v>
      </c>
      <c r="D29" s="154" t="s">
        <v>417</v>
      </c>
      <c r="E29" s="154" t="s">
        <v>631</v>
      </c>
      <c r="F29" s="154" t="s">
        <v>632</v>
      </c>
      <c r="G29" s="154" t="s">
        <v>633</v>
      </c>
      <c r="H29" s="154" t="s">
        <v>634</v>
      </c>
      <c r="I29" s="155"/>
      <c r="J29" s="208"/>
      <c r="K29" s="153" t="s">
        <v>1106</v>
      </c>
      <c r="L29" s="154"/>
      <c r="M29" s="154" t="s">
        <v>162</v>
      </c>
      <c r="N29" s="172" t="s">
        <v>636</v>
      </c>
      <c r="O29" s="154" t="s">
        <v>637</v>
      </c>
      <c r="P29" s="133"/>
      <c r="Q29" s="62" t="s">
        <v>638</v>
      </c>
      <c r="R29" s="63" t="s">
        <v>639</v>
      </c>
      <c r="S29" s="154" t="s">
        <v>1107</v>
      </c>
      <c r="T29" s="154" t="s">
        <v>1108</v>
      </c>
      <c r="U29" s="154" t="s">
        <v>642</v>
      </c>
      <c r="V29" s="154"/>
      <c r="X29" s="180"/>
      <c r="Y29" s="180"/>
      <c r="AA29" s="182">
        <f>IF(OR(J29="Fail",ISBLANK(J29)),INDEX('Issue Code Table'!C:C,MATCH(N:N,'Issue Code Table'!A:A,0)),IF(M29="Critical",6,IF(M29="Significant",5,IF(M29="Moderate",3,2))))</f>
        <v>4</v>
      </c>
      <c r="AB29" s="180"/>
      <c r="AC29" s="180"/>
      <c r="AD29" s="180"/>
      <c r="AE29" s="180"/>
      <c r="AF29" s="180"/>
      <c r="AG29" s="180"/>
      <c r="AH29" s="180"/>
      <c r="AI29" s="180"/>
    </row>
    <row r="30" spans="1:35" s="183" customFormat="1" ht="59.25" customHeight="1" x14ac:dyDescent="0.25">
      <c r="A30" s="93" t="s">
        <v>1109</v>
      </c>
      <c r="B30" s="154" t="s">
        <v>276</v>
      </c>
      <c r="C30" s="154" t="s">
        <v>277</v>
      </c>
      <c r="D30" s="154" t="s">
        <v>417</v>
      </c>
      <c r="E30" s="154" t="s">
        <v>644</v>
      </c>
      <c r="F30" s="154" t="s">
        <v>645</v>
      </c>
      <c r="G30" s="154" t="s">
        <v>1110</v>
      </c>
      <c r="H30" s="154" t="s">
        <v>647</v>
      </c>
      <c r="I30" s="155"/>
      <c r="J30" s="208"/>
      <c r="K30" s="153" t="s">
        <v>1111</v>
      </c>
      <c r="L30" s="154"/>
      <c r="M30" s="154" t="s">
        <v>162</v>
      </c>
      <c r="N30" s="172" t="s">
        <v>636</v>
      </c>
      <c r="O30" s="154" t="s">
        <v>637</v>
      </c>
      <c r="P30" s="133"/>
      <c r="Q30" s="63" t="s">
        <v>638</v>
      </c>
      <c r="R30" s="63" t="s">
        <v>649</v>
      </c>
      <c r="S30" s="154" t="s">
        <v>1112</v>
      </c>
      <c r="T30" s="154" t="s">
        <v>1113</v>
      </c>
      <c r="U30" s="154" t="s">
        <v>652</v>
      </c>
      <c r="V30" s="154"/>
      <c r="X30" s="180"/>
      <c r="Y30" s="180"/>
      <c r="AA30" s="182">
        <f>IF(OR(J30="Fail",ISBLANK(J30)),INDEX('Issue Code Table'!C:C,MATCH(N:N,'Issue Code Table'!A:A,0)),IF(M30="Critical",6,IF(M30="Significant",5,IF(M30="Moderate",3,2))))</f>
        <v>4</v>
      </c>
      <c r="AB30" s="180"/>
      <c r="AC30" s="180"/>
      <c r="AD30" s="180"/>
      <c r="AE30" s="180"/>
      <c r="AF30" s="180"/>
      <c r="AG30" s="180"/>
      <c r="AH30" s="180"/>
      <c r="AI30" s="180"/>
    </row>
    <row r="31" spans="1:35" s="183" customFormat="1" ht="53.25" customHeight="1" x14ac:dyDescent="0.25">
      <c r="A31" s="93" t="s">
        <v>1114</v>
      </c>
      <c r="B31" s="154" t="s">
        <v>276</v>
      </c>
      <c r="C31" s="154" t="s">
        <v>277</v>
      </c>
      <c r="D31" s="154" t="s">
        <v>417</v>
      </c>
      <c r="E31" s="154" t="s">
        <v>654</v>
      </c>
      <c r="F31" s="154" t="s">
        <v>645</v>
      </c>
      <c r="G31" s="154" t="s">
        <v>655</v>
      </c>
      <c r="H31" s="224" t="s">
        <v>656</v>
      </c>
      <c r="I31" s="155"/>
      <c r="J31" s="208"/>
      <c r="K31" s="209" t="s">
        <v>657</v>
      </c>
      <c r="L31" s="154"/>
      <c r="M31" s="154" t="s">
        <v>162</v>
      </c>
      <c r="N31" s="172" t="s">
        <v>636</v>
      </c>
      <c r="O31" s="154" t="s">
        <v>637</v>
      </c>
      <c r="P31" s="133"/>
      <c r="Q31" s="63" t="s">
        <v>638</v>
      </c>
      <c r="R31" s="63" t="s">
        <v>658</v>
      </c>
      <c r="S31" s="154" t="s">
        <v>1115</v>
      </c>
      <c r="T31" s="154" t="s">
        <v>660</v>
      </c>
      <c r="U31" s="154" t="s">
        <v>661</v>
      </c>
      <c r="V31" s="154"/>
      <c r="X31" s="180"/>
      <c r="Y31" s="180"/>
      <c r="AA31" s="182">
        <f>IF(OR(J31="Fail",ISBLANK(J31)),INDEX('Issue Code Table'!C:C,MATCH(N:N,'Issue Code Table'!A:A,0)),IF(M31="Critical",6,IF(M31="Significant",5,IF(M31="Moderate",3,2))))</f>
        <v>4</v>
      </c>
      <c r="AB31" s="180"/>
      <c r="AC31" s="180"/>
      <c r="AD31" s="180"/>
      <c r="AE31" s="180"/>
      <c r="AF31" s="180"/>
      <c r="AG31" s="180"/>
      <c r="AH31" s="180"/>
      <c r="AI31" s="180"/>
    </row>
    <row r="32" spans="1:35" s="183" customFormat="1" ht="63" customHeight="1" x14ac:dyDescent="0.25">
      <c r="A32" s="93" t="s">
        <v>1116</v>
      </c>
      <c r="B32" s="154" t="s">
        <v>205</v>
      </c>
      <c r="C32" s="154" t="s">
        <v>206</v>
      </c>
      <c r="D32" s="154" t="s">
        <v>417</v>
      </c>
      <c r="E32" s="154" t="s">
        <v>663</v>
      </c>
      <c r="F32" s="154" t="s">
        <v>664</v>
      </c>
      <c r="G32" s="154" t="s">
        <v>1117</v>
      </c>
      <c r="H32" s="154" t="s">
        <v>666</v>
      </c>
      <c r="I32" s="155"/>
      <c r="J32" s="208"/>
      <c r="K32" s="153" t="s">
        <v>1118</v>
      </c>
      <c r="L32" s="154"/>
      <c r="M32" s="154" t="s">
        <v>162</v>
      </c>
      <c r="N32" s="172" t="s">
        <v>636</v>
      </c>
      <c r="O32" s="154" t="s">
        <v>637</v>
      </c>
      <c r="P32" s="133"/>
      <c r="Q32" s="63" t="s">
        <v>638</v>
      </c>
      <c r="R32" s="63" t="s">
        <v>668</v>
      </c>
      <c r="S32" s="154" t="s">
        <v>1119</v>
      </c>
      <c r="T32" s="154" t="s">
        <v>1120</v>
      </c>
      <c r="U32" s="154" t="s">
        <v>671</v>
      </c>
      <c r="V32" s="154"/>
      <c r="X32" s="180"/>
      <c r="Y32" s="180"/>
      <c r="AA32" s="182">
        <f>IF(OR(J32="Fail",ISBLANK(J32)),INDEX('Issue Code Table'!C:C,MATCH(N:N,'Issue Code Table'!A:A,0)),IF(M32="Critical",6,IF(M32="Significant",5,IF(M32="Moderate",3,2))))</f>
        <v>4</v>
      </c>
      <c r="AB32" s="180"/>
      <c r="AC32" s="180"/>
      <c r="AD32" s="180"/>
      <c r="AE32" s="180"/>
      <c r="AF32" s="180"/>
      <c r="AG32" s="180"/>
      <c r="AH32" s="180"/>
      <c r="AI32" s="180"/>
    </row>
    <row r="33" spans="1:36" s="183" customFormat="1" ht="54.75" customHeight="1" x14ac:dyDescent="0.25">
      <c r="A33" s="93" t="s">
        <v>1121</v>
      </c>
      <c r="B33" s="154" t="s">
        <v>383</v>
      </c>
      <c r="C33" s="154" t="s">
        <v>384</v>
      </c>
      <c r="D33" s="154" t="s">
        <v>417</v>
      </c>
      <c r="E33" s="154" t="s">
        <v>1122</v>
      </c>
      <c r="F33" s="154" t="s">
        <v>674</v>
      </c>
      <c r="G33" s="154" t="s">
        <v>1123</v>
      </c>
      <c r="H33" s="154" t="s">
        <v>676</v>
      </c>
      <c r="I33" s="155"/>
      <c r="J33" s="208"/>
      <c r="K33" s="153" t="s">
        <v>677</v>
      </c>
      <c r="L33" s="154"/>
      <c r="M33" s="154" t="s">
        <v>162</v>
      </c>
      <c r="N33" s="172" t="s">
        <v>636</v>
      </c>
      <c r="O33" s="154" t="s">
        <v>637</v>
      </c>
      <c r="P33" s="133"/>
      <c r="Q33" s="63" t="s">
        <v>638</v>
      </c>
      <c r="R33" s="63" t="s">
        <v>678</v>
      </c>
      <c r="S33" s="154" t="s">
        <v>1124</v>
      </c>
      <c r="T33" s="154" t="s">
        <v>1125</v>
      </c>
      <c r="U33" s="154" t="s">
        <v>681</v>
      </c>
      <c r="V33" s="154"/>
      <c r="X33" s="180"/>
      <c r="Y33" s="180"/>
      <c r="AA33" s="182">
        <f>IF(OR(J33="Fail",ISBLANK(J33)),INDEX('Issue Code Table'!C:C,MATCH(N:N,'Issue Code Table'!A:A,0)),IF(M33="Critical",6,IF(M33="Significant",5,IF(M33="Moderate",3,2))))</f>
        <v>4</v>
      </c>
      <c r="AB33" s="180"/>
      <c r="AC33" s="180"/>
      <c r="AD33" s="180"/>
      <c r="AE33" s="180"/>
      <c r="AF33" s="180"/>
      <c r="AG33" s="180"/>
      <c r="AH33" s="180"/>
      <c r="AI33" s="180"/>
    </row>
    <row r="34" spans="1:36" s="183" customFormat="1" ht="66" customHeight="1" x14ac:dyDescent="0.25">
      <c r="A34" s="93" t="s">
        <v>1126</v>
      </c>
      <c r="B34" s="154" t="s">
        <v>383</v>
      </c>
      <c r="C34" s="223" t="s">
        <v>384</v>
      </c>
      <c r="D34" s="154" t="s">
        <v>417</v>
      </c>
      <c r="E34" s="154" t="s">
        <v>683</v>
      </c>
      <c r="F34" s="154" t="s">
        <v>684</v>
      </c>
      <c r="G34" s="154" t="s">
        <v>1127</v>
      </c>
      <c r="H34" s="154" t="s">
        <v>686</v>
      </c>
      <c r="I34" s="155"/>
      <c r="J34" s="208"/>
      <c r="K34" s="153" t="s">
        <v>687</v>
      </c>
      <c r="L34" s="154"/>
      <c r="M34" s="154" t="s">
        <v>162</v>
      </c>
      <c r="N34" s="172" t="s">
        <v>636</v>
      </c>
      <c r="O34" s="154" t="s">
        <v>637</v>
      </c>
      <c r="P34" s="133"/>
      <c r="Q34" s="63" t="s">
        <v>638</v>
      </c>
      <c r="R34" s="63" t="s">
        <v>688</v>
      </c>
      <c r="S34" s="154" t="s">
        <v>1128</v>
      </c>
      <c r="T34" s="154" t="s">
        <v>1129</v>
      </c>
      <c r="U34" s="154" t="s">
        <v>690</v>
      </c>
      <c r="V34" s="154"/>
      <c r="X34" s="180"/>
      <c r="Y34" s="180"/>
      <c r="AA34" s="182">
        <f>IF(OR(J34="Fail",ISBLANK(J34)),INDEX('Issue Code Table'!C:C,MATCH(N:N,'Issue Code Table'!A:A,0)),IF(M34="Critical",6,IF(M34="Significant",5,IF(M34="Moderate",3,2))))</f>
        <v>4</v>
      </c>
      <c r="AB34" s="180"/>
      <c r="AC34" s="180"/>
      <c r="AD34" s="180"/>
      <c r="AE34" s="180"/>
      <c r="AF34" s="180"/>
      <c r="AG34" s="180"/>
      <c r="AH34" s="180"/>
      <c r="AI34" s="180"/>
    </row>
    <row r="35" spans="1:36" s="183" customFormat="1" ht="72" customHeight="1" x14ac:dyDescent="0.25">
      <c r="A35" s="93" t="s">
        <v>1130</v>
      </c>
      <c r="B35" s="154" t="s">
        <v>345</v>
      </c>
      <c r="C35" s="223" t="s">
        <v>692</v>
      </c>
      <c r="D35" s="154" t="s">
        <v>417</v>
      </c>
      <c r="E35" s="154" t="s">
        <v>693</v>
      </c>
      <c r="F35" s="154" t="s">
        <v>694</v>
      </c>
      <c r="G35" s="154" t="s">
        <v>1131</v>
      </c>
      <c r="H35" s="154" t="s">
        <v>696</v>
      </c>
      <c r="I35" s="155"/>
      <c r="J35" s="208"/>
      <c r="K35" s="153" t="s">
        <v>697</v>
      </c>
      <c r="L35" s="154"/>
      <c r="M35" s="154" t="s">
        <v>162</v>
      </c>
      <c r="N35" s="172" t="s">
        <v>636</v>
      </c>
      <c r="O35" s="154" t="s">
        <v>637</v>
      </c>
      <c r="P35" s="133"/>
      <c r="Q35" s="63" t="s">
        <v>638</v>
      </c>
      <c r="R35" s="63" t="s">
        <v>698</v>
      </c>
      <c r="S35" s="154" t="s">
        <v>1132</v>
      </c>
      <c r="T35" s="154" t="s">
        <v>1133</v>
      </c>
      <c r="U35" s="154" t="s">
        <v>700</v>
      </c>
      <c r="V35" s="154"/>
      <c r="X35" s="180"/>
      <c r="Y35" s="180"/>
      <c r="AA35" s="182">
        <f>IF(OR(J35="Fail",ISBLANK(J35)),INDEX('Issue Code Table'!C:C,MATCH(N:N,'Issue Code Table'!A:A,0)),IF(M35="Critical",6,IF(M35="Significant",5,IF(M35="Moderate",3,2))))</f>
        <v>4</v>
      </c>
      <c r="AB35" s="180"/>
      <c r="AC35" s="180"/>
      <c r="AD35" s="180"/>
      <c r="AE35" s="180"/>
      <c r="AF35" s="180"/>
      <c r="AG35" s="180"/>
      <c r="AH35" s="180"/>
      <c r="AI35" s="180"/>
    </row>
    <row r="36" spans="1:36" s="183" customFormat="1" ht="55.5" customHeight="1" x14ac:dyDescent="0.25">
      <c r="A36" s="93" t="s">
        <v>1134</v>
      </c>
      <c r="B36" s="154" t="s">
        <v>702</v>
      </c>
      <c r="C36" s="223" t="s">
        <v>703</v>
      </c>
      <c r="D36" s="154" t="s">
        <v>417</v>
      </c>
      <c r="E36" s="154" t="s">
        <v>704</v>
      </c>
      <c r="F36" s="154" t="s">
        <v>694</v>
      </c>
      <c r="G36" s="154" t="s">
        <v>1131</v>
      </c>
      <c r="H36" s="154" t="s">
        <v>705</v>
      </c>
      <c r="I36" s="155"/>
      <c r="J36" s="208"/>
      <c r="K36" s="153" t="s">
        <v>1135</v>
      </c>
      <c r="L36" s="154"/>
      <c r="M36" s="154" t="s">
        <v>162</v>
      </c>
      <c r="N36" s="172" t="s">
        <v>636</v>
      </c>
      <c r="O36" s="154" t="s">
        <v>637</v>
      </c>
      <c r="P36" s="133"/>
      <c r="Q36" s="63" t="s">
        <v>638</v>
      </c>
      <c r="R36" s="63" t="s">
        <v>707</v>
      </c>
      <c r="S36" s="154" t="s">
        <v>1136</v>
      </c>
      <c r="T36" s="154" t="s">
        <v>1137</v>
      </c>
      <c r="U36" s="154" t="s">
        <v>709</v>
      </c>
      <c r="V36" s="154"/>
      <c r="X36" s="180"/>
      <c r="Y36" s="180"/>
      <c r="AA36" s="182">
        <f>IF(OR(J36="Fail",ISBLANK(J36)),INDEX('Issue Code Table'!C:C,MATCH(N:N,'Issue Code Table'!A:A,0)),IF(M36="Critical",6,IF(M36="Significant",5,IF(M36="Moderate",3,2))))</f>
        <v>4</v>
      </c>
      <c r="AB36" s="180"/>
      <c r="AC36" s="180"/>
      <c r="AD36" s="180"/>
      <c r="AE36" s="180"/>
      <c r="AF36" s="180"/>
      <c r="AG36" s="180"/>
      <c r="AH36" s="180"/>
      <c r="AI36" s="180"/>
    </row>
    <row r="37" spans="1:36" s="183" customFormat="1" ht="51.75" customHeight="1" x14ac:dyDescent="0.25">
      <c r="A37" s="93" t="s">
        <v>1138</v>
      </c>
      <c r="B37" s="154" t="s">
        <v>377</v>
      </c>
      <c r="C37" s="223" t="s">
        <v>378</v>
      </c>
      <c r="D37" s="154" t="s">
        <v>417</v>
      </c>
      <c r="E37" s="154" t="s">
        <v>711</v>
      </c>
      <c r="F37" s="154" t="s">
        <v>712</v>
      </c>
      <c r="G37" s="154" t="s">
        <v>1139</v>
      </c>
      <c r="H37" s="154" t="s">
        <v>1140</v>
      </c>
      <c r="I37" s="155"/>
      <c r="J37" s="208"/>
      <c r="K37" s="153" t="s">
        <v>1141</v>
      </c>
      <c r="L37" s="154"/>
      <c r="M37" s="154" t="s">
        <v>145</v>
      </c>
      <c r="N37" s="172" t="s">
        <v>716</v>
      </c>
      <c r="O37" s="154" t="s">
        <v>717</v>
      </c>
      <c r="P37" s="133"/>
      <c r="Q37" s="63" t="s">
        <v>718</v>
      </c>
      <c r="R37" s="63" t="s">
        <v>719</v>
      </c>
      <c r="S37" s="154" t="s">
        <v>1142</v>
      </c>
      <c r="T37" s="154" t="s">
        <v>1143</v>
      </c>
      <c r="U37" s="154" t="s">
        <v>721</v>
      </c>
      <c r="V37" s="154" t="s">
        <v>722</v>
      </c>
      <c r="X37" s="180"/>
      <c r="Y37" s="180"/>
      <c r="AA37" s="182">
        <f>IF(OR(J37="Fail",ISBLANK(J37)),INDEX('Issue Code Table'!C:C,MATCH(N:N,'Issue Code Table'!A:A,0)),IF(M37="Critical",6,IF(M37="Significant",5,IF(M37="Moderate",3,2))))</f>
        <v>5</v>
      </c>
      <c r="AB37" s="180"/>
      <c r="AC37" s="180"/>
      <c r="AD37" s="180"/>
      <c r="AE37" s="180"/>
      <c r="AF37" s="180"/>
      <c r="AG37" s="180"/>
      <c r="AH37" s="180"/>
      <c r="AI37" s="180"/>
    </row>
    <row r="38" spans="1:36" s="183" customFormat="1" ht="70.5" customHeight="1" x14ac:dyDescent="0.25">
      <c r="A38" s="93" t="s">
        <v>1144</v>
      </c>
      <c r="B38" s="154" t="s">
        <v>369</v>
      </c>
      <c r="C38" s="223" t="s">
        <v>370</v>
      </c>
      <c r="D38" s="154" t="s">
        <v>417</v>
      </c>
      <c r="E38" s="154" t="s">
        <v>725</v>
      </c>
      <c r="F38" s="154" t="s">
        <v>726</v>
      </c>
      <c r="G38" s="154" t="s">
        <v>1145</v>
      </c>
      <c r="H38" s="154" t="s">
        <v>728</v>
      </c>
      <c r="I38" s="155"/>
      <c r="J38" s="208"/>
      <c r="K38" s="153" t="s">
        <v>729</v>
      </c>
      <c r="L38" s="154"/>
      <c r="M38" s="154" t="s">
        <v>145</v>
      </c>
      <c r="N38" s="172" t="s">
        <v>716</v>
      </c>
      <c r="O38" s="154" t="s">
        <v>717</v>
      </c>
      <c r="P38" s="133"/>
      <c r="Q38" s="63" t="s">
        <v>718</v>
      </c>
      <c r="R38" s="63" t="s">
        <v>730</v>
      </c>
      <c r="S38" s="154" t="s">
        <v>1146</v>
      </c>
      <c r="T38" s="154" t="s">
        <v>1147</v>
      </c>
      <c r="U38" s="154" t="s">
        <v>732</v>
      </c>
      <c r="V38" s="154" t="s">
        <v>733</v>
      </c>
      <c r="X38" s="180"/>
      <c r="Y38" s="180"/>
      <c r="AA38" s="182">
        <f>IF(OR(J38="Fail",ISBLANK(J38)),INDEX('Issue Code Table'!C:C,MATCH(N:N,'Issue Code Table'!A:A,0)),IF(M38="Critical",6,IF(M38="Significant",5,IF(M38="Moderate",3,2))))</f>
        <v>5</v>
      </c>
      <c r="AB38" s="180"/>
      <c r="AC38" s="180"/>
      <c r="AD38" s="180"/>
      <c r="AE38" s="180"/>
      <c r="AF38" s="180"/>
      <c r="AG38" s="180"/>
      <c r="AH38" s="180"/>
      <c r="AI38" s="180"/>
    </row>
    <row r="39" spans="1:36" s="183" customFormat="1" ht="54.75" customHeight="1" x14ac:dyDescent="0.25">
      <c r="A39" s="93" t="s">
        <v>1148</v>
      </c>
      <c r="B39" s="154" t="s">
        <v>377</v>
      </c>
      <c r="C39" s="223" t="s">
        <v>378</v>
      </c>
      <c r="D39" s="154" t="s">
        <v>417</v>
      </c>
      <c r="E39" s="154" t="s">
        <v>735</v>
      </c>
      <c r="F39" s="154" t="s">
        <v>736</v>
      </c>
      <c r="G39" s="154" t="s">
        <v>1149</v>
      </c>
      <c r="H39" s="154" t="s">
        <v>738</v>
      </c>
      <c r="I39" s="155"/>
      <c r="J39" s="208"/>
      <c r="K39" s="153" t="s">
        <v>739</v>
      </c>
      <c r="L39" s="154"/>
      <c r="M39" s="154" t="s">
        <v>145</v>
      </c>
      <c r="N39" s="172" t="s">
        <v>716</v>
      </c>
      <c r="O39" s="154" t="s">
        <v>717</v>
      </c>
      <c r="P39" s="133"/>
      <c r="Q39" s="63" t="s">
        <v>718</v>
      </c>
      <c r="R39" s="63" t="s">
        <v>740</v>
      </c>
      <c r="S39" s="154" t="s">
        <v>1150</v>
      </c>
      <c r="T39" s="154" t="s">
        <v>1151</v>
      </c>
      <c r="U39" s="154" t="s">
        <v>742</v>
      </c>
      <c r="V39" s="154" t="s">
        <v>743</v>
      </c>
      <c r="X39" s="180"/>
      <c r="Y39" s="180"/>
      <c r="AA39" s="182">
        <f>IF(OR(J39="Fail",ISBLANK(J39)),INDEX('Issue Code Table'!C:C,MATCH(N:N,'Issue Code Table'!A:A,0)),IF(M39="Critical",6,IF(M39="Significant",5,IF(M39="Moderate",3,2))))</f>
        <v>5</v>
      </c>
      <c r="AB39" s="180"/>
      <c r="AC39" s="180"/>
      <c r="AD39" s="180"/>
      <c r="AE39" s="180"/>
      <c r="AF39" s="180"/>
      <c r="AG39" s="180"/>
      <c r="AH39" s="180"/>
      <c r="AI39" s="180"/>
    </row>
    <row r="40" spans="1:36" s="183" customFormat="1" ht="48.75" customHeight="1" x14ac:dyDescent="0.25">
      <c r="A40" s="93" t="s">
        <v>1152</v>
      </c>
      <c r="B40" s="154" t="s">
        <v>377</v>
      </c>
      <c r="C40" s="223" t="s">
        <v>378</v>
      </c>
      <c r="D40" s="154" t="s">
        <v>417</v>
      </c>
      <c r="E40" s="154" t="s">
        <v>745</v>
      </c>
      <c r="F40" s="154" t="s">
        <v>746</v>
      </c>
      <c r="G40" s="154" t="s">
        <v>1153</v>
      </c>
      <c r="H40" s="154" t="s">
        <v>748</v>
      </c>
      <c r="I40" s="155"/>
      <c r="J40" s="208"/>
      <c r="K40" s="153" t="s">
        <v>1154</v>
      </c>
      <c r="L40" s="154"/>
      <c r="M40" s="154" t="s">
        <v>145</v>
      </c>
      <c r="N40" s="172" t="s">
        <v>716</v>
      </c>
      <c r="O40" s="154" t="s">
        <v>717</v>
      </c>
      <c r="P40" s="133"/>
      <c r="Q40" s="63" t="s">
        <v>718</v>
      </c>
      <c r="R40" s="63" t="s">
        <v>750</v>
      </c>
      <c r="S40" s="154" t="s">
        <v>1155</v>
      </c>
      <c r="T40" s="154" t="s">
        <v>751</v>
      </c>
      <c r="U40" s="154" t="s">
        <v>752</v>
      </c>
      <c r="V40" s="154" t="s">
        <v>753</v>
      </c>
      <c r="X40" s="180"/>
      <c r="Y40" s="180"/>
      <c r="AA40" s="182">
        <f>IF(OR(J40="Fail",ISBLANK(J40)),INDEX('Issue Code Table'!C:C,MATCH(N:N,'Issue Code Table'!A:A,0)),IF(M40="Critical",6,IF(M40="Significant",5,IF(M40="Moderate",3,2))))</f>
        <v>5</v>
      </c>
      <c r="AB40" s="180"/>
      <c r="AC40" s="180"/>
      <c r="AD40" s="180"/>
      <c r="AE40" s="180"/>
      <c r="AF40" s="180"/>
      <c r="AG40" s="180"/>
      <c r="AH40" s="180"/>
      <c r="AI40" s="180"/>
    </row>
    <row r="41" spans="1:36" s="183" customFormat="1" ht="59.25" customHeight="1" x14ac:dyDescent="0.25">
      <c r="A41" s="93" t="s">
        <v>1156</v>
      </c>
      <c r="B41" s="154" t="s">
        <v>1157</v>
      </c>
      <c r="C41" s="223" t="s">
        <v>756</v>
      </c>
      <c r="D41" s="154" t="s">
        <v>417</v>
      </c>
      <c r="E41" s="154" t="s">
        <v>757</v>
      </c>
      <c r="F41" s="154" t="s">
        <v>758</v>
      </c>
      <c r="G41" s="154" t="s">
        <v>1158</v>
      </c>
      <c r="H41" s="154" t="s">
        <v>760</v>
      </c>
      <c r="I41" s="155"/>
      <c r="J41" s="208"/>
      <c r="K41" s="153" t="s">
        <v>761</v>
      </c>
      <c r="L41" s="154"/>
      <c r="M41" s="153" t="s">
        <v>162</v>
      </c>
      <c r="N41" s="172" t="s">
        <v>235</v>
      </c>
      <c r="O41" s="154" t="s">
        <v>1159</v>
      </c>
      <c r="P41" s="133"/>
      <c r="Q41" s="63" t="s">
        <v>718</v>
      </c>
      <c r="R41" s="63" t="s">
        <v>762</v>
      </c>
      <c r="S41" s="154" t="s">
        <v>1160</v>
      </c>
      <c r="T41" s="154" t="s">
        <v>763</v>
      </c>
      <c r="U41" s="154" t="s">
        <v>764</v>
      </c>
      <c r="V41" s="154"/>
      <c r="X41" s="180"/>
      <c r="Y41" s="180"/>
      <c r="AA41" s="182">
        <f>IF(OR(J41="Fail",ISBLANK(J41)),INDEX('Issue Code Table'!C:C,MATCH(N:N,'Issue Code Table'!A:A,0)),IF(M41="Critical",6,IF(M41="Significant",5,IF(M41="Moderate",3,2))))</f>
        <v>4</v>
      </c>
      <c r="AB41" s="180"/>
      <c r="AC41" s="180"/>
      <c r="AD41" s="180"/>
      <c r="AE41" s="180"/>
      <c r="AF41" s="180"/>
      <c r="AG41" s="180"/>
      <c r="AH41" s="180"/>
      <c r="AI41" s="180"/>
    </row>
    <row r="42" spans="1:36" s="183" customFormat="1" ht="62.25" customHeight="1" x14ac:dyDescent="0.25">
      <c r="A42" s="93" t="s">
        <v>1161</v>
      </c>
      <c r="B42" s="154" t="s">
        <v>1157</v>
      </c>
      <c r="C42" s="223" t="s">
        <v>756</v>
      </c>
      <c r="D42" s="154" t="s">
        <v>724</v>
      </c>
      <c r="E42" s="154" t="s">
        <v>766</v>
      </c>
      <c r="F42" s="154" t="s">
        <v>767</v>
      </c>
      <c r="G42" s="154" t="s">
        <v>1158</v>
      </c>
      <c r="H42" s="154" t="s">
        <v>768</v>
      </c>
      <c r="I42" s="155"/>
      <c r="J42" s="208"/>
      <c r="K42" s="153" t="s">
        <v>769</v>
      </c>
      <c r="L42" s="154"/>
      <c r="M42" s="153" t="s">
        <v>162</v>
      </c>
      <c r="N42" s="172" t="s">
        <v>235</v>
      </c>
      <c r="O42" s="154" t="s">
        <v>1159</v>
      </c>
      <c r="P42" s="133"/>
      <c r="Q42" s="63" t="s">
        <v>718</v>
      </c>
      <c r="R42" s="63" t="s">
        <v>770</v>
      </c>
      <c r="S42" s="154" t="s">
        <v>1162</v>
      </c>
      <c r="T42" s="154" t="s">
        <v>771</v>
      </c>
      <c r="U42" s="154" t="s">
        <v>772</v>
      </c>
      <c r="V42" s="154"/>
      <c r="X42" s="180"/>
      <c r="Y42" s="180"/>
      <c r="AA42" s="182">
        <f>IF(OR(J42="Fail",ISBLANK(J42)),INDEX('Issue Code Table'!C:C,MATCH(N:N,'Issue Code Table'!A:A,0)),IF(M42="Critical",6,IF(M42="Significant",5,IF(M42="Moderate",3,2))))</f>
        <v>4</v>
      </c>
      <c r="AB42" s="180"/>
      <c r="AC42" s="180"/>
      <c r="AD42" s="180"/>
      <c r="AE42" s="180"/>
      <c r="AF42" s="180"/>
      <c r="AG42" s="180"/>
      <c r="AH42" s="180"/>
      <c r="AI42" s="180"/>
    </row>
    <row r="43" spans="1:36" s="183" customFormat="1" ht="63.75" customHeight="1" x14ac:dyDescent="0.25">
      <c r="A43" s="93" t="s">
        <v>1163</v>
      </c>
      <c r="B43" s="154" t="s">
        <v>377</v>
      </c>
      <c r="C43" s="223" t="s">
        <v>378</v>
      </c>
      <c r="D43" s="154" t="s">
        <v>417</v>
      </c>
      <c r="E43" s="154" t="s">
        <v>774</v>
      </c>
      <c r="F43" s="154" t="s">
        <v>775</v>
      </c>
      <c r="G43" s="154" t="s">
        <v>1164</v>
      </c>
      <c r="H43" s="154" t="s">
        <v>777</v>
      </c>
      <c r="I43" s="155"/>
      <c r="J43" s="208"/>
      <c r="K43" s="153" t="s">
        <v>1165</v>
      </c>
      <c r="L43" s="154"/>
      <c r="M43" s="154" t="s">
        <v>145</v>
      </c>
      <c r="N43" s="172" t="s">
        <v>716</v>
      </c>
      <c r="O43" s="154" t="s">
        <v>717</v>
      </c>
      <c r="P43" s="133"/>
      <c r="Q43" s="63" t="s">
        <v>718</v>
      </c>
      <c r="R43" s="63" t="s">
        <v>779</v>
      </c>
      <c r="S43" s="154" t="s">
        <v>1166</v>
      </c>
      <c r="T43" s="154" t="s">
        <v>780</v>
      </c>
      <c r="U43" s="154" t="s">
        <v>781</v>
      </c>
      <c r="V43" s="154" t="s">
        <v>782</v>
      </c>
      <c r="X43" s="180"/>
      <c r="Y43" s="180"/>
      <c r="AA43" s="182">
        <f>IF(OR(J43="Fail",ISBLANK(J43)),INDEX('Issue Code Table'!C:C,MATCH(N:N,'Issue Code Table'!A:A,0)),IF(M43="Critical",6,IF(M43="Significant",5,IF(M43="Moderate",3,2))))</f>
        <v>5</v>
      </c>
      <c r="AB43" s="180"/>
      <c r="AC43" s="180"/>
      <c r="AD43" s="180"/>
      <c r="AE43" s="180"/>
      <c r="AF43" s="180"/>
      <c r="AG43" s="180"/>
      <c r="AH43" s="180"/>
      <c r="AI43" s="180"/>
    </row>
    <row r="44" spans="1:36" s="183" customFormat="1" ht="68.25" customHeight="1" x14ac:dyDescent="0.25">
      <c r="A44" s="93" t="s">
        <v>1167</v>
      </c>
      <c r="B44" s="154" t="s">
        <v>369</v>
      </c>
      <c r="C44" s="223" t="s">
        <v>370</v>
      </c>
      <c r="D44" s="154" t="s">
        <v>724</v>
      </c>
      <c r="E44" s="154" t="s">
        <v>784</v>
      </c>
      <c r="F44" s="154" t="s">
        <v>785</v>
      </c>
      <c r="G44" s="154" t="s">
        <v>1168</v>
      </c>
      <c r="H44" s="154" t="s">
        <v>787</v>
      </c>
      <c r="I44" s="155"/>
      <c r="J44" s="208"/>
      <c r="K44" s="153" t="s">
        <v>1169</v>
      </c>
      <c r="L44" s="154"/>
      <c r="M44" s="154" t="s">
        <v>145</v>
      </c>
      <c r="N44" s="172" t="s">
        <v>789</v>
      </c>
      <c r="O44" s="154" t="s">
        <v>790</v>
      </c>
      <c r="P44" s="133"/>
      <c r="Q44" s="63" t="s">
        <v>791</v>
      </c>
      <c r="R44" s="63" t="s">
        <v>792</v>
      </c>
      <c r="S44" s="154" t="s">
        <v>1170</v>
      </c>
      <c r="T44" s="154" t="s">
        <v>793</v>
      </c>
      <c r="U44" s="154" t="s">
        <v>794</v>
      </c>
      <c r="V44" s="154" t="s">
        <v>795</v>
      </c>
      <c r="X44" s="180"/>
      <c r="Y44" s="180"/>
      <c r="AA44" s="182">
        <f>IF(OR(J44="Fail",ISBLANK(J44)),INDEX('Issue Code Table'!C:C,MATCH(N:N,'Issue Code Table'!A:A,0)),IF(M44="Critical",6,IF(M44="Significant",5,IF(M44="Moderate",3,2))))</f>
        <v>6</v>
      </c>
      <c r="AB44" s="180"/>
      <c r="AC44" s="180"/>
      <c r="AD44" s="180"/>
      <c r="AE44" s="180"/>
      <c r="AF44" s="180"/>
      <c r="AG44" s="180"/>
      <c r="AH44" s="180"/>
      <c r="AI44" s="180"/>
    </row>
    <row r="45" spans="1:36" s="183" customFormat="1" ht="72.75" customHeight="1" x14ac:dyDescent="0.25">
      <c r="A45" s="93" t="s">
        <v>1171</v>
      </c>
      <c r="B45" s="154" t="s">
        <v>369</v>
      </c>
      <c r="C45" s="223" t="s">
        <v>370</v>
      </c>
      <c r="D45" s="154" t="s">
        <v>417</v>
      </c>
      <c r="E45" s="154" t="s">
        <v>797</v>
      </c>
      <c r="F45" s="154" t="s">
        <v>798</v>
      </c>
      <c r="G45" s="154" t="s">
        <v>1172</v>
      </c>
      <c r="H45" s="154" t="s">
        <v>800</v>
      </c>
      <c r="I45" s="155"/>
      <c r="J45" s="208"/>
      <c r="K45" s="153" t="s">
        <v>1173</v>
      </c>
      <c r="L45" s="154"/>
      <c r="M45" s="153" t="s">
        <v>145</v>
      </c>
      <c r="N45" s="172" t="s">
        <v>802</v>
      </c>
      <c r="O45" s="154" t="s">
        <v>803</v>
      </c>
      <c r="P45" s="133"/>
      <c r="Q45" s="63" t="s">
        <v>804</v>
      </c>
      <c r="R45" s="63" t="s">
        <v>805</v>
      </c>
      <c r="S45" s="154" t="s">
        <v>1174</v>
      </c>
      <c r="T45" s="154" t="s">
        <v>1175</v>
      </c>
      <c r="U45" s="154" t="s">
        <v>807</v>
      </c>
      <c r="V45" s="154" t="s">
        <v>808</v>
      </c>
      <c r="X45" s="180"/>
      <c r="Y45" s="180"/>
      <c r="AA45" s="182">
        <f>IF(OR(J45="Fail",ISBLANK(J45)),INDEX('Issue Code Table'!C:C,MATCH(N:N,'Issue Code Table'!A:A,0)),IF(M45="Critical",6,IF(M45="Significant",5,IF(M45="Moderate",3,2))))</f>
        <v>6</v>
      </c>
      <c r="AB45" s="180"/>
      <c r="AC45" s="180"/>
      <c r="AD45" s="180"/>
      <c r="AE45" s="180"/>
      <c r="AF45" s="180"/>
      <c r="AG45" s="180"/>
      <c r="AH45" s="180"/>
      <c r="AI45" s="180"/>
      <c r="AJ45" s="180"/>
    </row>
    <row r="46" spans="1:36" s="183" customFormat="1" ht="77.25" customHeight="1" x14ac:dyDescent="0.25">
      <c r="A46" s="93" t="s">
        <v>1176</v>
      </c>
      <c r="B46" s="154" t="s">
        <v>369</v>
      </c>
      <c r="C46" s="223" t="s">
        <v>370</v>
      </c>
      <c r="D46" s="154" t="s">
        <v>417</v>
      </c>
      <c r="E46" s="154" t="s">
        <v>810</v>
      </c>
      <c r="F46" s="154" t="s">
        <v>1177</v>
      </c>
      <c r="G46" s="154" t="s">
        <v>1178</v>
      </c>
      <c r="H46" s="154" t="s">
        <v>813</v>
      </c>
      <c r="I46" s="155"/>
      <c r="J46" s="208"/>
      <c r="K46" s="153" t="s">
        <v>1179</v>
      </c>
      <c r="L46" s="154"/>
      <c r="M46" s="153" t="s">
        <v>145</v>
      </c>
      <c r="N46" s="172" t="s">
        <v>802</v>
      </c>
      <c r="O46" s="154" t="s">
        <v>803</v>
      </c>
      <c r="P46" s="133"/>
      <c r="Q46" s="63" t="s">
        <v>804</v>
      </c>
      <c r="R46" s="63" t="s">
        <v>815</v>
      </c>
      <c r="S46" s="154" t="s">
        <v>1180</v>
      </c>
      <c r="T46" s="154" t="s">
        <v>1181</v>
      </c>
      <c r="U46" s="154" t="s">
        <v>817</v>
      </c>
      <c r="V46" s="154" t="s">
        <v>818</v>
      </c>
      <c r="X46" s="180"/>
      <c r="Y46" s="180"/>
      <c r="AA46" s="182">
        <f>IF(OR(J46="Fail",ISBLANK(J46)),INDEX('Issue Code Table'!C:C,MATCH(N:N,'Issue Code Table'!A:A,0)),IF(M46="Critical",6,IF(M46="Significant",5,IF(M46="Moderate",3,2))))</f>
        <v>6</v>
      </c>
      <c r="AB46" s="180"/>
      <c r="AC46" s="180"/>
      <c r="AD46" s="180"/>
      <c r="AE46" s="180"/>
      <c r="AF46" s="180"/>
      <c r="AG46" s="180"/>
      <c r="AH46" s="180"/>
      <c r="AI46" s="180"/>
      <c r="AJ46" s="180"/>
    </row>
    <row r="47" spans="1:36" s="183" customFormat="1" ht="68.25" customHeight="1" x14ac:dyDescent="0.25">
      <c r="A47" s="93" t="s">
        <v>1182</v>
      </c>
      <c r="B47" s="154" t="s">
        <v>820</v>
      </c>
      <c r="C47" s="223" t="s">
        <v>821</v>
      </c>
      <c r="D47" s="154" t="s">
        <v>724</v>
      </c>
      <c r="E47" s="154" t="s">
        <v>822</v>
      </c>
      <c r="F47" s="154" t="s">
        <v>1183</v>
      </c>
      <c r="G47" s="154" t="s">
        <v>824</v>
      </c>
      <c r="H47" s="154" t="s">
        <v>825</v>
      </c>
      <c r="I47" s="155"/>
      <c r="J47" s="208"/>
      <c r="K47" s="153" t="s">
        <v>1184</v>
      </c>
      <c r="L47" s="154"/>
      <c r="M47" s="153" t="s">
        <v>162</v>
      </c>
      <c r="N47" s="172" t="s">
        <v>827</v>
      </c>
      <c r="O47" s="154" t="s">
        <v>828</v>
      </c>
      <c r="P47" s="133"/>
      <c r="Q47" s="63" t="s">
        <v>804</v>
      </c>
      <c r="R47" s="63" t="s">
        <v>829</v>
      </c>
      <c r="S47" s="154" t="s">
        <v>1185</v>
      </c>
      <c r="T47" s="154" t="s">
        <v>1186</v>
      </c>
      <c r="U47" s="154" t="s">
        <v>831</v>
      </c>
      <c r="V47" s="154"/>
      <c r="X47" s="180"/>
      <c r="Y47" s="180"/>
      <c r="AA47" s="182">
        <f>IF(OR(J47="Fail",ISBLANK(J47)),INDEX('Issue Code Table'!C:C,MATCH(N:N,'Issue Code Table'!A:A,0)),IF(M47="Critical",6,IF(M47="Significant",5,IF(M47="Moderate",3,2))))</f>
        <v>4</v>
      </c>
      <c r="AB47" s="180"/>
      <c r="AC47" s="180"/>
      <c r="AD47" s="180"/>
      <c r="AE47" s="180"/>
      <c r="AF47" s="180"/>
      <c r="AG47" s="180"/>
      <c r="AH47" s="180"/>
      <c r="AI47" s="180"/>
      <c r="AJ47" s="180"/>
    </row>
    <row r="48" spans="1:36" s="183" customFormat="1" ht="63" customHeight="1" x14ac:dyDescent="0.25">
      <c r="A48" s="93" t="s">
        <v>1187</v>
      </c>
      <c r="B48" s="154" t="s">
        <v>230</v>
      </c>
      <c r="C48" s="154" t="s">
        <v>231</v>
      </c>
      <c r="D48" s="154" t="s">
        <v>724</v>
      </c>
      <c r="E48" s="154" t="s">
        <v>833</v>
      </c>
      <c r="F48" s="154" t="s">
        <v>834</v>
      </c>
      <c r="G48" s="154" t="s">
        <v>835</v>
      </c>
      <c r="H48" s="154" t="s">
        <v>836</v>
      </c>
      <c r="I48" s="155"/>
      <c r="J48" s="208"/>
      <c r="K48" s="153" t="s">
        <v>1188</v>
      </c>
      <c r="L48" s="154"/>
      <c r="M48" s="154" t="s">
        <v>162</v>
      </c>
      <c r="N48" s="172" t="s">
        <v>235</v>
      </c>
      <c r="O48" s="154" t="s">
        <v>236</v>
      </c>
      <c r="P48" s="133"/>
      <c r="Q48" s="63" t="s">
        <v>804</v>
      </c>
      <c r="R48" s="63" t="s">
        <v>838</v>
      </c>
      <c r="S48" s="154" t="s">
        <v>1189</v>
      </c>
      <c r="T48" s="154" t="s">
        <v>1190</v>
      </c>
      <c r="U48" s="154" t="s">
        <v>840</v>
      </c>
      <c r="V48" s="154"/>
      <c r="X48" s="180"/>
      <c r="Y48" s="180"/>
      <c r="AA48" s="182">
        <f>IF(OR(J48="Fail",ISBLANK(J48)),INDEX('Issue Code Table'!C:C,MATCH(N:N,'Issue Code Table'!A:A,0)),IF(M48="Critical",6,IF(M48="Significant",5,IF(M48="Moderate",3,2))))</f>
        <v>4</v>
      </c>
      <c r="AB48" s="180"/>
      <c r="AC48" s="180"/>
      <c r="AD48" s="180"/>
      <c r="AE48" s="180"/>
      <c r="AF48" s="180"/>
      <c r="AG48" s="180"/>
      <c r="AH48" s="180"/>
      <c r="AI48" s="180"/>
      <c r="AJ48" s="180"/>
    </row>
    <row r="49" spans="1:36" s="183" customFormat="1" ht="69" customHeight="1" x14ac:dyDescent="0.25">
      <c r="A49" s="93" t="s">
        <v>1191</v>
      </c>
      <c r="B49" s="154" t="s">
        <v>213</v>
      </c>
      <c r="C49" s="154" t="s">
        <v>214</v>
      </c>
      <c r="D49" s="154" t="s">
        <v>724</v>
      </c>
      <c r="E49" s="154" t="s">
        <v>842</v>
      </c>
      <c r="F49" s="154" t="s">
        <v>843</v>
      </c>
      <c r="G49" s="154" t="s">
        <v>1192</v>
      </c>
      <c r="H49" s="154" t="s">
        <v>845</v>
      </c>
      <c r="I49" s="155"/>
      <c r="J49" s="208"/>
      <c r="K49" s="153" t="s">
        <v>1193</v>
      </c>
      <c r="L49" s="154"/>
      <c r="M49" s="214" t="s">
        <v>145</v>
      </c>
      <c r="N49" s="172" t="s">
        <v>218</v>
      </c>
      <c r="O49" s="215" t="s">
        <v>219</v>
      </c>
      <c r="P49" s="133"/>
      <c r="Q49" s="63" t="s">
        <v>804</v>
      </c>
      <c r="R49" s="63" t="s">
        <v>847</v>
      </c>
      <c r="S49" s="154" t="s">
        <v>1194</v>
      </c>
      <c r="T49" s="154" t="s">
        <v>1195</v>
      </c>
      <c r="U49" s="154" t="s">
        <v>849</v>
      </c>
      <c r="V49" s="154" t="s">
        <v>850</v>
      </c>
      <c r="X49" s="180"/>
      <c r="Y49" s="180"/>
      <c r="AA49" s="182">
        <f>IF(OR(J49="Fail",ISBLANK(J49)),INDEX('Issue Code Table'!C:C,MATCH(N:N,'Issue Code Table'!A:A,0)),IF(M49="Critical",6,IF(M49="Significant",5,IF(M49="Moderate",3,2))))</f>
        <v>5</v>
      </c>
      <c r="AB49" s="180"/>
      <c r="AC49" s="180"/>
      <c r="AD49" s="180"/>
      <c r="AE49" s="180"/>
      <c r="AF49" s="180"/>
      <c r="AG49" s="180"/>
      <c r="AH49" s="180"/>
      <c r="AI49" s="180"/>
      <c r="AJ49" s="180"/>
    </row>
    <row r="50" spans="1:36" ht="62.25" customHeight="1" x14ac:dyDescent="0.35">
      <c r="A50" s="93" t="s">
        <v>1196</v>
      </c>
      <c r="B50" s="154" t="s">
        <v>702</v>
      </c>
      <c r="C50" s="154" t="s">
        <v>703</v>
      </c>
      <c r="D50" s="154" t="s">
        <v>417</v>
      </c>
      <c r="E50" s="154" t="s">
        <v>852</v>
      </c>
      <c r="F50" s="154" t="s">
        <v>853</v>
      </c>
      <c r="G50" s="154" t="s">
        <v>1197</v>
      </c>
      <c r="H50" s="154" t="s">
        <v>855</v>
      </c>
      <c r="I50" s="155"/>
      <c r="J50" s="208"/>
      <c r="K50" s="153" t="s">
        <v>856</v>
      </c>
      <c r="L50" s="154"/>
      <c r="M50" s="153" t="s">
        <v>136</v>
      </c>
      <c r="N50" s="172" t="s">
        <v>857</v>
      </c>
      <c r="O50" s="154" t="s">
        <v>858</v>
      </c>
      <c r="P50" s="133"/>
      <c r="Q50" s="63" t="s">
        <v>859</v>
      </c>
      <c r="R50" s="63" t="s">
        <v>860</v>
      </c>
      <c r="S50" s="154" t="s">
        <v>1198</v>
      </c>
      <c r="T50" s="154" t="s">
        <v>1199</v>
      </c>
      <c r="U50" s="154" t="s">
        <v>862</v>
      </c>
      <c r="V50" s="154" t="s">
        <v>863</v>
      </c>
      <c r="AA50" s="182">
        <f>IF(OR(J50="Fail",ISBLANK(J50)),INDEX('Issue Code Table'!C:C,MATCH(N:N,'Issue Code Table'!A:A,0)),IF(M50="Critical",6,IF(M50="Significant",5,IF(M50="Moderate",3,2))))</f>
        <v>7</v>
      </c>
    </row>
    <row r="51" spans="1:36" s="183" customFormat="1" ht="63" customHeight="1" x14ac:dyDescent="0.25">
      <c r="A51" s="93" t="s">
        <v>1200</v>
      </c>
      <c r="B51" s="154" t="s">
        <v>321</v>
      </c>
      <c r="C51" s="154" t="s">
        <v>322</v>
      </c>
      <c r="D51" s="154" t="s">
        <v>417</v>
      </c>
      <c r="E51" s="154" t="s">
        <v>865</v>
      </c>
      <c r="F51" s="154" t="s">
        <v>866</v>
      </c>
      <c r="G51" s="154" t="s">
        <v>1201</v>
      </c>
      <c r="H51" s="154" t="s">
        <v>868</v>
      </c>
      <c r="I51" s="155"/>
      <c r="J51" s="208"/>
      <c r="K51" s="153" t="s">
        <v>1202</v>
      </c>
      <c r="L51" s="154"/>
      <c r="M51" s="153" t="s">
        <v>226</v>
      </c>
      <c r="N51" s="172" t="s">
        <v>870</v>
      </c>
      <c r="O51" s="154" t="s">
        <v>871</v>
      </c>
      <c r="P51" s="133"/>
      <c r="Q51" s="63" t="s">
        <v>859</v>
      </c>
      <c r="R51" s="63" t="s">
        <v>872</v>
      </c>
      <c r="S51" s="154" t="s">
        <v>1203</v>
      </c>
      <c r="T51" s="154" t="s">
        <v>1204</v>
      </c>
      <c r="U51" s="154" t="s">
        <v>874</v>
      </c>
      <c r="V51" s="154"/>
      <c r="X51" s="180"/>
      <c r="Y51" s="180"/>
      <c r="AA51" s="182">
        <f>IF(OR(J51="Fail",ISBLANK(J51)),INDEX('Issue Code Table'!C:C,MATCH(N:N,'Issue Code Table'!A:A,0)),IF(M51="Critical",6,IF(M51="Significant",5,IF(M51="Moderate",3,2))))</f>
        <v>2</v>
      </c>
      <c r="AB51" s="180"/>
      <c r="AC51" s="180"/>
      <c r="AD51" s="180"/>
      <c r="AE51" s="180"/>
      <c r="AF51" s="180"/>
      <c r="AG51" s="180"/>
      <c r="AH51" s="180"/>
      <c r="AI51" s="180"/>
      <c r="AJ51" s="180"/>
    </row>
    <row r="52" spans="1:36" s="183" customFormat="1" ht="84" customHeight="1" x14ac:dyDescent="0.25">
      <c r="A52" s="93" t="s">
        <v>1205</v>
      </c>
      <c r="B52" s="154" t="s">
        <v>702</v>
      </c>
      <c r="C52" s="154" t="s">
        <v>703</v>
      </c>
      <c r="D52" s="154" t="s">
        <v>417</v>
      </c>
      <c r="E52" s="154" t="s">
        <v>876</v>
      </c>
      <c r="F52" s="154" t="s">
        <v>877</v>
      </c>
      <c r="G52" s="154" t="s">
        <v>1206</v>
      </c>
      <c r="H52" s="154" t="s">
        <v>879</v>
      </c>
      <c r="I52" s="155"/>
      <c r="J52" s="208"/>
      <c r="K52" s="153" t="s">
        <v>880</v>
      </c>
      <c r="L52" s="154"/>
      <c r="M52" s="153" t="s">
        <v>145</v>
      </c>
      <c r="N52" s="172" t="s">
        <v>881</v>
      </c>
      <c r="O52" s="154" t="s">
        <v>882</v>
      </c>
      <c r="P52" s="133"/>
      <c r="Q52" s="63" t="s">
        <v>859</v>
      </c>
      <c r="R52" s="63" t="s">
        <v>883</v>
      </c>
      <c r="S52" s="154" t="s">
        <v>1207</v>
      </c>
      <c r="T52" s="154" t="s">
        <v>1208</v>
      </c>
      <c r="U52" s="154" t="s">
        <v>885</v>
      </c>
      <c r="V52" s="154" t="s">
        <v>886</v>
      </c>
      <c r="X52" s="180"/>
      <c r="Y52" s="180"/>
      <c r="AA52" s="182">
        <f>IF(OR(J52="Fail",ISBLANK(J52)),INDEX('Issue Code Table'!C:C,MATCH(N:N,'Issue Code Table'!A:A,0)),IF(M52="Critical",6,IF(M52="Significant",5,IF(M52="Moderate",3,2))))</f>
        <v>5</v>
      </c>
      <c r="AB52" s="180"/>
      <c r="AC52" s="180"/>
      <c r="AD52" s="180"/>
      <c r="AE52" s="180"/>
      <c r="AF52" s="180"/>
      <c r="AG52" s="180"/>
      <c r="AH52" s="180"/>
      <c r="AI52" s="180"/>
      <c r="AJ52" s="180"/>
    </row>
    <row r="53" spans="1:36" s="183" customFormat="1" ht="57.75" customHeight="1" x14ac:dyDescent="0.25">
      <c r="A53" s="93" t="s">
        <v>1209</v>
      </c>
      <c r="B53" s="154" t="s">
        <v>345</v>
      </c>
      <c r="C53" s="154" t="s">
        <v>692</v>
      </c>
      <c r="D53" s="154" t="s">
        <v>417</v>
      </c>
      <c r="E53" s="154" t="s">
        <v>888</v>
      </c>
      <c r="F53" s="154" t="s">
        <v>889</v>
      </c>
      <c r="G53" s="154" t="s">
        <v>1210</v>
      </c>
      <c r="H53" s="154" t="s">
        <v>891</v>
      </c>
      <c r="I53" s="155"/>
      <c r="J53" s="208"/>
      <c r="K53" s="153" t="s">
        <v>1211</v>
      </c>
      <c r="L53" s="154"/>
      <c r="M53" s="153" t="s">
        <v>226</v>
      </c>
      <c r="N53" s="172" t="s">
        <v>893</v>
      </c>
      <c r="O53" s="154" t="s">
        <v>894</v>
      </c>
      <c r="P53" s="133"/>
      <c r="Q53" s="63" t="s">
        <v>859</v>
      </c>
      <c r="R53" s="63" t="s">
        <v>895</v>
      </c>
      <c r="S53" s="154" t="s">
        <v>1212</v>
      </c>
      <c r="T53" s="154" t="s">
        <v>1213</v>
      </c>
      <c r="U53" s="154" t="s">
        <v>897</v>
      </c>
      <c r="V53" s="154"/>
      <c r="X53" s="180"/>
      <c r="Y53" s="180"/>
      <c r="AA53" s="182">
        <f>IF(OR(J53="Fail",ISBLANK(J53)),INDEX('Issue Code Table'!C:C,MATCH(N:N,'Issue Code Table'!A:A,0)),IF(M53="Critical",6,IF(M53="Significant",5,IF(M53="Moderate",3,2))))</f>
        <v>2</v>
      </c>
      <c r="AB53" s="180"/>
      <c r="AC53" s="180"/>
      <c r="AD53" s="180"/>
      <c r="AE53" s="180"/>
      <c r="AF53" s="180"/>
      <c r="AG53" s="180"/>
      <c r="AH53" s="180"/>
      <c r="AI53" s="180"/>
      <c r="AJ53" s="180"/>
    </row>
    <row r="54" spans="1:36" s="183" customFormat="1" ht="57" customHeight="1" x14ac:dyDescent="0.25">
      <c r="A54" s="93" t="s">
        <v>1214</v>
      </c>
      <c r="B54" s="154" t="s">
        <v>702</v>
      </c>
      <c r="C54" s="154" t="s">
        <v>703</v>
      </c>
      <c r="D54" s="154" t="s">
        <v>417</v>
      </c>
      <c r="E54" s="154" t="s">
        <v>899</v>
      </c>
      <c r="F54" s="154" t="s">
        <v>900</v>
      </c>
      <c r="G54" s="154" t="s">
        <v>1215</v>
      </c>
      <c r="H54" s="154" t="s">
        <v>903</v>
      </c>
      <c r="I54" s="155"/>
      <c r="J54" s="208"/>
      <c r="K54" s="153" t="s">
        <v>903</v>
      </c>
      <c r="L54" s="154"/>
      <c r="M54" s="153" t="s">
        <v>145</v>
      </c>
      <c r="N54" s="172" t="s">
        <v>881</v>
      </c>
      <c r="O54" s="154" t="s">
        <v>882</v>
      </c>
      <c r="P54" s="133"/>
      <c r="Q54" s="63" t="s">
        <v>859</v>
      </c>
      <c r="R54" s="63" t="s">
        <v>904</v>
      </c>
      <c r="S54" s="154" t="s">
        <v>1216</v>
      </c>
      <c r="T54" s="154" t="s">
        <v>1217</v>
      </c>
      <c r="U54" s="154" t="s">
        <v>906</v>
      </c>
      <c r="V54" s="154" t="s">
        <v>907</v>
      </c>
      <c r="X54" s="180"/>
      <c r="Y54" s="180"/>
      <c r="AA54" s="182">
        <f>IF(OR(J54="Fail",ISBLANK(J54)),INDEX('Issue Code Table'!C:C,MATCH(N:N,'Issue Code Table'!A:A,0)),IF(M54="Critical",6,IF(M54="Significant",5,IF(M54="Moderate",3,2))))</f>
        <v>5</v>
      </c>
      <c r="AB54" s="180"/>
      <c r="AC54" s="180"/>
      <c r="AD54" s="180"/>
      <c r="AE54" s="180"/>
      <c r="AF54" s="180"/>
      <c r="AG54" s="180"/>
      <c r="AH54" s="180"/>
      <c r="AI54" s="180"/>
      <c r="AJ54" s="180"/>
    </row>
    <row r="55" spans="1:36" s="183" customFormat="1" ht="67.5" customHeight="1" x14ac:dyDescent="0.25">
      <c r="A55" s="93" t="s">
        <v>1218</v>
      </c>
      <c r="B55" s="154" t="s">
        <v>337</v>
      </c>
      <c r="C55" s="223" t="s">
        <v>338</v>
      </c>
      <c r="D55" s="154" t="s">
        <v>417</v>
      </c>
      <c r="E55" s="154" t="s">
        <v>909</v>
      </c>
      <c r="F55" s="154" t="s">
        <v>910</v>
      </c>
      <c r="G55" s="154" t="s">
        <v>911</v>
      </c>
      <c r="H55" s="154" t="s">
        <v>912</v>
      </c>
      <c r="I55" s="155"/>
      <c r="J55" s="208"/>
      <c r="K55" s="153" t="s">
        <v>913</v>
      </c>
      <c r="L55" s="154"/>
      <c r="M55" s="153" t="s">
        <v>145</v>
      </c>
      <c r="N55" s="172" t="s">
        <v>914</v>
      </c>
      <c r="O55" s="154" t="s">
        <v>915</v>
      </c>
      <c r="P55" s="133"/>
      <c r="Q55" s="63" t="s">
        <v>859</v>
      </c>
      <c r="R55" s="63" t="s">
        <v>916</v>
      </c>
      <c r="S55" s="154" t="s">
        <v>1219</v>
      </c>
      <c r="T55" s="154" t="s">
        <v>1220</v>
      </c>
      <c r="U55" s="154" t="s">
        <v>918</v>
      </c>
      <c r="V55" s="154" t="s">
        <v>919</v>
      </c>
      <c r="X55" s="180"/>
      <c r="Y55" s="180"/>
      <c r="AA55" s="182">
        <f>IF(OR(J55="Fail",ISBLANK(J55)),INDEX('Issue Code Table'!C:C,MATCH(N:N,'Issue Code Table'!A:A,0)),IF(M55="Critical",6,IF(M55="Significant",5,IF(M55="Moderate",3,2))))</f>
        <v>6</v>
      </c>
      <c r="AB55" s="180"/>
      <c r="AC55" s="180"/>
      <c r="AD55" s="180"/>
      <c r="AE55" s="180"/>
      <c r="AF55" s="180"/>
      <c r="AG55" s="180"/>
      <c r="AH55" s="180"/>
      <c r="AI55" s="180"/>
      <c r="AJ55" s="180"/>
    </row>
    <row r="56" spans="1:36" s="183" customFormat="1" ht="66.75" customHeight="1" x14ac:dyDescent="0.25">
      <c r="A56" s="93" t="s">
        <v>1221</v>
      </c>
      <c r="B56" s="154" t="s">
        <v>702</v>
      </c>
      <c r="C56" s="154" t="s">
        <v>703</v>
      </c>
      <c r="D56" s="154" t="s">
        <v>417</v>
      </c>
      <c r="E56" s="154" t="s">
        <v>921</v>
      </c>
      <c r="F56" s="154" t="s">
        <v>922</v>
      </c>
      <c r="G56" s="154" t="s">
        <v>1222</v>
      </c>
      <c r="H56" s="154" t="s">
        <v>924</v>
      </c>
      <c r="I56" s="155"/>
      <c r="J56" s="208"/>
      <c r="K56" s="153" t="s">
        <v>925</v>
      </c>
      <c r="L56" s="154"/>
      <c r="M56" s="153" t="s">
        <v>226</v>
      </c>
      <c r="N56" s="172" t="s">
        <v>893</v>
      </c>
      <c r="O56" s="154" t="s">
        <v>894</v>
      </c>
      <c r="P56" s="133"/>
      <c r="Q56" s="63" t="s">
        <v>859</v>
      </c>
      <c r="R56" s="63" t="s">
        <v>926</v>
      </c>
      <c r="S56" s="154" t="s">
        <v>1223</v>
      </c>
      <c r="T56" s="154" t="s">
        <v>1224</v>
      </c>
      <c r="U56" s="154" t="s">
        <v>928</v>
      </c>
      <c r="V56" s="154"/>
      <c r="X56" s="180"/>
      <c r="Y56" s="180"/>
      <c r="AA56" s="182">
        <f>IF(OR(J56="Fail",ISBLANK(J56)),INDEX('Issue Code Table'!C:C,MATCH(N:N,'Issue Code Table'!A:A,0)),IF(M56="Critical",6,IF(M56="Significant",5,IF(M56="Moderate",3,2))))</f>
        <v>2</v>
      </c>
      <c r="AB56" s="180"/>
      <c r="AC56" s="180"/>
      <c r="AD56" s="180"/>
      <c r="AE56" s="180"/>
      <c r="AF56" s="180"/>
      <c r="AG56" s="180"/>
      <c r="AH56" s="180"/>
      <c r="AI56" s="180"/>
      <c r="AJ56" s="180"/>
    </row>
    <row r="57" spans="1:36" s="183" customFormat="1" ht="66" customHeight="1" x14ac:dyDescent="0.25">
      <c r="A57" s="93" t="s">
        <v>1225</v>
      </c>
      <c r="B57" s="154" t="s">
        <v>337</v>
      </c>
      <c r="C57" s="223" t="s">
        <v>338</v>
      </c>
      <c r="D57" s="154" t="s">
        <v>417</v>
      </c>
      <c r="E57" s="154" t="s">
        <v>930</v>
      </c>
      <c r="F57" s="154" t="s">
        <v>931</v>
      </c>
      <c r="G57" s="154" t="s">
        <v>1226</v>
      </c>
      <c r="H57" s="154" t="s">
        <v>933</v>
      </c>
      <c r="I57" s="155"/>
      <c r="J57" s="208"/>
      <c r="K57" s="153" t="s">
        <v>1227</v>
      </c>
      <c r="L57" s="154"/>
      <c r="M57" s="153" t="s">
        <v>162</v>
      </c>
      <c r="N57" s="172" t="s">
        <v>342</v>
      </c>
      <c r="O57" s="154" t="s">
        <v>343</v>
      </c>
      <c r="P57" s="133"/>
      <c r="Q57" s="63" t="s">
        <v>935</v>
      </c>
      <c r="R57" s="63" t="s">
        <v>936</v>
      </c>
      <c r="S57" s="154" t="s">
        <v>1228</v>
      </c>
      <c r="T57" s="154" t="s">
        <v>1229</v>
      </c>
      <c r="U57" s="154" t="s">
        <v>938</v>
      </c>
      <c r="V57" s="154"/>
      <c r="X57" s="180"/>
      <c r="Y57" s="180"/>
      <c r="AA57" s="182">
        <f>IF(OR(J57="Fail",ISBLANK(J57)),INDEX('Issue Code Table'!C:C,MATCH(N:N,'Issue Code Table'!A:A,0)),IF(M57="Critical",6,IF(M57="Significant",5,IF(M57="Moderate",3,2))))</f>
        <v>3</v>
      </c>
      <c r="AB57" s="180"/>
      <c r="AC57" s="180"/>
      <c r="AD57" s="180"/>
      <c r="AE57" s="180"/>
      <c r="AF57" s="180"/>
      <c r="AG57" s="180"/>
      <c r="AH57" s="180"/>
      <c r="AI57" s="180"/>
      <c r="AJ57" s="180"/>
    </row>
    <row r="58" spans="1:36" s="183" customFormat="1" ht="75.650000000000006" customHeight="1" x14ac:dyDescent="0.25">
      <c r="A58" s="93" t="s">
        <v>1230</v>
      </c>
      <c r="B58" s="154" t="s">
        <v>383</v>
      </c>
      <c r="C58" s="154" t="s">
        <v>384</v>
      </c>
      <c r="D58" s="154" t="s">
        <v>417</v>
      </c>
      <c r="E58" s="154" t="s">
        <v>940</v>
      </c>
      <c r="F58" s="154" t="s">
        <v>941</v>
      </c>
      <c r="G58" s="154" t="s">
        <v>942</v>
      </c>
      <c r="H58" s="154" t="s">
        <v>943</v>
      </c>
      <c r="I58" s="155"/>
      <c r="J58" s="208"/>
      <c r="K58" s="153" t="s">
        <v>1231</v>
      </c>
      <c r="L58" s="154"/>
      <c r="M58" s="153" t="s">
        <v>145</v>
      </c>
      <c r="N58" s="172" t="s">
        <v>716</v>
      </c>
      <c r="O58" s="154" t="s">
        <v>717</v>
      </c>
      <c r="P58" s="133"/>
      <c r="Q58" s="63" t="s">
        <v>945</v>
      </c>
      <c r="R58" s="63" t="s">
        <v>946</v>
      </c>
      <c r="S58" s="154" t="s">
        <v>1232</v>
      </c>
      <c r="T58" s="154" t="s">
        <v>1233</v>
      </c>
      <c r="U58" s="154" t="s">
        <v>948</v>
      </c>
      <c r="V58" s="154" t="s">
        <v>1234</v>
      </c>
      <c r="X58" s="180"/>
      <c r="Y58" s="180"/>
      <c r="AA58" s="182">
        <f>IF(OR(J58="Fail",ISBLANK(J58)),INDEX('Issue Code Table'!C:C,MATCH(N:N,'Issue Code Table'!A:A,0)),IF(M58="Critical",6,IF(M58="Significant",5,IF(M58="Moderate",3,2))))</f>
        <v>5</v>
      </c>
      <c r="AB58" s="180"/>
      <c r="AC58" s="180"/>
      <c r="AD58" s="180"/>
      <c r="AE58" s="180"/>
      <c r="AF58" s="180"/>
      <c r="AG58" s="180"/>
      <c r="AH58" s="180"/>
      <c r="AI58" s="180"/>
      <c r="AJ58" s="180"/>
    </row>
    <row r="59" spans="1:36" s="179" customFormat="1" ht="14" x14ac:dyDescent="0.3">
      <c r="A59" s="98"/>
      <c r="B59" s="207" t="s">
        <v>403</v>
      </c>
      <c r="C59" s="98"/>
      <c r="D59" s="97"/>
      <c r="E59" s="97"/>
      <c r="F59" s="97"/>
      <c r="G59" s="212"/>
      <c r="H59" s="97"/>
      <c r="I59" s="97"/>
      <c r="J59" s="97"/>
      <c r="K59" s="97"/>
      <c r="L59" s="97"/>
      <c r="M59" s="97"/>
      <c r="N59" s="97"/>
      <c r="O59" s="97"/>
      <c r="P59" s="97"/>
      <c r="Q59" s="97"/>
      <c r="R59" s="97"/>
      <c r="S59" s="97"/>
      <c r="T59" s="212"/>
      <c r="U59" s="210"/>
      <c r="V59" s="210"/>
      <c r="AA59" s="97"/>
    </row>
    <row r="62" spans="1:36" hidden="1" x14ac:dyDescent="0.35"/>
    <row r="63" spans="1:36" hidden="1" x14ac:dyDescent="0.35"/>
    <row r="64" spans="1:36" hidden="1" x14ac:dyDescent="0.35">
      <c r="E64" s="179" t="s">
        <v>404</v>
      </c>
    </row>
    <row r="65" spans="5:5" hidden="1" x14ac:dyDescent="0.35">
      <c r="E65" s="179" t="s">
        <v>56</v>
      </c>
    </row>
    <row r="66" spans="5:5" hidden="1" x14ac:dyDescent="0.35">
      <c r="E66" s="179" t="s">
        <v>57</v>
      </c>
    </row>
    <row r="67" spans="5:5" hidden="1" x14ac:dyDescent="0.35">
      <c r="E67" s="179" t="s">
        <v>45</v>
      </c>
    </row>
    <row r="68" spans="5:5" hidden="1" x14ac:dyDescent="0.35">
      <c r="E68" s="179" t="s">
        <v>405</v>
      </c>
    </row>
    <row r="69" spans="5:5" hidden="1" x14ac:dyDescent="0.35">
      <c r="E69" s="179"/>
    </row>
    <row r="70" spans="5:5" hidden="1" x14ac:dyDescent="0.35">
      <c r="E70" s="186" t="s">
        <v>406</v>
      </c>
    </row>
    <row r="71" spans="5:5" hidden="1" x14ac:dyDescent="0.35">
      <c r="E71" s="186" t="s">
        <v>136</v>
      </c>
    </row>
    <row r="72" spans="5:5" hidden="1" x14ac:dyDescent="0.35">
      <c r="E72" s="186" t="s">
        <v>145</v>
      </c>
    </row>
    <row r="73" spans="5:5" hidden="1" x14ac:dyDescent="0.35">
      <c r="E73" s="186" t="s">
        <v>162</v>
      </c>
    </row>
    <row r="74" spans="5:5" hidden="1" x14ac:dyDescent="0.35">
      <c r="E74" s="186" t="s">
        <v>226</v>
      </c>
    </row>
    <row r="75" spans="5:5" hidden="1" x14ac:dyDescent="0.35"/>
    <row r="76" spans="5:5" hidden="1" x14ac:dyDescent="0.35"/>
    <row r="77" spans="5:5" hidden="1" x14ac:dyDescent="0.35"/>
    <row r="78" spans="5:5" hidden="1" x14ac:dyDescent="0.35"/>
    <row r="79" spans="5:5" hidden="1" x14ac:dyDescent="0.35"/>
    <row r="80" spans="5:5" hidden="1" x14ac:dyDescent="0.35"/>
    <row r="81" hidden="1" x14ac:dyDescent="0.35"/>
  </sheetData>
  <protectedRanges>
    <protectedRange password="E1A2" sqref="N2:O2" name="Range1"/>
    <protectedRange password="E1A2" sqref="O22:O25" name="Range1_1_3_35_1"/>
  </protectedRanges>
  <autoFilter ref="A2:AJ59" xr:uid="{00000000-0001-0000-0500-000000000000}"/>
  <conditionalFormatting sqref="A3:AA58">
    <cfRule type="expression" dxfId="17" priority="5" stopIfTrue="1">
      <formula>AND($A13&lt;&gt;"", MOD(ROW()-2,2)=1)</formula>
    </cfRule>
    <cfRule type="expression" dxfId="16" priority="6" stopIfTrue="1">
      <formula>AND($A13&lt;&gt;"", MOD(ROW()-2,2)=0)</formula>
    </cfRule>
  </conditionalFormatting>
  <conditionalFormatting sqref="J3:J58">
    <cfRule type="expression" dxfId="15" priority="2" stopIfTrue="1">
      <formula>LOWER(TRIM($J3))="pass"</formula>
    </cfRule>
    <cfRule type="expression" dxfId="14" priority="3" stopIfTrue="1">
      <formula>LOWER(TRIM($J3))="fail"</formula>
    </cfRule>
    <cfRule type="expression" dxfId="13" priority="4" stopIfTrue="1">
      <formula>LOWER(TRIM($J3))="info"</formula>
    </cfRule>
  </conditionalFormatting>
  <dataValidations count="2">
    <dataValidation type="list" allowBlank="1" showInputMessage="1" showErrorMessage="1" sqref="M3:M58" xr:uid="{00000000-0002-0000-0500-000000000000}">
      <formula1>$E$71:$E$74</formula1>
    </dataValidation>
    <dataValidation type="list" allowBlank="1" showInputMessage="1" showErrorMessage="1" sqref="J3:J58" xr:uid="{00000000-0002-0000-0500-000001000000}">
      <formula1>$E$65:$E$68</formula1>
    </dataValidation>
  </dataValidations>
  <pageMargins left="0.7" right="0.7" top="0.75" bottom="0.75" header="0.3" footer="0.3"/>
  <pageSetup orientation="portrait" r:id="rId1"/>
  <headerFooter alignWithMargins="0"/>
  <rowBreaks count="1" manualBreakCount="1">
    <brk id="2" max="16383" man="1"/>
  </rowBreaks>
  <extLst>
    <ext xmlns:x14="http://schemas.microsoft.com/office/spreadsheetml/2009/9/main" uri="{78C0D931-6437-407d-A8EE-F0AAD7539E65}">
      <x14:conditionalFormattings>
        <x14:conditionalFormatting xmlns:xm="http://schemas.microsoft.com/office/excel/2006/main">
          <x14:cfRule type="expression" priority="1" stopIfTrue="1" id="{B5C3B3D3-466F-4C76-9EF9-86B45FCF8D3E}">
            <xm:f>AND($N3&lt;&gt;"", ISNA(MATCH($N3,'Issue Code Table'!$A:$A,0)))</xm:f>
            <x14:dxf>
              <font>
                <b/>
                <i val="0"/>
                <color rgb="FFFF0101"/>
              </font>
              <fill>
                <patternFill>
                  <bgColor rgb="FFFFFF00"/>
                </patternFill>
              </fill>
            </x14:dxf>
          </x14:cfRule>
          <xm:sqref>N3:N58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9DE94-3FE9-4945-8736-3F87F20BBE68}">
  <sheetPr codeName="Sheet9">
    <tabColor theme="4" tint="-0.249977111117893"/>
  </sheetPr>
  <dimension ref="A1:AJ79"/>
  <sheetViews>
    <sheetView zoomScaleNormal="100" workbookViewId="0">
      <pane ySplit="2" topLeftCell="A3" activePane="bottomLeft" state="frozen"/>
      <selection activeCell="O1" sqref="O1"/>
      <selection pane="bottomLeft"/>
    </sheetView>
  </sheetViews>
  <sheetFormatPr defaultColWidth="22.7265625" defaultRowHeight="14.5" x14ac:dyDescent="0.35"/>
  <cols>
    <col min="1" max="1" width="10.81640625" style="180" bestFit="1" customWidth="1"/>
    <col min="2" max="2" width="11.81640625" style="184" customWidth="1"/>
    <col min="3" max="3" width="14.81640625" style="185" customWidth="1"/>
    <col min="4" max="4" width="18.1796875" style="180" customWidth="1"/>
    <col min="5" max="5" width="19.54296875" style="180" customWidth="1"/>
    <col min="6" max="6" width="30.81640625" style="180" customWidth="1"/>
    <col min="7" max="7" width="56.453125" style="183" customWidth="1"/>
    <col min="8" max="10" width="22.7265625" style="180" customWidth="1"/>
    <col min="11" max="11" width="22.7265625" style="184" hidden="1" customWidth="1"/>
    <col min="12" max="12" width="16.54296875" style="180" customWidth="1"/>
    <col min="13" max="13" width="12.54296875" style="184" customWidth="1"/>
    <col min="14" max="14" width="12" style="184" customWidth="1"/>
    <col min="15" max="15" width="39.54296875" style="184" customWidth="1"/>
    <col min="16" max="16" width="6.1796875" style="180" hidden="1" customWidth="1"/>
    <col min="17" max="18" width="22.7265625" style="184" customWidth="1"/>
    <col min="19" max="19" width="40.26953125" style="180" customWidth="1"/>
    <col min="20" max="20" width="51.81640625" style="183" customWidth="1"/>
    <col min="21" max="21" width="16.7265625" style="180" customWidth="1"/>
    <col min="22" max="22" width="14.453125" style="180" customWidth="1"/>
    <col min="23" max="23" width="22.7265625" hidden="1" customWidth="1"/>
    <col min="24" max="25" width="22.7265625" style="180" hidden="1" customWidth="1"/>
    <col min="26" max="26" width="22.7265625" hidden="1" customWidth="1"/>
    <col min="27" max="27" width="22.7265625" style="180" hidden="1" customWidth="1"/>
    <col min="28" max="16384" width="22.7265625" style="180"/>
  </cols>
  <sheetData>
    <row r="1" spans="1:35" s="179" customFormat="1" ht="14" x14ac:dyDescent="0.3">
      <c r="A1" s="32" t="s">
        <v>55</v>
      </c>
      <c r="B1" s="176"/>
      <c r="C1" s="176"/>
      <c r="D1" s="33"/>
      <c r="E1" s="33"/>
      <c r="F1" s="33"/>
      <c r="G1" s="33"/>
      <c r="H1" s="33"/>
      <c r="I1" s="33"/>
      <c r="J1" s="33"/>
      <c r="K1" s="177"/>
      <c r="L1" s="178"/>
      <c r="M1" s="178"/>
      <c r="N1" s="178"/>
      <c r="O1" s="178"/>
      <c r="P1" s="178"/>
      <c r="Q1" s="178"/>
      <c r="R1" s="178"/>
      <c r="S1" s="178"/>
      <c r="T1" s="213"/>
      <c r="U1" s="210"/>
      <c r="V1" s="210"/>
      <c r="AA1" s="178"/>
    </row>
    <row r="2" spans="1:35" ht="45.75" customHeight="1" x14ac:dyDescent="0.25">
      <c r="A2" s="335" t="s">
        <v>115</v>
      </c>
      <c r="B2" s="335" t="s">
        <v>116</v>
      </c>
      <c r="C2" s="349" t="s">
        <v>117</v>
      </c>
      <c r="D2" s="335" t="s">
        <v>118</v>
      </c>
      <c r="E2" s="335" t="s">
        <v>407</v>
      </c>
      <c r="F2" s="335" t="s">
        <v>408</v>
      </c>
      <c r="G2" s="335" t="s">
        <v>120</v>
      </c>
      <c r="H2" s="335" t="s">
        <v>121</v>
      </c>
      <c r="I2" s="335" t="s">
        <v>122</v>
      </c>
      <c r="J2" s="335" t="s">
        <v>123</v>
      </c>
      <c r="K2" s="351" t="s">
        <v>409</v>
      </c>
      <c r="L2" s="335" t="s">
        <v>124</v>
      </c>
      <c r="M2" s="335" t="s">
        <v>125</v>
      </c>
      <c r="N2" s="340" t="s">
        <v>126</v>
      </c>
      <c r="O2" s="340" t="s">
        <v>2969</v>
      </c>
      <c r="P2" s="350"/>
      <c r="Q2" s="335" t="s">
        <v>410</v>
      </c>
      <c r="R2" s="335" t="s">
        <v>411</v>
      </c>
      <c r="S2" s="335" t="s">
        <v>950</v>
      </c>
      <c r="T2" s="335" t="s">
        <v>413</v>
      </c>
      <c r="U2" s="348" t="s">
        <v>414</v>
      </c>
      <c r="V2" s="348" t="s">
        <v>415</v>
      </c>
      <c r="W2" s="345"/>
      <c r="X2" s="350"/>
      <c r="Y2" s="350"/>
      <c r="Z2" s="345"/>
      <c r="AA2" s="335" t="s">
        <v>127</v>
      </c>
    </row>
    <row r="3" spans="1:35" ht="85" customHeight="1" x14ac:dyDescent="0.35">
      <c r="A3" s="93" t="s">
        <v>1235</v>
      </c>
      <c r="B3" s="154" t="s">
        <v>178</v>
      </c>
      <c r="C3" s="154" t="s">
        <v>179</v>
      </c>
      <c r="D3" s="154" t="s">
        <v>417</v>
      </c>
      <c r="E3" s="154" t="s">
        <v>418</v>
      </c>
      <c r="F3" s="154" t="s">
        <v>419</v>
      </c>
      <c r="G3" s="154" t="s">
        <v>1236</v>
      </c>
      <c r="H3" s="154" t="s">
        <v>421</v>
      </c>
      <c r="I3" s="154"/>
      <c r="J3" s="208"/>
      <c r="K3" s="153" t="s">
        <v>422</v>
      </c>
      <c r="L3" s="154"/>
      <c r="M3" s="154" t="s">
        <v>145</v>
      </c>
      <c r="N3" s="172" t="s">
        <v>210</v>
      </c>
      <c r="O3" s="154" t="s">
        <v>211</v>
      </c>
      <c r="P3" s="133"/>
      <c r="Q3" s="62" t="s">
        <v>423</v>
      </c>
      <c r="R3" s="62" t="s">
        <v>424</v>
      </c>
      <c r="S3" s="154" t="s">
        <v>425</v>
      </c>
      <c r="T3" s="154" t="s">
        <v>1237</v>
      </c>
      <c r="U3" s="154" t="s">
        <v>1238</v>
      </c>
      <c r="V3" s="154" t="s">
        <v>428</v>
      </c>
      <c r="AA3" s="182">
        <f>IF(OR(J3="Fail",ISBLANK(J3)),INDEX('Issue Code Table'!C:C,MATCH(N:N,'Issue Code Table'!A:A,0)),IF(M3="Critical",6,IF(M3="Significant",5,IF(M3="Moderate",3,2))))</f>
        <v>5</v>
      </c>
    </row>
    <row r="4" spans="1:35" ht="85" customHeight="1" x14ac:dyDescent="0.35">
      <c r="A4" s="93" t="s">
        <v>1239</v>
      </c>
      <c r="B4" s="154" t="s">
        <v>430</v>
      </c>
      <c r="C4" s="154" t="s">
        <v>431</v>
      </c>
      <c r="D4" s="154" t="s">
        <v>417</v>
      </c>
      <c r="E4" s="154" t="s">
        <v>432</v>
      </c>
      <c r="F4" s="154" t="s">
        <v>433</v>
      </c>
      <c r="G4" s="154" t="s">
        <v>1240</v>
      </c>
      <c r="H4" s="154" t="s">
        <v>957</v>
      </c>
      <c r="I4" s="154"/>
      <c r="J4" s="208"/>
      <c r="K4" s="154" t="s">
        <v>958</v>
      </c>
      <c r="L4" s="154"/>
      <c r="M4" s="154" t="s">
        <v>145</v>
      </c>
      <c r="N4" s="172" t="s">
        <v>210</v>
      </c>
      <c r="O4" s="154" t="s">
        <v>211</v>
      </c>
      <c r="P4" s="133"/>
      <c r="Q4" s="62" t="s">
        <v>423</v>
      </c>
      <c r="R4" s="62" t="s">
        <v>437</v>
      </c>
      <c r="S4" s="154" t="s">
        <v>438</v>
      </c>
      <c r="T4" s="154" t="s">
        <v>1241</v>
      </c>
      <c r="U4" s="154" t="s">
        <v>1242</v>
      </c>
      <c r="V4" s="154" t="s">
        <v>441</v>
      </c>
      <c r="AA4" s="182">
        <f>IF(OR(J4="Fail",ISBLANK(J4)),INDEX('Issue Code Table'!C:C,MATCH(N:N,'Issue Code Table'!A:A,0)),IF(M4="Critical",6,IF(M4="Significant",5,IF(M4="Moderate",3,2))))</f>
        <v>5</v>
      </c>
    </row>
    <row r="5" spans="1:35" ht="85" customHeight="1" x14ac:dyDescent="0.35">
      <c r="A5" s="93" t="s">
        <v>1243</v>
      </c>
      <c r="B5" s="154" t="s">
        <v>205</v>
      </c>
      <c r="C5" s="154" t="s">
        <v>206</v>
      </c>
      <c r="D5" s="154" t="s">
        <v>417</v>
      </c>
      <c r="E5" s="154" t="s">
        <v>443</v>
      </c>
      <c r="F5" s="154" t="s">
        <v>444</v>
      </c>
      <c r="G5" s="154" t="s">
        <v>1244</v>
      </c>
      <c r="H5" s="154" t="s">
        <v>962</v>
      </c>
      <c r="I5" s="154"/>
      <c r="J5" s="208"/>
      <c r="K5" s="153" t="s">
        <v>963</v>
      </c>
      <c r="L5" s="154"/>
      <c r="M5" s="154" t="s">
        <v>145</v>
      </c>
      <c r="N5" s="172" t="s">
        <v>210</v>
      </c>
      <c r="O5" s="154" t="s">
        <v>211</v>
      </c>
      <c r="P5" s="133"/>
      <c r="Q5" s="62" t="s">
        <v>423</v>
      </c>
      <c r="R5" s="62" t="s">
        <v>448</v>
      </c>
      <c r="S5" s="154" t="s">
        <v>449</v>
      </c>
      <c r="T5" s="154" t="s">
        <v>1245</v>
      </c>
      <c r="U5" s="154" t="s">
        <v>1246</v>
      </c>
      <c r="V5" s="154" t="s">
        <v>452</v>
      </c>
      <c r="AA5" s="182">
        <f>IF(OR(J5="Fail",ISBLANK(J5)),INDEX('Issue Code Table'!C:C,MATCH(N:N,'Issue Code Table'!A:A,0)),IF(M5="Critical",6,IF(M5="Significant",5,IF(M5="Moderate",3,2))))</f>
        <v>5</v>
      </c>
    </row>
    <row r="6" spans="1:35" ht="85" customHeight="1" x14ac:dyDescent="0.35">
      <c r="A6" s="93" t="s">
        <v>1247</v>
      </c>
      <c r="B6" s="154" t="s">
        <v>430</v>
      </c>
      <c r="C6" s="154" t="s">
        <v>431</v>
      </c>
      <c r="D6" s="154" t="s">
        <v>417</v>
      </c>
      <c r="E6" s="154" t="s">
        <v>465</v>
      </c>
      <c r="F6" s="154" t="s">
        <v>466</v>
      </c>
      <c r="G6" s="154" t="s">
        <v>1248</v>
      </c>
      <c r="H6" s="154" t="s">
        <v>467</v>
      </c>
      <c r="I6" s="154"/>
      <c r="J6" s="208"/>
      <c r="K6" s="153" t="s">
        <v>468</v>
      </c>
      <c r="L6" s="154"/>
      <c r="M6" s="154" t="s">
        <v>145</v>
      </c>
      <c r="N6" s="172" t="s">
        <v>210</v>
      </c>
      <c r="O6" s="154" t="s">
        <v>211</v>
      </c>
      <c r="P6" s="133"/>
      <c r="Q6" s="62" t="s">
        <v>423</v>
      </c>
      <c r="R6" s="62" t="s">
        <v>459</v>
      </c>
      <c r="S6" s="154" t="s">
        <v>470</v>
      </c>
      <c r="T6" s="154" t="s">
        <v>1249</v>
      </c>
      <c r="U6" s="154" t="s">
        <v>1250</v>
      </c>
      <c r="V6" s="154" t="s">
        <v>473</v>
      </c>
      <c r="AA6" s="182">
        <f>IF(OR(J6="Fail",ISBLANK(J6)),INDEX('Issue Code Table'!C:C,MATCH(N:N,'Issue Code Table'!A:A,0)),IF(M6="Critical",6,IF(M6="Significant",5,IF(M6="Moderate",3,2))))</f>
        <v>5</v>
      </c>
    </row>
    <row r="7" spans="1:35" ht="85" customHeight="1" x14ac:dyDescent="0.35">
      <c r="A7" s="93" t="s">
        <v>1251</v>
      </c>
      <c r="B7" s="154" t="s">
        <v>430</v>
      </c>
      <c r="C7" s="154" t="s">
        <v>431</v>
      </c>
      <c r="D7" s="154" t="s">
        <v>417</v>
      </c>
      <c r="E7" s="154" t="s">
        <v>475</v>
      </c>
      <c r="F7" s="154" t="s">
        <v>476</v>
      </c>
      <c r="G7" s="154" t="s">
        <v>1252</v>
      </c>
      <c r="H7" s="154" t="s">
        <v>477</v>
      </c>
      <c r="I7" s="154"/>
      <c r="J7" s="208"/>
      <c r="K7" s="153" t="s">
        <v>478</v>
      </c>
      <c r="L7" s="154"/>
      <c r="M7" s="154" t="s">
        <v>145</v>
      </c>
      <c r="N7" s="172" t="s">
        <v>210</v>
      </c>
      <c r="O7" s="154" t="s">
        <v>211</v>
      </c>
      <c r="P7" s="133"/>
      <c r="Q7" s="62" t="s">
        <v>423</v>
      </c>
      <c r="R7" s="62" t="s">
        <v>469</v>
      </c>
      <c r="S7" s="154" t="s">
        <v>480</v>
      </c>
      <c r="T7" s="154" t="s">
        <v>1253</v>
      </c>
      <c r="U7" s="154" t="s">
        <v>1253</v>
      </c>
      <c r="V7" s="154" t="s">
        <v>483</v>
      </c>
      <c r="AA7" s="182">
        <f>IF(OR(J7="Fail",ISBLANK(J7)),INDEX('Issue Code Table'!C:C,MATCH(N:N,'Issue Code Table'!A:A,0)),IF(M7="Critical",6,IF(M7="Significant",5,IF(M7="Moderate",3,2))))</f>
        <v>5</v>
      </c>
    </row>
    <row r="8" spans="1:35" ht="85" customHeight="1" x14ac:dyDescent="0.35">
      <c r="A8" s="93" t="s">
        <v>1254</v>
      </c>
      <c r="B8" s="154" t="s">
        <v>430</v>
      </c>
      <c r="C8" s="154" t="s">
        <v>431</v>
      </c>
      <c r="D8" s="154" t="s">
        <v>417</v>
      </c>
      <c r="E8" s="154" t="s">
        <v>976</v>
      </c>
      <c r="F8" s="154" t="s">
        <v>1255</v>
      </c>
      <c r="G8" s="154" t="s">
        <v>1256</v>
      </c>
      <c r="H8" s="154" t="s">
        <v>979</v>
      </c>
      <c r="I8" s="154"/>
      <c r="J8" s="208"/>
      <c r="K8" s="153" t="s">
        <v>980</v>
      </c>
      <c r="L8" s="154"/>
      <c r="M8" s="154" t="s">
        <v>145</v>
      </c>
      <c r="N8" s="172" t="s">
        <v>210</v>
      </c>
      <c r="O8" s="154" t="s">
        <v>211</v>
      </c>
      <c r="P8" s="133"/>
      <c r="Q8" s="62" t="s">
        <v>423</v>
      </c>
      <c r="R8" s="62" t="s">
        <v>479</v>
      </c>
      <c r="S8" s="154" t="s">
        <v>460</v>
      </c>
      <c r="T8" s="154" t="s">
        <v>1257</v>
      </c>
      <c r="U8" s="154" t="s">
        <v>1258</v>
      </c>
      <c r="V8" s="154" t="s">
        <v>984</v>
      </c>
      <c r="AA8" s="182">
        <f>IF(OR(J8="Fail",ISBLANK(J8)),INDEX('Issue Code Table'!C:C,MATCH(N:N,'Issue Code Table'!A:A,0)),IF(M8="Critical",6,IF(M8="Significant",5,IF(M8="Moderate",3,2))))</f>
        <v>5</v>
      </c>
    </row>
    <row r="9" spans="1:35" ht="85" customHeight="1" x14ac:dyDescent="0.35">
      <c r="A9" s="93" t="s">
        <v>1259</v>
      </c>
      <c r="B9" s="154" t="s">
        <v>205</v>
      </c>
      <c r="C9" s="154" t="s">
        <v>206</v>
      </c>
      <c r="D9" s="154" t="s">
        <v>417</v>
      </c>
      <c r="E9" s="154" t="s">
        <v>485</v>
      </c>
      <c r="F9" s="154" t="s">
        <v>486</v>
      </c>
      <c r="G9" s="154" t="s">
        <v>1260</v>
      </c>
      <c r="H9" s="154" t="s">
        <v>488</v>
      </c>
      <c r="I9" s="154"/>
      <c r="J9" s="208"/>
      <c r="K9" s="153" t="s">
        <v>489</v>
      </c>
      <c r="L9" s="154"/>
      <c r="M9" s="154" t="s">
        <v>145</v>
      </c>
      <c r="N9" s="172" t="s">
        <v>210</v>
      </c>
      <c r="O9" s="154" t="s">
        <v>211</v>
      </c>
      <c r="P9" s="133"/>
      <c r="Q9" s="62" t="s">
        <v>490</v>
      </c>
      <c r="R9" s="62" t="s">
        <v>491</v>
      </c>
      <c r="S9" s="154" t="s">
        <v>492</v>
      </c>
      <c r="T9" s="154" t="s">
        <v>1261</v>
      </c>
      <c r="U9" s="154" t="s">
        <v>1262</v>
      </c>
      <c r="V9" s="154" t="s">
        <v>495</v>
      </c>
      <c r="AA9" s="182">
        <f>IF(OR(J9="Fail",ISBLANK(J9)),INDEX('Issue Code Table'!C:C,MATCH(N:N,'Issue Code Table'!A:A,0)),IF(M9="Critical",6,IF(M9="Significant",5,IF(M9="Moderate",3,2))))</f>
        <v>5</v>
      </c>
    </row>
    <row r="10" spans="1:35" ht="85" customHeight="1" x14ac:dyDescent="0.35">
      <c r="A10" s="93" t="s">
        <v>1263</v>
      </c>
      <c r="B10" s="154" t="s">
        <v>391</v>
      </c>
      <c r="C10" s="223" t="s">
        <v>497</v>
      </c>
      <c r="D10" s="154" t="s">
        <v>417</v>
      </c>
      <c r="E10" s="154" t="s">
        <v>498</v>
      </c>
      <c r="F10" s="154" t="s">
        <v>499</v>
      </c>
      <c r="G10" s="154" t="s">
        <v>1264</v>
      </c>
      <c r="H10" s="154" t="s">
        <v>501</v>
      </c>
      <c r="I10" s="154"/>
      <c r="J10" s="208"/>
      <c r="K10" s="153" t="s">
        <v>992</v>
      </c>
      <c r="L10" s="154"/>
      <c r="M10" s="154" t="s">
        <v>145</v>
      </c>
      <c r="N10" s="172" t="s">
        <v>503</v>
      </c>
      <c r="O10" s="211" t="s">
        <v>504</v>
      </c>
      <c r="P10" s="133"/>
      <c r="Q10" s="62" t="s">
        <v>490</v>
      </c>
      <c r="R10" s="62" t="s">
        <v>505</v>
      </c>
      <c r="S10" s="154" t="s">
        <v>506</v>
      </c>
      <c r="T10" s="154" t="s">
        <v>1265</v>
      </c>
      <c r="U10" s="154" t="s">
        <v>1266</v>
      </c>
      <c r="V10" s="154" t="s">
        <v>509</v>
      </c>
      <c r="AA10" s="182">
        <f>IF(OR(J10="Fail",ISBLANK(J10)),INDEX('Issue Code Table'!C:C,MATCH(N:N,'Issue Code Table'!A:A,0)),IF(M10="Critical",6,IF(M10="Significant",5,IF(M10="Moderate",3,2))))</f>
        <v>6</v>
      </c>
    </row>
    <row r="11" spans="1:35" ht="85" customHeight="1" x14ac:dyDescent="0.35">
      <c r="A11" s="93" t="s">
        <v>1267</v>
      </c>
      <c r="B11" s="154" t="s">
        <v>377</v>
      </c>
      <c r="C11" s="154" t="s">
        <v>378</v>
      </c>
      <c r="D11" s="154" t="s">
        <v>417</v>
      </c>
      <c r="E11" s="154" t="s">
        <v>511</v>
      </c>
      <c r="F11" s="154" t="s">
        <v>512</v>
      </c>
      <c r="G11" s="154" t="s">
        <v>1268</v>
      </c>
      <c r="H11" s="154" t="s">
        <v>514</v>
      </c>
      <c r="I11" s="154"/>
      <c r="J11" s="208"/>
      <c r="K11" s="153" t="s">
        <v>997</v>
      </c>
      <c r="L11" s="154"/>
      <c r="M11" s="154" t="s">
        <v>145</v>
      </c>
      <c r="N11" s="172" t="s">
        <v>998</v>
      </c>
      <c r="O11" s="154" t="s">
        <v>999</v>
      </c>
      <c r="P11" s="133"/>
      <c r="Q11" s="62" t="s">
        <v>490</v>
      </c>
      <c r="R11" s="62" t="s">
        <v>516</v>
      </c>
      <c r="S11" s="154" t="s">
        <v>517</v>
      </c>
      <c r="T11" s="154" t="s">
        <v>1269</v>
      </c>
      <c r="U11" s="154" t="s">
        <v>1270</v>
      </c>
      <c r="V11" s="154" t="s">
        <v>520</v>
      </c>
      <c r="AA11" s="182">
        <f>IF(OR(J11="Fail",ISBLANK(J11)),INDEX('Issue Code Table'!C:C,MATCH(N:N,'Issue Code Table'!A:A,0)),IF(M11="Critical",6,IF(M11="Significant",5,IF(M11="Moderate",3,2))))</f>
        <v>3</v>
      </c>
    </row>
    <row r="12" spans="1:35" ht="85" customHeight="1" x14ac:dyDescent="0.35">
      <c r="A12" s="93" t="s">
        <v>1271</v>
      </c>
      <c r="B12" s="154" t="s">
        <v>383</v>
      </c>
      <c r="C12" s="154" t="s">
        <v>384</v>
      </c>
      <c r="D12" s="154" t="s">
        <v>417</v>
      </c>
      <c r="E12" s="154" t="s">
        <v>522</v>
      </c>
      <c r="F12" s="154" t="s">
        <v>523</v>
      </c>
      <c r="G12" s="154" t="s">
        <v>1272</v>
      </c>
      <c r="H12" s="154" t="s">
        <v>525</v>
      </c>
      <c r="I12" s="154"/>
      <c r="J12" s="208"/>
      <c r="K12" s="153" t="s">
        <v>526</v>
      </c>
      <c r="L12" s="154"/>
      <c r="M12" s="154" t="s">
        <v>145</v>
      </c>
      <c r="N12" s="172" t="s">
        <v>527</v>
      </c>
      <c r="O12" s="154" t="s">
        <v>528</v>
      </c>
      <c r="P12" s="133"/>
      <c r="Q12" s="62" t="s">
        <v>490</v>
      </c>
      <c r="R12" s="62" t="s">
        <v>529</v>
      </c>
      <c r="S12" s="154" t="s">
        <v>530</v>
      </c>
      <c r="T12" s="154" t="s">
        <v>1273</v>
      </c>
      <c r="U12" s="154" t="s">
        <v>1274</v>
      </c>
      <c r="V12" s="154" t="s">
        <v>533</v>
      </c>
      <c r="AA12" s="182">
        <f>IF(OR(J12="Fail",ISBLANK(J12)),INDEX('Issue Code Table'!C:C,MATCH(N:N,'Issue Code Table'!A:A,0)),IF(M12="Critical",6,IF(M12="Significant",5,IF(M12="Moderate",3,2))))</f>
        <v>6</v>
      </c>
    </row>
    <row r="13" spans="1:35" ht="85" customHeight="1" x14ac:dyDescent="0.35">
      <c r="A13" s="93" t="s">
        <v>1275</v>
      </c>
      <c r="B13" s="154" t="s">
        <v>383</v>
      </c>
      <c r="C13" s="154" t="s">
        <v>384</v>
      </c>
      <c r="D13" s="154" t="s">
        <v>417</v>
      </c>
      <c r="E13" s="154" t="s">
        <v>535</v>
      </c>
      <c r="F13" s="154" t="s">
        <v>536</v>
      </c>
      <c r="G13" s="154" t="s">
        <v>1276</v>
      </c>
      <c r="H13" s="154" t="s">
        <v>538</v>
      </c>
      <c r="I13" s="154"/>
      <c r="J13" s="208"/>
      <c r="K13" s="153" t="s">
        <v>539</v>
      </c>
      <c r="L13" s="154"/>
      <c r="M13" s="154" t="s">
        <v>145</v>
      </c>
      <c r="N13" s="172" t="s">
        <v>527</v>
      </c>
      <c r="O13" s="154" t="s">
        <v>528</v>
      </c>
      <c r="P13" s="133"/>
      <c r="Q13" s="62" t="s">
        <v>490</v>
      </c>
      <c r="R13" s="62" t="s">
        <v>540</v>
      </c>
      <c r="S13" s="154" t="s">
        <v>1277</v>
      </c>
      <c r="T13" s="154" t="s">
        <v>1278</v>
      </c>
      <c r="U13" s="154" t="s">
        <v>1279</v>
      </c>
      <c r="V13" s="154" t="s">
        <v>544</v>
      </c>
      <c r="AA13" s="182">
        <f>IF(OR(J13="Fail",ISBLANK(J13)),INDEX('Issue Code Table'!C:C,MATCH(N:N,'Issue Code Table'!A:A,0)),IF(M13="Critical",6,IF(M13="Significant",5,IF(M13="Moderate",3,2))))</f>
        <v>6</v>
      </c>
    </row>
    <row r="14" spans="1:35" s="183" customFormat="1" ht="85" customHeight="1" x14ac:dyDescent="0.25">
      <c r="A14" s="93" t="s">
        <v>1280</v>
      </c>
      <c r="B14" s="154" t="s">
        <v>230</v>
      </c>
      <c r="C14" s="154" t="s">
        <v>231</v>
      </c>
      <c r="D14" s="154" t="s">
        <v>417</v>
      </c>
      <c r="E14" s="215" t="s">
        <v>546</v>
      </c>
      <c r="F14" s="232" t="s">
        <v>547</v>
      </c>
      <c r="G14" s="232" t="s">
        <v>1281</v>
      </c>
      <c r="H14" s="232" t="s">
        <v>549</v>
      </c>
      <c r="I14" s="154"/>
      <c r="J14" s="208"/>
      <c r="K14" s="153" t="s">
        <v>550</v>
      </c>
      <c r="L14" s="154"/>
      <c r="M14" s="272" t="s">
        <v>162</v>
      </c>
      <c r="N14" s="273" t="s">
        <v>235</v>
      </c>
      <c r="O14" s="170" t="s">
        <v>236</v>
      </c>
      <c r="P14" s="133"/>
      <c r="Q14" s="62" t="s">
        <v>490</v>
      </c>
      <c r="R14" s="62" t="s">
        <v>551</v>
      </c>
      <c r="S14" s="154" t="s">
        <v>552</v>
      </c>
      <c r="T14" s="154" t="s">
        <v>1282</v>
      </c>
      <c r="U14" s="154" t="s">
        <v>1283</v>
      </c>
      <c r="V14" s="154"/>
      <c r="X14" s="180"/>
      <c r="Y14" s="180"/>
      <c r="AA14" s="182">
        <f>IF(OR(J14="Fail",ISBLANK(J14)),INDEX('Issue Code Table'!C:C,MATCH(N:N,'Issue Code Table'!A:A,0)),IF(M14="Critical",6,IF(M14="Significant",5,IF(M14="Moderate",3,2))))</f>
        <v>4</v>
      </c>
      <c r="AB14" s="180"/>
      <c r="AC14" s="180"/>
      <c r="AD14" s="180"/>
      <c r="AE14" s="180"/>
      <c r="AF14" s="180"/>
      <c r="AG14" s="180"/>
      <c r="AH14" s="180"/>
      <c r="AI14" s="180"/>
    </row>
    <row r="15" spans="1:35" ht="85" customHeight="1" x14ac:dyDescent="0.35">
      <c r="A15" s="93" t="s">
        <v>1284</v>
      </c>
      <c r="B15" s="154" t="s">
        <v>230</v>
      </c>
      <c r="C15" s="154" t="s">
        <v>231</v>
      </c>
      <c r="D15" s="154" t="s">
        <v>417</v>
      </c>
      <c r="E15" s="215" t="s">
        <v>556</v>
      </c>
      <c r="F15" s="232" t="s">
        <v>547</v>
      </c>
      <c r="G15" s="232" t="s">
        <v>1285</v>
      </c>
      <c r="H15" s="232" t="s">
        <v>558</v>
      </c>
      <c r="I15" s="154"/>
      <c r="J15" s="208"/>
      <c r="K15" s="153" t="s">
        <v>559</v>
      </c>
      <c r="L15" s="154"/>
      <c r="M15" s="272" t="s">
        <v>162</v>
      </c>
      <c r="N15" s="273" t="s">
        <v>235</v>
      </c>
      <c r="O15" s="170" t="s">
        <v>236</v>
      </c>
      <c r="P15" s="133"/>
      <c r="Q15" s="62" t="s">
        <v>490</v>
      </c>
      <c r="R15" s="62" t="s">
        <v>560</v>
      </c>
      <c r="S15" s="154" t="s">
        <v>561</v>
      </c>
      <c r="T15" s="154" t="s">
        <v>1286</v>
      </c>
      <c r="U15" s="154" t="s">
        <v>1287</v>
      </c>
      <c r="V15" s="154"/>
      <c r="AA15" s="182">
        <f>IF(OR(J15="Fail",ISBLANK(J15)),INDEX('Issue Code Table'!C:C,MATCH(N:N,'Issue Code Table'!A:A,0)),IF(M15="Critical",6,IF(M15="Significant",5,IF(M15="Moderate",3,2))))</f>
        <v>4</v>
      </c>
    </row>
    <row r="16" spans="1:35" ht="85" customHeight="1" x14ac:dyDescent="0.35">
      <c r="A16" s="93" t="s">
        <v>1288</v>
      </c>
      <c r="B16" s="154" t="s">
        <v>230</v>
      </c>
      <c r="C16" s="154" t="s">
        <v>231</v>
      </c>
      <c r="D16" s="154" t="s">
        <v>417</v>
      </c>
      <c r="E16" s="215" t="s">
        <v>565</v>
      </c>
      <c r="F16" s="232" t="s">
        <v>547</v>
      </c>
      <c r="G16" s="232" t="s">
        <v>1289</v>
      </c>
      <c r="H16" s="232" t="s">
        <v>567</v>
      </c>
      <c r="I16" s="154"/>
      <c r="J16" s="208"/>
      <c r="K16" s="153" t="s">
        <v>568</v>
      </c>
      <c r="L16" s="154"/>
      <c r="M16" s="272" t="s">
        <v>162</v>
      </c>
      <c r="N16" s="273" t="s">
        <v>235</v>
      </c>
      <c r="O16" s="170" t="s">
        <v>236</v>
      </c>
      <c r="P16" s="133"/>
      <c r="Q16" s="62" t="s">
        <v>490</v>
      </c>
      <c r="R16" s="62" t="s">
        <v>569</v>
      </c>
      <c r="S16" s="154" t="s">
        <v>570</v>
      </c>
      <c r="T16" s="154" t="s">
        <v>1290</v>
      </c>
      <c r="U16" s="154" t="s">
        <v>1291</v>
      </c>
      <c r="V16" s="154"/>
      <c r="AA16" s="182">
        <f>IF(OR(J16="Fail",ISBLANK(J16)),INDEX('Issue Code Table'!C:C,MATCH(N:N,'Issue Code Table'!A:A,0)),IF(M16="Critical",6,IF(M16="Significant",5,IF(M16="Moderate",3,2))))</f>
        <v>4</v>
      </c>
    </row>
    <row r="17" spans="1:35" s="183" customFormat="1" ht="85" customHeight="1" x14ac:dyDescent="0.25">
      <c r="A17" s="93" t="s">
        <v>1292</v>
      </c>
      <c r="B17" s="154" t="s">
        <v>230</v>
      </c>
      <c r="C17" s="154" t="s">
        <v>231</v>
      </c>
      <c r="D17" s="154" t="s">
        <v>417</v>
      </c>
      <c r="E17" s="215" t="s">
        <v>574</v>
      </c>
      <c r="F17" s="232" t="s">
        <v>547</v>
      </c>
      <c r="G17" s="232" t="s">
        <v>1293</v>
      </c>
      <c r="H17" s="232" t="s">
        <v>576</v>
      </c>
      <c r="I17" s="154"/>
      <c r="J17" s="208"/>
      <c r="K17" s="153" t="s">
        <v>577</v>
      </c>
      <c r="L17" s="154"/>
      <c r="M17" s="272" t="s">
        <v>162</v>
      </c>
      <c r="N17" s="273" t="s">
        <v>235</v>
      </c>
      <c r="O17" s="170" t="s">
        <v>236</v>
      </c>
      <c r="P17" s="133"/>
      <c r="Q17" s="62" t="s">
        <v>490</v>
      </c>
      <c r="R17" s="62" t="s">
        <v>578</v>
      </c>
      <c r="S17" s="154" t="s">
        <v>552</v>
      </c>
      <c r="T17" s="154" t="s">
        <v>1294</v>
      </c>
      <c r="U17" s="154" t="s">
        <v>1295</v>
      </c>
      <c r="V17" s="154"/>
      <c r="X17" s="180"/>
      <c r="Y17" s="180"/>
      <c r="AA17" s="182">
        <f>IF(OR(J17="Fail",ISBLANK(J17)),INDEX('Issue Code Table'!C:C,MATCH(N:N,'Issue Code Table'!A:A,0)),IF(M17="Critical",6,IF(M17="Significant",5,IF(M17="Moderate",3,2))))</f>
        <v>4</v>
      </c>
      <c r="AB17" s="180"/>
      <c r="AC17" s="180"/>
      <c r="AD17" s="180"/>
      <c r="AE17" s="180"/>
      <c r="AF17" s="180"/>
      <c r="AG17" s="180"/>
      <c r="AH17" s="180"/>
      <c r="AI17" s="180"/>
    </row>
    <row r="18" spans="1:35" s="183" customFormat="1" ht="85" customHeight="1" x14ac:dyDescent="0.25">
      <c r="A18" s="93" t="s">
        <v>1296</v>
      </c>
      <c r="B18" s="154" t="s">
        <v>377</v>
      </c>
      <c r="C18" s="223" t="s">
        <v>378</v>
      </c>
      <c r="D18" s="154" t="s">
        <v>417</v>
      </c>
      <c r="E18" s="154" t="s">
        <v>582</v>
      </c>
      <c r="F18" s="154" t="s">
        <v>583</v>
      </c>
      <c r="G18" s="154" t="s">
        <v>1297</v>
      </c>
      <c r="H18" s="154" t="s">
        <v>585</v>
      </c>
      <c r="I18" s="154"/>
      <c r="J18" s="208"/>
      <c r="K18" s="153" t="s">
        <v>1298</v>
      </c>
      <c r="L18" s="154"/>
      <c r="M18" s="154" t="s">
        <v>145</v>
      </c>
      <c r="N18" s="172" t="s">
        <v>210</v>
      </c>
      <c r="O18" s="154" t="s">
        <v>211</v>
      </c>
      <c r="P18" s="133"/>
      <c r="Q18" s="62" t="s">
        <v>490</v>
      </c>
      <c r="R18" s="62" t="s">
        <v>587</v>
      </c>
      <c r="S18" s="154" t="s">
        <v>588</v>
      </c>
      <c r="T18" s="154" t="s">
        <v>1299</v>
      </c>
      <c r="U18" s="154" t="s">
        <v>1300</v>
      </c>
      <c r="V18" s="154" t="s">
        <v>1031</v>
      </c>
      <c r="X18" s="180"/>
      <c r="Y18" s="180"/>
      <c r="AA18" s="182">
        <f>IF(OR(J18="Fail",ISBLANK(J18)),INDEX('Issue Code Table'!C:C,MATCH(N:N,'Issue Code Table'!A:A,0)),IF(M18="Critical",6,IF(M18="Significant",5,IF(M18="Moderate",3,2))))</f>
        <v>5</v>
      </c>
      <c r="AB18" s="180"/>
      <c r="AC18" s="180"/>
      <c r="AD18" s="180"/>
      <c r="AE18" s="180"/>
      <c r="AF18" s="180"/>
      <c r="AG18" s="180"/>
      <c r="AH18" s="180"/>
      <c r="AI18" s="180"/>
    </row>
    <row r="19" spans="1:35" s="183" customFormat="1" ht="85" customHeight="1" x14ac:dyDescent="0.25">
      <c r="A19" s="93" t="s">
        <v>1301</v>
      </c>
      <c r="B19" s="154" t="s">
        <v>369</v>
      </c>
      <c r="C19" s="223" t="s">
        <v>370</v>
      </c>
      <c r="D19" s="154" t="s">
        <v>417</v>
      </c>
      <c r="E19" s="154" t="s">
        <v>1033</v>
      </c>
      <c r="F19" s="154" t="s">
        <v>1034</v>
      </c>
      <c r="G19" s="154" t="s">
        <v>1035</v>
      </c>
      <c r="H19" s="154" t="s">
        <v>1036</v>
      </c>
      <c r="I19" s="154"/>
      <c r="J19" s="208"/>
      <c r="K19" s="153" t="s">
        <v>1037</v>
      </c>
      <c r="L19" s="154" t="s">
        <v>1038</v>
      </c>
      <c r="M19" s="230" t="s">
        <v>162</v>
      </c>
      <c r="N19" s="172" t="s">
        <v>1039</v>
      </c>
      <c r="O19" s="231" t="s">
        <v>1040</v>
      </c>
      <c r="P19" s="133"/>
      <c r="Q19" s="62" t="s">
        <v>490</v>
      </c>
      <c r="R19" s="62" t="s">
        <v>1041</v>
      </c>
      <c r="S19" s="154" t="s">
        <v>1042</v>
      </c>
      <c r="T19" s="154" t="s">
        <v>1302</v>
      </c>
      <c r="U19" s="154" t="s">
        <v>1303</v>
      </c>
      <c r="V19" s="154"/>
      <c r="X19" s="180"/>
      <c r="Y19" s="180"/>
      <c r="AA19" s="182">
        <f>IF(OR(J19="Fail",ISBLANK(J19)),INDEX('Issue Code Table'!C:C,MATCH(N:N,'Issue Code Table'!A:A,0)),IF(M19="Critical",6,IF(M19="Significant",5,IF(M19="Moderate",3,2))))</f>
        <v>4</v>
      </c>
      <c r="AB19" s="180"/>
      <c r="AC19" s="180"/>
      <c r="AD19" s="180"/>
      <c r="AE19" s="180"/>
      <c r="AF19" s="180"/>
      <c r="AG19" s="180"/>
      <c r="AH19" s="180"/>
      <c r="AI19" s="180"/>
    </row>
    <row r="20" spans="1:35" s="183" customFormat="1" ht="85" customHeight="1" x14ac:dyDescent="0.25">
      <c r="A20" s="93" t="s">
        <v>1304</v>
      </c>
      <c r="B20" s="154" t="s">
        <v>230</v>
      </c>
      <c r="C20" s="154" t="s">
        <v>231</v>
      </c>
      <c r="D20" s="154" t="s">
        <v>417</v>
      </c>
      <c r="E20" s="215" t="s">
        <v>1046</v>
      </c>
      <c r="F20" s="154" t="s">
        <v>547</v>
      </c>
      <c r="G20" s="154" t="s">
        <v>1047</v>
      </c>
      <c r="H20" s="154" t="s">
        <v>1048</v>
      </c>
      <c r="I20" s="154"/>
      <c r="J20" s="208"/>
      <c r="K20" s="153" t="s">
        <v>1049</v>
      </c>
      <c r="L20" s="154"/>
      <c r="M20" s="272" t="s">
        <v>162</v>
      </c>
      <c r="N20" s="273" t="s">
        <v>235</v>
      </c>
      <c r="O20" s="170" t="s">
        <v>236</v>
      </c>
      <c r="P20" s="133"/>
      <c r="Q20" s="62" t="s">
        <v>490</v>
      </c>
      <c r="R20" s="62" t="s">
        <v>1050</v>
      </c>
      <c r="S20" s="154" t="s">
        <v>1014</v>
      </c>
      <c r="T20" s="154" t="s">
        <v>1051</v>
      </c>
      <c r="U20" s="154" t="s">
        <v>1305</v>
      </c>
      <c r="V20" s="154"/>
      <c r="X20" s="180"/>
      <c r="Y20" s="180"/>
      <c r="AA20" s="182">
        <f>IF(OR(J20="Fail",ISBLANK(J20)),INDEX('Issue Code Table'!C:C,MATCH(N:N,'Issue Code Table'!A:A,0)),IF(M20="Critical",6,IF(M20="Significant",5,IF(M20="Moderate",3,2))))</f>
        <v>4</v>
      </c>
      <c r="AB20" s="180"/>
      <c r="AC20" s="180"/>
      <c r="AD20" s="180"/>
      <c r="AE20" s="180"/>
      <c r="AF20" s="180"/>
      <c r="AG20" s="180"/>
      <c r="AH20" s="180"/>
      <c r="AI20" s="180"/>
    </row>
    <row r="21" spans="1:35" s="183" customFormat="1" ht="85" customHeight="1" x14ac:dyDescent="0.25">
      <c r="A21" s="93" t="s">
        <v>1306</v>
      </c>
      <c r="B21" s="215" t="s">
        <v>221</v>
      </c>
      <c r="C21" s="228" t="s">
        <v>222</v>
      </c>
      <c r="D21" s="154" t="s">
        <v>417</v>
      </c>
      <c r="E21" s="154" t="s">
        <v>1054</v>
      </c>
      <c r="F21" s="154" t="s">
        <v>1055</v>
      </c>
      <c r="G21" s="154" t="s">
        <v>1307</v>
      </c>
      <c r="H21" s="215" t="s">
        <v>1057</v>
      </c>
      <c r="I21" s="154"/>
      <c r="J21" s="208"/>
      <c r="K21" s="229" t="s">
        <v>1058</v>
      </c>
      <c r="L21" s="154"/>
      <c r="M21" s="230" t="s">
        <v>226</v>
      </c>
      <c r="N21" s="172" t="s">
        <v>227</v>
      </c>
      <c r="O21" s="231" t="s">
        <v>1059</v>
      </c>
      <c r="P21" s="133"/>
      <c r="Q21" s="62" t="s">
        <v>1060</v>
      </c>
      <c r="R21" s="62" t="s">
        <v>1061</v>
      </c>
      <c r="S21" s="154" t="s">
        <v>1062</v>
      </c>
      <c r="T21" s="154" t="s">
        <v>1308</v>
      </c>
      <c r="U21" s="154" t="s">
        <v>1309</v>
      </c>
      <c r="V21" s="154"/>
      <c r="X21" s="180"/>
      <c r="Y21" s="180"/>
      <c r="AA21" s="182" t="e">
        <f>IF(OR(J21="Fail",ISBLANK(J21)),INDEX('Issue Code Table'!C:C,MATCH(N:N,'Issue Code Table'!A:A,0)),IF(M21="Critical",6,IF(M21="Significant",5,IF(M21="Moderate",3,2))))</f>
        <v>#N/A</v>
      </c>
      <c r="AB21" s="180"/>
      <c r="AC21" s="180"/>
      <c r="AD21" s="180"/>
      <c r="AE21" s="180"/>
      <c r="AF21" s="180"/>
      <c r="AG21" s="180"/>
      <c r="AH21" s="180"/>
      <c r="AI21" s="180"/>
    </row>
    <row r="22" spans="1:35" s="183" customFormat="1" ht="85" customHeight="1" x14ac:dyDescent="0.25">
      <c r="A22" s="93" t="s">
        <v>1310</v>
      </c>
      <c r="B22" s="215" t="s">
        <v>221</v>
      </c>
      <c r="C22" s="228" t="s">
        <v>222</v>
      </c>
      <c r="D22" s="154" t="s">
        <v>417</v>
      </c>
      <c r="E22" s="154" t="s">
        <v>1066</v>
      </c>
      <c r="F22" s="154" t="s">
        <v>1067</v>
      </c>
      <c r="G22" s="154" t="s">
        <v>1068</v>
      </c>
      <c r="H22" s="215" t="s">
        <v>1069</v>
      </c>
      <c r="I22" s="154"/>
      <c r="J22" s="208"/>
      <c r="K22" s="229" t="s">
        <v>1058</v>
      </c>
      <c r="L22" s="154"/>
      <c r="M22" s="230" t="s">
        <v>226</v>
      </c>
      <c r="N22" s="172" t="s">
        <v>227</v>
      </c>
      <c r="O22" s="231" t="s">
        <v>1059</v>
      </c>
      <c r="P22" s="133"/>
      <c r="Q22" s="62" t="s">
        <v>1060</v>
      </c>
      <c r="R22" s="62" t="s">
        <v>1070</v>
      </c>
      <c r="S22" s="154" t="s">
        <v>1062</v>
      </c>
      <c r="T22" s="154" t="s">
        <v>1311</v>
      </c>
      <c r="U22" s="154" t="s">
        <v>1312</v>
      </c>
      <c r="V22" s="154"/>
      <c r="X22" s="180"/>
      <c r="Y22" s="180"/>
      <c r="AA22" s="182" t="e">
        <f>IF(OR(J22="Fail",ISBLANK(J22)),INDEX('Issue Code Table'!C:C,MATCH(N:N,'Issue Code Table'!A:A,0)),IF(M22="Critical",6,IF(M22="Significant",5,IF(M22="Moderate",3,2))))</f>
        <v>#N/A</v>
      </c>
      <c r="AB22" s="180"/>
      <c r="AC22" s="180"/>
      <c r="AD22" s="180"/>
      <c r="AE22" s="180"/>
      <c r="AF22" s="180"/>
      <c r="AG22" s="180"/>
      <c r="AH22" s="180"/>
      <c r="AI22" s="180"/>
    </row>
    <row r="23" spans="1:35" s="183" customFormat="1" ht="85" customHeight="1" x14ac:dyDescent="0.25">
      <c r="A23" s="93" t="s">
        <v>1313</v>
      </c>
      <c r="B23" s="215" t="s">
        <v>221</v>
      </c>
      <c r="C23" s="228" t="s">
        <v>222</v>
      </c>
      <c r="D23" s="154" t="s">
        <v>417</v>
      </c>
      <c r="E23" s="154" t="s">
        <v>1074</v>
      </c>
      <c r="F23" s="154" t="s">
        <v>1075</v>
      </c>
      <c r="G23" s="154" t="s">
        <v>1076</v>
      </c>
      <c r="H23" s="215" t="s">
        <v>1077</v>
      </c>
      <c r="I23" s="154"/>
      <c r="J23" s="208"/>
      <c r="K23" s="229" t="s">
        <v>1058</v>
      </c>
      <c r="L23" s="154"/>
      <c r="M23" s="230" t="s">
        <v>226</v>
      </c>
      <c r="N23" s="172" t="s">
        <v>227</v>
      </c>
      <c r="O23" s="231" t="s">
        <v>1059</v>
      </c>
      <c r="P23" s="133"/>
      <c r="Q23" s="62" t="s">
        <v>1060</v>
      </c>
      <c r="R23" s="62" t="s">
        <v>1078</v>
      </c>
      <c r="S23" s="154" t="s">
        <v>1062</v>
      </c>
      <c r="T23" s="154" t="s">
        <v>1314</v>
      </c>
      <c r="U23" s="154" t="s">
        <v>1315</v>
      </c>
      <c r="V23" s="154"/>
      <c r="X23" s="180"/>
      <c r="Y23" s="180"/>
      <c r="AA23" s="182" t="e">
        <f>IF(OR(J23="Fail",ISBLANK(J23)),INDEX('Issue Code Table'!C:C,MATCH(N:N,'Issue Code Table'!A:A,0)),IF(M23="Critical",6,IF(M23="Significant",5,IF(M23="Moderate",3,2))))</f>
        <v>#N/A</v>
      </c>
      <c r="AB23" s="180"/>
      <c r="AC23" s="180"/>
      <c r="AD23" s="180"/>
      <c r="AE23" s="180"/>
      <c r="AF23" s="180"/>
      <c r="AG23" s="180"/>
      <c r="AH23" s="180"/>
      <c r="AI23" s="180"/>
    </row>
    <row r="24" spans="1:35" s="183" customFormat="1" ht="85" customHeight="1" x14ac:dyDescent="0.25">
      <c r="A24" s="93" t="s">
        <v>1316</v>
      </c>
      <c r="B24" s="215" t="s">
        <v>221</v>
      </c>
      <c r="C24" s="228" t="s">
        <v>222</v>
      </c>
      <c r="D24" s="154" t="s">
        <v>417</v>
      </c>
      <c r="E24" s="154" t="s">
        <v>1082</v>
      </c>
      <c r="F24" s="154" t="s">
        <v>1083</v>
      </c>
      <c r="G24" s="154" t="s">
        <v>1084</v>
      </c>
      <c r="H24" s="215" t="s">
        <v>1085</v>
      </c>
      <c r="I24" s="154"/>
      <c r="J24" s="208"/>
      <c r="K24" s="229" t="s">
        <v>1058</v>
      </c>
      <c r="L24" s="154"/>
      <c r="M24" s="230" t="s">
        <v>226</v>
      </c>
      <c r="N24" s="172" t="s">
        <v>227</v>
      </c>
      <c r="O24" s="231" t="s">
        <v>1059</v>
      </c>
      <c r="P24" s="133"/>
      <c r="Q24" s="62" t="s">
        <v>1060</v>
      </c>
      <c r="R24" s="62" t="s">
        <v>1086</v>
      </c>
      <c r="S24" s="154" t="s">
        <v>1062</v>
      </c>
      <c r="T24" s="154" t="s">
        <v>1087</v>
      </c>
      <c r="U24" s="154" t="s">
        <v>1317</v>
      </c>
      <c r="V24" s="154"/>
      <c r="X24" s="180"/>
      <c r="Y24" s="180"/>
      <c r="AA24" s="182" t="e">
        <f>IF(OR(J24="Fail",ISBLANK(J24)),INDEX('Issue Code Table'!C:C,MATCH(N:N,'Issue Code Table'!A:A,0)),IF(M24="Critical",6,IF(M24="Significant",5,IF(M24="Moderate",3,2))))</f>
        <v>#N/A</v>
      </c>
      <c r="AB24" s="180"/>
      <c r="AC24" s="180"/>
      <c r="AD24" s="180"/>
      <c r="AE24" s="180"/>
      <c r="AF24" s="180"/>
      <c r="AG24" s="180"/>
      <c r="AH24" s="180"/>
      <c r="AI24" s="180"/>
    </row>
    <row r="25" spans="1:35" s="183" customFormat="1" ht="85" customHeight="1" x14ac:dyDescent="0.25">
      <c r="A25" s="93" t="s">
        <v>1318</v>
      </c>
      <c r="B25" s="154" t="s">
        <v>276</v>
      </c>
      <c r="C25" s="154" t="s">
        <v>277</v>
      </c>
      <c r="D25" s="154" t="s">
        <v>417</v>
      </c>
      <c r="E25" s="154" t="s">
        <v>593</v>
      </c>
      <c r="F25" s="154" t="s">
        <v>594</v>
      </c>
      <c r="G25" s="154" t="s">
        <v>1090</v>
      </c>
      <c r="H25" s="154" t="s">
        <v>596</v>
      </c>
      <c r="I25" s="154"/>
      <c r="J25" s="208"/>
      <c r="K25" s="229" t="s">
        <v>1319</v>
      </c>
      <c r="L25" s="154"/>
      <c r="M25" s="154" t="s">
        <v>145</v>
      </c>
      <c r="N25" s="172" t="s">
        <v>598</v>
      </c>
      <c r="O25" s="154" t="s">
        <v>599</v>
      </c>
      <c r="P25" s="133"/>
      <c r="Q25" s="62" t="s">
        <v>600</v>
      </c>
      <c r="R25" s="62" t="s">
        <v>601</v>
      </c>
      <c r="S25" s="154" t="s">
        <v>1092</v>
      </c>
      <c r="T25" s="154" t="s">
        <v>1320</v>
      </c>
      <c r="U25" s="154" t="s">
        <v>1321</v>
      </c>
      <c r="V25" s="154" t="s">
        <v>605</v>
      </c>
      <c r="X25" s="180"/>
      <c r="Y25" s="180"/>
      <c r="AA25" s="182">
        <f>IF(OR(J25="Fail",ISBLANK(J25)),INDEX('Issue Code Table'!C:C,MATCH(N:N,'Issue Code Table'!A:A,0)),IF(M25="Critical",6,IF(M25="Significant",5,IF(M25="Moderate",3,2))))</f>
        <v>6</v>
      </c>
      <c r="AB25" s="180"/>
      <c r="AC25" s="180"/>
      <c r="AD25" s="180"/>
      <c r="AE25" s="180"/>
      <c r="AF25" s="180"/>
      <c r="AG25" s="180"/>
      <c r="AH25" s="180"/>
      <c r="AI25" s="180"/>
    </row>
    <row r="26" spans="1:35" s="183" customFormat="1" ht="85" customHeight="1" x14ac:dyDescent="0.25">
      <c r="A26" s="93" t="s">
        <v>1322</v>
      </c>
      <c r="B26" s="154" t="s">
        <v>276</v>
      </c>
      <c r="C26" s="154" t="s">
        <v>277</v>
      </c>
      <c r="D26" s="154" t="s">
        <v>417</v>
      </c>
      <c r="E26" s="154" t="s">
        <v>607</v>
      </c>
      <c r="F26" s="154" t="s">
        <v>608</v>
      </c>
      <c r="G26" s="154" t="s">
        <v>1095</v>
      </c>
      <c r="H26" s="154" t="s">
        <v>1096</v>
      </c>
      <c r="I26" s="154"/>
      <c r="J26" s="208"/>
      <c r="K26" s="153" t="s">
        <v>1097</v>
      </c>
      <c r="L26" s="154"/>
      <c r="M26" s="154" t="s">
        <v>145</v>
      </c>
      <c r="N26" s="172" t="s">
        <v>612</v>
      </c>
      <c r="O26" s="154" t="s">
        <v>613</v>
      </c>
      <c r="P26" s="133"/>
      <c r="Q26" s="62" t="s">
        <v>600</v>
      </c>
      <c r="R26" s="62" t="s">
        <v>614</v>
      </c>
      <c r="S26" s="154" t="s">
        <v>1098</v>
      </c>
      <c r="T26" s="154" t="s">
        <v>1099</v>
      </c>
      <c r="U26" s="154" t="s">
        <v>1323</v>
      </c>
      <c r="V26" s="154" t="s">
        <v>618</v>
      </c>
      <c r="X26" s="180"/>
      <c r="Y26" s="180"/>
      <c r="AA26" s="182">
        <f>IF(OR(J26="Fail",ISBLANK(J26)),INDEX('Issue Code Table'!C:C,MATCH(N:N,'Issue Code Table'!A:A,0)),IF(M26="Critical",6,IF(M26="Significant",5,IF(M26="Moderate",3,2))))</f>
        <v>6</v>
      </c>
      <c r="AB26" s="180"/>
      <c r="AC26" s="180"/>
      <c r="AD26" s="180"/>
      <c r="AE26" s="180"/>
      <c r="AF26" s="180"/>
      <c r="AG26" s="180"/>
      <c r="AH26" s="180"/>
      <c r="AI26" s="180"/>
    </row>
    <row r="27" spans="1:35" s="183" customFormat="1" ht="85" customHeight="1" x14ac:dyDescent="0.25">
      <c r="A27" s="93" t="s">
        <v>1324</v>
      </c>
      <c r="B27" s="154" t="s">
        <v>276</v>
      </c>
      <c r="C27" s="154" t="s">
        <v>277</v>
      </c>
      <c r="D27" s="154" t="s">
        <v>417</v>
      </c>
      <c r="E27" s="154" t="s">
        <v>620</v>
      </c>
      <c r="F27" s="154" t="s">
        <v>1325</v>
      </c>
      <c r="G27" s="154" t="s">
        <v>1101</v>
      </c>
      <c r="H27" s="154" t="s">
        <v>623</v>
      </c>
      <c r="I27" s="154"/>
      <c r="J27" s="208"/>
      <c r="K27" s="153" t="s">
        <v>1102</v>
      </c>
      <c r="L27" s="154"/>
      <c r="M27" s="154" t="s">
        <v>145</v>
      </c>
      <c r="N27" s="172" t="s">
        <v>612</v>
      </c>
      <c r="O27" s="154" t="s">
        <v>613</v>
      </c>
      <c r="P27" s="133"/>
      <c r="Q27" s="62" t="s">
        <v>600</v>
      </c>
      <c r="R27" s="62" t="s">
        <v>625</v>
      </c>
      <c r="S27" s="154" t="s">
        <v>1103</v>
      </c>
      <c r="T27" s="154" t="s">
        <v>1104</v>
      </c>
      <c r="U27" s="154" t="s">
        <v>1326</v>
      </c>
      <c r="V27" s="154" t="s">
        <v>629</v>
      </c>
      <c r="X27" s="180"/>
      <c r="Y27" s="180"/>
      <c r="AA27" s="182">
        <f>IF(OR(J27="Fail",ISBLANK(J27)),INDEX('Issue Code Table'!C:C,MATCH(N:N,'Issue Code Table'!A:A,0)),IF(M27="Critical",6,IF(M27="Significant",5,IF(M27="Moderate",3,2))))</f>
        <v>6</v>
      </c>
      <c r="AB27" s="180"/>
      <c r="AC27" s="180"/>
      <c r="AD27" s="180"/>
      <c r="AE27" s="180"/>
      <c r="AF27" s="180"/>
      <c r="AG27" s="180"/>
      <c r="AH27" s="180"/>
      <c r="AI27" s="180"/>
    </row>
    <row r="28" spans="1:35" s="183" customFormat="1" ht="85" customHeight="1" x14ac:dyDescent="0.25">
      <c r="A28" s="93" t="s">
        <v>1327</v>
      </c>
      <c r="B28" s="154" t="s">
        <v>377</v>
      </c>
      <c r="C28" s="154" t="s">
        <v>378</v>
      </c>
      <c r="D28" s="154" t="s">
        <v>417</v>
      </c>
      <c r="E28" s="154" t="s">
        <v>631</v>
      </c>
      <c r="F28" s="154" t="s">
        <v>632</v>
      </c>
      <c r="G28" s="154" t="s">
        <v>633</v>
      </c>
      <c r="H28" s="154" t="s">
        <v>634</v>
      </c>
      <c r="I28" s="155"/>
      <c r="J28" s="208"/>
      <c r="K28" s="153" t="s">
        <v>1106</v>
      </c>
      <c r="L28" s="154"/>
      <c r="M28" s="154" t="s">
        <v>162</v>
      </c>
      <c r="N28" s="172" t="s">
        <v>636</v>
      </c>
      <c r="O28" s="154" t="s">
        <v>637</v>
      </c>
      <c r="P28" s="133"/>
      <c r="Q28" s="62" t="s">
        <v>638</v>
      </c>
      <c r="R28" s="63" t="s">
        <v>639</v>
      </c>
      <c r="S28" s="154" t="s">
        <v>1107</v>
      </c>
      <c r="T28" s="154" t="s">
        <v>1328</v>
      </c>
      <c r="U28" s="154" t="s">
        <v>1329</v>
      </c>
      <c r="V28" s="154"/>
      <c r="X28" s="180"/>
      <c r="Y28" s="180"/>
      <c r="AA28" s="182">
        <f>IF(OR(J28="Fail",ISBLANK(J28)),INDEX('Issue Code Table'!C:C,MATCH(N:N,'Issue Code Table'!A:A,0)),IF(M28="Critical",6,IF(M28="Significant",5,IF(M28="Moderate",3,2))))</f>
        <v>4</v>
      </c>
      <c r="AB28" s="180"/>
      <c r="AC28" s="180"/>
      <c r="AD28" s="180"/>
      <c r="AE28" s="180"/>
      <c r="AF28" s="180"/>
      <c r="AG28" s="180"/>
      <c r="AH28" s="180"/>
      <c r="AI28" s="180"/>
    </row>
    <row r="29" spans="1:35" s="183" customFormat="1" ht="85" customHeight="1" x14ac:dyDescent="0.25">
      <c r="A29" s="93" t="s">
        <v>1330</v>
      </c>
      <c r="B29" s="154" t="s">
        <v>276</v>
      </c>
      <c r="C29" s="154" t="s">
        <v>277</v>
      </c>
      <c r="D29" s="154" t="s">
        <v>417</v>
      </c>
      <c r="E29" s="154" t="s">
        <v>644</v>
      </c>
      <c r="F29" s="154" t="s">
        <v>645</v>
      </c>
      <c r="G29" s="154" t="s">
        <v>1331</v>
      </c>
      <c r="H29" s="154" t="s">
        <v>647</v>
      </c>
      <c r="I29" s="155"/>
      <c r="J29" s="208"/>
      <c r="K29" s="153" t="s">
        <v>1111</v>
      </c>
      <c r="L29" s="154"/>
      <c r="M29" s="154" t="s">
        <v>162</v>
      </c>
      <c r="N29" s="172" t="s">
        <v>636</v>
      </c>
      <c r="O29" s="154" t="s">
        <v>637</v>
      </c>
      <c r="P29" s="133"/>
      <c r="Q29" s="63" t="s">
        <v>638</v>
      </c>
      <c r="R29" s="63" t="s">
        <v>649</v>
      </c>
      <c r="S29" s="154" t="s">
        <v>1112</v>
      </c>
      <c r="T29" s="154" t="s">
        <v>1332</v>
      </c>
      <c r="U29" s="154" t="s">
        <v>1333</v>
      </c>
      <c r="V29" s="154"/>
      <c r="X29" s="180"/>
      <c r="Y29" s="180"/>
      <c r="AA29" s="182">
        <f>IF(OR(J29="Fail",ISBLANK(J29)),INDEX('Issue Code Table'!C:C,MATCH(N:N,'Issue Code Table'!A:A,0)),IF(M29="Critical",6,IF(M29="Significant",5,IF(M29="Moderate",3,2))))</f>
        <v>4</v>
      </c>
      <c r="AB29" s="180"/>
      <c r="AC29" s="180"/>
      <c r="AD29" s="180"/>
      <c r="AE29" s="180"/>
      <c r="AF29" s="180"/>
      <c r="AG29" s="180"/>
      <c r="AH29" s="180"/>
      <c r="AI29" s="180"/>
    </row>
    <row r="30" spans="1:35" s="183" customFormat="1" ht="85" customHeight="1" x14ac:dyDescent="0.25">
      <c r="A30" s="93" t="s">
        <v>1334</v>
      </c>
      <c r="B30" s="154" t="s">
        <v>276</v>
      </c>
      <c r="C30" s="154" t="s">
        <v>277</v>
      </c>
      <c r="D30" s="154" t="s">
        <v>417</v>
      </c>
      <c r="E30" s="154" t="s">
        <v>654</v>
      </c>
      <c r="F30" s="154" t="s">
        <v>645</v>
      </c>
      <c r="G30" s="154" t="s">
        <v>655</v>
      </c>
      <c r="H30" s="224" t="s">
        <v>656</v>
      </c>
      <c r="I30" s="155"/>
      <c r="J30" s="208"/>
      <c r="K30" s="209" t="s">
        <v>657</v>
      </c>
      <c r="L30" s="154"/>
      <c r="M30" s="154" t="s">
        <v>162</v>
      </c>
      <c r="N30" s="172" t="s">
        <v>636</v>
      </c>
      <c r="O30" s="154" t="s">
        <v>637</v>
      </c>
      <c r="P30" s="133"/>
      <c r="Q30" s="63" t="s">
        <v>638</v>
      </c>
      <c r="R30" s="63" t="s">
        <v>658</v>
      </c>
      <c r="S30" s="154" t="s">
        <v>1115</v>
      </c>
      <c r="T30" s="154" t="s">
        <v>1335</v>
      </c>
      <c r="U30" s="154" t="s">
        <v>1336</v>
      </c>
      <c r="V30" s="154"/>
      <c r="X30" s="180"/>
      <c r="Y30" s="180"/>
      <c r="AA30" s="182">
        <f>IF(OR(J30="Fail",ISBLANK(J30)),INDEX('Issue Code Table'!C:C,MATCH(N:N,'Issue Code Table'!A:A,0)),IF(M30="Critical",6,IF(M30="Significant",5,IF(M30="Moderate",3,2))))</f>
        <v>4</v>
      </c>
      <c r="AB30" s="180"/>
      <c r="AC30" s="180"/>
      <c r="AD30" s="180"/>
      <c r="AE30" s="180"/>
      <c r="AF30" s="180"/>
      <c r="AG30" s="180"/>
      <c r="AH30" s="180"/>
      <c r="AI30" s="180"/>
    </row>
    <row r="31" spans="1:35" s="183" customFormat="1" ht="85" customHeight="1" x14ac:dyDescent="0.25">
      <c r="A31" s="93" t="s">
        <v>1337</v>
      </c>
      <c r="B31" s="154" t="s">
        <v>205</v>
      </c>
      <c r="C31" s="154" t="s">
        <v>206</v>
      </c>
      <c r="D31" s="154" t="s">
        <v>724</v>
      </c>
      <c r="E31" s="154" t="s">
        <v>663</v>
      </c>
      <c r="F31" s="154" t="s">
        <v>664</v>
      </c>
      <c r="G31" s="154" t="s">
        <v>1117</v>
      </c>
      <c r="H31" s="154" t="s">
        <v>666</v>
      </c>
      <c r="I31" s="155"/>
      <c r="J31" s="208"/>
      <c r="K31" s="153" t="s">
        <v>1118</v>
      </c>
      <c r="L31" s="154"/>
      <c r="M31" s="154" t="s">
        <v>162</v>
      </c>
      <c r="N31" s="172" t="s">
        <v>636</v>
      </c>
      <c r="O31" s="154" t="s">
        <v>637</v>
      </c>
      <c r="P31" s="133"/>
      <c r="Q31" s="63" t="s">
        <v>638</v>
      </c>
      <c r="R31" s="63" t="s">
        <v>668</v>
      </c>
      <c r="S31" s="154" t="s">
        <v>1119</v>
      </c>
      <c r="T31" s="154" t="s">
        <v>1338</v>
      </c>
      <c r="U31" s="154" t="s">
        <v>1339</v>
      </c>
      <c r="V31" s="154"/>
      <c r="X31" s="180"/>
      <c r="Y31" s="180"/>
      <c r="AA31" s="182">
        <f>IF(OR(J31="Fail",ISBLANK(J31)),INDEX('Issue Code Table'!C:C,MATCH(N:N,'Issue Code Table'!A:A,0)),IF(M31="Critical",6,IF(M31="Significant",5,IF(M31="Moderate",3,2))))</f>
        <v>4</v>
      </c>
      <c r="AB31" s="180"/>
      <c r="AC31" s="180"/>
      <c r="AD31" s="180"/>
      <c r="AE31" s="180"/>
      <c r="AF31" s="180"/>
      <c r="AG31" s="180"/>
      <c r="AH31" s="180"/>
      <c r="AI31" s="180"/>
    </row>
    <row r="32" spans="1:35" s="183" customFormat="1" ht="85" customHeight="1" x14ac:dyDescent="0.25">
      <c r="A32" s="93" t="s">
        <v>1340</v>
      </c>
      <c r="B32" s="154" t="s">
        <v>383</v>
      </c>
      <c r="C32" s="154" t="s">
        <v>384</v>
      </c>
      <c r="D32" s="154" t="s">
        <v>724</v>
      </c>
      <c r="E32" s="154" t="s">
        <v>1122</v>
      </c>
      <c r="F32" s="154" t="s">
        <v>674</v>
      </c>
      <c r="G32" s="154" t="s">
        <v>1123</v>
      </c>
      <c r="H32" s="154" t="s">
        <v>676</v>
      </c>
      <c r="I32" s="155"/>
      <c r="J32" s="208"/>
      <c r="K32" s="153" t="s">
        <v>677</v>
      </c>
      <c r="L32" s="154"/>
      <c r="M32" s="154" t="s">
        <v>162</v>
      </c>
      <c r="N32" s="172" t="s">
        <v>636</v>
      </c>
      <c r="O32" s="154" t="s">
        <v>637</v>
      </c>
      <c r="P32" s="133"/>
      <c r="Q32" s="63" t="s">
        <v>638</v>
      </c>
      <c r="R32" s="63" t="s">
        <v>678</v>
      </c>
      <c r="S32" s="154" t="s">
        <v>1124</v>
      </c>
      <c r="T32" s="154" t="s">
        <v>1341</v>
      </c>
      <c r="U32" s="154" t="s">
        <v>1342</v>
      </c>
      <c r="V32" s="154"/>
      <c r="X32" s="180"/>
      <c r="Y32" s="180"/>
      <c r="AA32" s="182">
        <f>IF(OR(J32="Fail",ISBLANK(J32)),INDEX('Issue Code Table'!C:C,MATCH(N:N,'Issue Code Table'!A:A,0)),IF(M32="Critical",6,IF(M32="Significant",5,IF(M32="Moderate",3,2))))</f>
        <v>4</v>
      </c>
      <c r="AB32" s="180"/>
      <c r="AC32" s="180"/>
      <c r="AD32" s="180"/>
      <c r="AE32" s="180"/>
      <c r="AF32" s="180"/>
      <c r="AG32" s="180"/>
      <c r="AH32" s="180"/>
      <c r="AI32" s="180"/>
    </row>
    <row r="33" spans="1:36" s="183" customFormat="1" ht="85" customHeight="1" x14ac:dyDescent="0.25">
      <c r="A33" s="93" t="s">
        <v>1343</v>
      </c>
      <c r="B33" s="154" t="s">
        <v>383</v>
      </c>
      <c r="C33" s="223" t="s">
        <v>384</v>
      </c>
      <c r="D33" s="154" t="s">
        <v>417</v>
      </c>
      <c r="E33" s="154" t="s">
        <v>683</v>
      </c>
      <c r="F33" s="154" t="s">
        <v>684</v>
      </c>
      <c r="G33" s="154" t="s">
        <v>1344</v>
      </c>
      <c r="H33" s="154" t="s">
        <v>686</v>
      </c>
      <c r="I33" s="155"/>
      <c r="J33" s="208"/>
      <c r="K33" s="153" t="s">
        <v>687</v>
      </c>
      <c r="L33" s="154"/>
      <c r="M33" s="154" t="s">
        <v>162</v>
      </c>
      <c r="N33" s="172" t="s">
        <v>636</v>
      </c>
      <c r="O33" s="154" t="s">
        <v>637</v>
      </c>
      <c r="P33" s="133"/>
      <c r="Q33" s="63" t="s">
        <v>638</v>
      </c>
      <c r="R33" s="63" t="s">
        <v>688</v>
      </c>
      <c r="S33" s="154" t="s">
        <v>1128</v>
      </c>
      <c r="T33" s="154" t="s">
        <v>1345</v>
      </c>
      <c r="U33" s="154" t="s">
        <v>1346</v>
      </c>
      <c r="V33" s="154"/>
      <c r="X33" s="180"/>
      <c r="Y33" s="180"/>
      <c r="AA33" s="182">
        <f>IF(OR(J33="Fail",ISBLANK(J33)),INDEX('Issue Code Table'!C:C,MATCH(N:N,'Issue Code Table'!A:A,0)),IF(M33="Critical",6,IF(M33="Significant",5,IF(M33="Moderate",3,2))))</f>
        <v>4</v>
      </c>
      <c r="AB33" s="180"/>
      <c r="AC33" s="180"/>
      <c r="AD33" s="180"/>
      <c r="AE33" s="180"/>
      <c r="AF33" s="180"/>
      <c r="AG33" s="180"/>
      <c r="AH33" s="180"/>
      <c r="AI33" s="180"/>
    </row>
    <row r="34" spans="1:36" s="183" customFormat="1" ht="85" customHeight="1" x14ac:dyDescent="0.25">
      <c r="A34" s="93" t="s">
        <v>1347</v>
      </c>
      <c r="B34" s="154" t="s">
        <v>345</v>
      </c>
      <c r="C34" s="223" t="s">
        <v>692</v>
      </c>
      <c r="D34" s="154" t="s">
        <v>417</v>
      </c>
      <c r="E34" s="154" t="s">
        <v>693</v>
      </c>
      <c r="F34" s="154" t="s">
        <v>694</v>
      </c>
      <c r="G34" s="154" t="s">
        <v>1131</v>
      </c>
      <c r="H34" s="154" t="s">
        <v>696</v>
      </c>
      <c r="I34" s="155"/>
      <c r="J34" s="208"/>
      <c r="K34" s="153" t="s">
        <v>697</v>
      </c>
      <c r="L34" s="154"/>
      <c r="M34" s="154" t="s">
        <v>162</v>
      </c>
      <c r="N34" s="172" t="s">
        <v>636</v>
      </c>
      <c r="O34" s="154" t="s">
        <v>637</v>
      </c>
      <c r="P34" s="133"/>
      <c r="Q34" s="63" t="s">
        <v>638</v>
      </c>
      <c r="R34" s="63" t="s">
        <v>698</v>
      </c>
      <c r="S34" s="154" t="s">
        <v>1132</v>
      </c>
      <c r="T34" s="154" t="s">
        <v>1348</v>
      </c>
      <c r="U34" s="154" t="s">
        <v>1349</v>
      </c>
      <c r="V34" s="154"/>
      <c r="X34" s="180"/>
      <c r="Y34" s="180"/>
      <c r="AA34" s="182">
        <f>IF(OR(J34="Fail",ISBLANK(J34)),INDEX('Issue Code Table'!C:C,MATCH(N:N,'Issue Code Table'!A:A,0)),IF(M34="Critical",6,IF(M34="Significant",5,IF(M34="Moderate",3,2))))</f>
        <v>4</v>
      </c>
      <c r="AB34" s="180"/>
      <c r="AC34" s="180"/>
      <c r="AD34" s="180"/>
      <c r="AE34" s="180"/>
      <c r="AF34" s="180"/>
      <c r="AG34" s="180"/>
      <c r="AH34" s="180"/>
      <c r="AI34" s="180"/>
    </row>
    <row r="35" spans="1:36" s="183" customFormat="1" ht="85" customHeight="1" x14ac:dyDescent="0.25">
      <c r="A35" s="93" t="s">
        <v>1350</v>
      </c>
      <c r="B35" s="154" t="s">
        <v>702</v>
      </c>
      <c r="C35" s="223" t="s">
        <v>703</v>
      </c>
      <c r="D35" s="154" t="s">
        <v>417</v>
      </c>
      <c r="E35" s="154" t="s">
        <v>704</v>
      </c>
      <c r="F35" s="154" t="s">
        <v>694</v>
      </c>
      <c r="G35" s="154" t="s">
        <v>1131</v>
      </c>
      <c r="H35" s="154" t="s">
        <v>705</v>
      </c>
      <c r="I35" s="155"/>
      <c r="J35" s="208"/>
      <c r="K35" s="153" t="s">
        <v>1135</v>
      </c>
      <c r="L35" s="154"/>
      <c r="M35" s="154" t="s">
        <v>162</v>
      </c>
      <c r="N35" s="172" t="s">
        <v>636</v>
      </c>
      <c r="O35" s="154" t="s">
        <v>637</v>
      </c>
      <c r="P35" s="133"/>
      <c r="Q35" s="63" t="s">
        <v>638</v>
      </c>
      <c r="R35" s="63" t="s">
        <v>707</v>
      </c>
      <c r="S35" s="154" t="s">
        <v>1136</v>
      </c>
      <c r="T35" s="154" t="s">
        <v>1137</v>
      </c>
      <c r="U35" s="154" t="s">
        <v>1351</v>
      </c>
      <c r="V35" s="154"/>
      <c r="X35" s="180"/>
      <c r="Y35" s="180"/>
      <c r="AA35" s="182">
        <f>IF(OR(J35="Fail",ISBLANK(J35)),INDEX('Issue Code Table'!C:C,MATCH(N:N,'Issue Code Table'!A:A,0)),IF(M35="Critical",6,IF(M35="Significant",5,IF(M35="Moderate",3,2))))</f>
        <v>4</v>
      </c>
      <c r="AB35" s="180"/>
      <c r="AC35" s="180"/>
      <c r="AD35" s="180"/>
      <c r="AE35" s="180"/>
      <c r="AF35" s="180"/>
      <c r="AG35" s="180"/>
      <c r="AH35" s="180"/>
      <c r="AI35" s="180"/>
    </row>
    <row r="36" spans="1:36" s="183" customFormat="1" ht="85" customHeight="1" x14ac:dyDescent="0.25">
      <c r="A36" s="93" t="s">
        <v>1352</v>
      </c>
      <c r="B36" s="154" t="s">
        <v>377</v>
      </c>
      <c r="C36" s="223" t="s">
        <v>378</v>
      </c>
      <c r="D36" s="154" t="s">
        <v>417</v>
      </c>
      <c r="E36" s="154" t="s">
        <v>711</v>
      </c>
      <c r="F36" s="154" t="s">
        <v>712</v>
      </c>
      <c r="G36" s="154" t="s">
        <v>1139</v>
      </c>
      <c r="H36" s="154" t="s">
        <v>1140</v>
      </c>
      <c r="I36" s="155"/>
      <c r="J36" s="208"/>
      <c r="K36" s="153" t="s">
        <v>1141</v>
      </c>
      <c r="L36" s="154"/>
      <c r="M36" s="154" t="s">
        <v>145</v>
      </c>
      <c r="N36" s="172" t="s">
        <v>716</v>
      </c>
      <c r="O36" s="154" t="s">
        <v>717</v>
      </c>
      <c r="P36" s="133"/>
      <c r="Q36" s="63" t="s">
        <v>718</v>
      </c>
      <c r="R36" s="63" t="s">
        <v>719</v>
      </c>
      <c r="S36" s="154" t="s">
        <v>1142</v>
      </c>
      <c r="T36" s="154" t="s">
        <v>1143</v>
      </c>
      <c r="U36" s="154" t="s">
        <v>1353</v>
      </c>
      <c r="V36" s="154" t="s">
        <v>722</v>
      </c>
      <c r="X36" s="180"/>
      <c r="Y36" s="180"/>
      <c r="AA36" s="182">
        <f>IF(OR(J36="Fail",ISBLANK(J36)),INDEX('Issue Code Table'!C:C,MATCH(N:N,'Issue Code Table'!A:A,0)),IF(M36="Critical",6,IF(M36="Significant",5,IF(M36="Moderate",3,2))))</f>
        <v>5</v>
      </c>
      <c r="AB36" s="180"/>
      <c r="AC36" s="180"/>
      <c r="AD36" s="180"/>
      <c r="AE36" s="180"/>
      <c r="AF36" s="180"/>
      <c r="AG36" s="180"/>
      <c r="AH36" s="180"/>
      <c r="AI36" s="180"/>
    </row>
    <row r="37" spans="1:36" s="183" customFormat="1" ht="85" customHeight="1" x14ac:dyDescent="0.25">
      <c r="A37" s="93" t="s">
        <v>1354</v>
      </c>
      <c r="B37" s="154" t="s">
        <v>369</v>
      </c>
      <c r="C37" s="223" t="s">
        <v>370</v>
      </c>
      <c r="D37" s="154" t="s">
        <v>417</v>
      </c>
      <c r="E37" s="154" t="s">
        <v>725</v>
      </c>
      <c r="F37" s="154" t="s">
        <v>726</v>
      </c>
      <c r="G37" s="154" t="s">
        <v>1145</v>
      </c>
      <c r="H37" s="154" t="s">
        <v>728</v>
      </c>
      <c r="I37" s="155"/>
      <c r="J37" s="208"/>
      <c r="K37" s="153" t="s">
        <v>729</v>
      </c>
      <c r="L37" s="154"/>
      <c r="M37" s="154" t="s">
        <v>145</v>
      </c>
      <c r="N37" s="172" t="s">
        <v>716</v>
      </c>
      <c r="O37" s="154" t="s">
        <v>717</v>
      </c>
      <c r="P37" s="133"/>
      <c r="Q37" s="63" t="s">
        <v>718</v>
      </c>
      <c r="R37" s="63" t="s">
        <v>730</v>
      </c>
      <c r="S37" s="154" t="s">
        <v>1146</v>
      </c>
      <c r="T37" s="154" t="s">
        <v>1147</v>
      </c>
      <c r="U37" s="154" t="s">
        <v>1355</v>
      </c>
      <c r="V37" s="154" t="s">
        <v>733</v>
      </c>
      <c r="X37" s="180"/>
      <c r="Y37" s="180"/>
      <c r="AA37" s="182">
        <f>IF(OR(J37="Fail",ISBLANK(J37)),INDEX('Issue Code Table'!C:C,MATCH(N:N,'Issue Code Table'!A:A,0)),IF(M37="Critical",6,IF(M37="Significant",5,IF(M37="Moderate",3,2))))</f>
        <v>5</v>
      </c>
      <c r="AB37" s="180"/>
      <c r="AC37" s="180"/>
      <c r="AD37" s="180"/>
      <c r="AE37" s="180"/>
      <c r="AF37" s="180"/>
      <c r="AG37" s="180"/>
      <c r="AH37" s="180"/>
      <c r="AI37" s="180"/>
    </row>
    <row r="38" spans="1:36" s="183" customFormat="1" ht="85" customHeight="1" x14ac:dyDescent="0.25">
      <c r="A38" s="93" t="s">
        <v>1356</v>
      </c>
      <c r="B38" s="154" t="s">
        <v>377</v>
      </c>
      <c r="C38" s="223" t="s">
        <v>378</v>
      </c>
      <c r="D38" s="154" t="s">
        <v>417</v>
      </c>
      <c r="E38" s="154" t="s">
        <v>735</v>
      </c>
      <c r="F38" s="154" t="s">
        <v>736</v>
      </c>
      <c r="G38" s="154" t="s">
        <v>1149</v>
      </c>
      <c r="H38" s="154" t="s">
        <v>738</v>
      </c>
      <c r="I38" s="155"/>
      <c r="J38" s="208"/>
      <c r="K38" s="153" t="s">
        <v>739</v>
      </c>
      <c r="L38" s="154"/>
      <c r="M38" s="154" t="s">
        <v>145</v>
      </c>
      <c r="N38" s="172" t="s">
        <v>716</v>
      </c>
      <c r="O38" s="154" t="s">
        <v>717</v>
      </c>
      <c r="P38" s="133"/>
      <c r="Q38" s="63" t="s">
        <v>718</v>
      </c>
      <c r="R38" s="63" t="s">
        <v>740</v>
      </c>
      <c r="S38" s="154" t="s">
        <v>1150</v>
      </c>
      <c r="T38" s="154" t="s">
        <v>1357</v>
      </c>
      <c r="U38" s="154" t="s">
        <v>1358</v>
      </c>
      <c r="V38" s="154" t="s">
        <v>743</v>
      </c>
      <c r="X38" s="180"/>
      <c r="Y38" s="180"/>
      <c r="AA38" s="182">
        <f>IF(OR(J38="Fail",ISBLANK(J38)),INDEX('Issue Code Table'!C:C,MATCH(N:N,'Issue Code Table'!A:A,0)),IF(M38="Critical",6,IF(M38="Significant",5,IF(M38="Moderate",3,2))))</f>
        <v>5</v>
      </c>
      <c r="AB38" s="180"/>
      <c r="AC38" s="180"/>
      <c r="AD38" s="180"/>
      <c r="AE38" s="180"/>
      <c r="AF38" s="180"/>
      <c r="AG38" s="180"/>
      <c r="AH38" s="180"/>
      <c r="AI38" s="180"/>
    </row>
    <row r="39" spans="1:36" s="183" customFormat="1" ht="85" customHeight="1" x14ac:dyDescent="0.25">
      <c r="A39" s="93" t="s">
        <v>1359</v>
      </c>
      <c r="B39" s="154" t="s">
        <v>377</v>
      </c>
      <c r="C39" s="223" t="s">
        <v>378</v>
      </c>
      <c r="D39" s="154" t="s">
        <v>417</v>
      </c>
      <c r="E39" s="154" t="s">
        <v>745</v>
      </c>
      <c r="F39" s="154" t="s">
        <v>746</v>
      </c>
      <c r="G39" s="154" t="s">
        <v>1153</v>
      </c>
      <c r="H39" s="154" t="s">
        <v>748</v>
      </c>
      <c r="I39" s="155"/>
      <c r="J39" s="208"/>
      <c r="K39" s="153" t="s">
        <v>1154</v>
      </c>
      <c r="L39" s="154"/>
      <c r="M39" s="154" t="s">
        <v>145</v>
      </c>
      <c r="N39" s="172" t="s">
        <v>716</v>
      </c>
      <c r="O39" s="154" t="s">
        <v>717</v>
      </c>
      <c r="P39" s="133"/>
      <c r="Q39" s="63" t="s">
        <v>718</v>
      </c>
      <c r="R39" s="63" t="s">
        <v>750</v>
      </c>
      <c r="S39" s="154" t="s">
        <v>1155</v>
      </c>
      <c r="T39" s="154" t="s">
        <v>751</v>
      </c>
      <c r="U39" s="154" t="s">
        <v>1360</v>
      </c>
      <c r="V39" s="154" t="s">
        <v>753</v>
      </c>
      <c r="X39" s="180"/>
      <c r="Y39" s="180"/>
      <c r="AA39" s="182">
        <f>IF(OR(J39="Fail",ISBLANK(J39)),INDEX('Issue Code Table'!C:C,MATCH(N:N,'Issue Code Table'!A:A,0)),IF(M39="Critical",6,IF(M39="Significant",5,IF(M39="Moderate",3,2))))</f>
        <v>5</v>
      </c>
      <c r="AB39" s="180"/>
      <c r="AC39" s="180"/>
      <c r="AD39" s="180"/>
      <c r="AE39" s="180"/>
      <c r="AF39" s="180"/>
      <c r="AG39" s="180"/>
      <c r="AH39" s="180"/>
      <c r="AI39" s="180"/>
    </row>
    <row r="40" spans="1:36" s="183" customFormat="1" ht="85" customHeight="1" x14ac:dyDescent="0.25">
      <c r="A40" s="93" t="s">
        <v>1361</v>
      </c>
      <c r="B40" s="154" t="s">
        <v>1157</v>
      </c>
      <c r="C40" s="223" t="s">
        <v>756</v>
      </c>
      <c r="D40" s="154" t="s">
        <v>417</v>
      </c>
      <c r="E40" s="154" t="s">
        <v>757</v>
      </c>
      <c r="F40" s="154" t="s">
        <v>758</v>
      </c>
      <c r="G40" s="154" t="s">
        <v>1158</v>
      </c>
      <c r="H40" s="154" t="s">
        <v>760</v>
      </c>
      <c r="I40" s="155"/>
      <c r="J40" s="208"/>
      <c r="K40" s="153" t="s">
        <v>761</v>
      </c>
      <c r="L40" s="154"/>
      <c r="M40" s="153" t="s">
        <v>162</v>
      </c>
      <c r="N40" s="172" t="s">
        <v>235</v>
      </c>
      <c r="O40" s="154" t="s">
        <v>1159</v>
      </c>
      <c r="P40" s="133"/>
      <c r="Q40" s="63" t="s">
        <v>718</v>
      </c>
      <c r="R40" s="63" t="s">
        <v>762</v>
      </c>
      <c r="S40" s="154" t="s">
        <v>1160</v>
      </c>
      <c r="T40" s="154" t="s">
        <v>763</v>
      </c>
      <c r="U40" s="154" t="s">
        <v>1362</v>
      </c>
      <c r="V40" s="154"/>
      <c r="X40" s="180"/>
      <c r="Y40" s="180"/>
      <c r="AA40" s="182">
        <f>IF(OR(J40="Fail",ISBLANK(J40)),INDEX('Issue Code Table'!C:C,MATCH(N:N,'Issue Code Table'!A:A,0)),IF(M40="Critical",6,IF(M40="Significant",5,IF(M40="Moderate",3,2))))</f>
        <v>4</v>
      </c>
      <c r="AB40" s="180"/>
      <c r="AC40" s="180"/>
      <c r="AD40" s="180"/>
      <c r="AE40" s="180"/>
      <c r="AF40" s="180"/>
      <c r="AG40" s="180"/>
      <c r="AH40" s="180"/>
      <c r="AI40" s="180"/>
    </row>
    <row r="41" spans="1:36" s="183" customFormat="1" ht="85" customHeight="1" x14ac:dyDescent="0.25">
      <c r="A41" s="93" t="s">
        <v>1363</v>
      </c>
      <c r="B41" s="154" t="s">
        <v>1157</v>
      </c>
      <c r="C41" s="223" t="s">
        <v>756</v>
      </c>
      <c r="D41" s="154" t="s">
        <v>417</v>
      </c>
      <c r="E41" s="154" t="s">
        <v>766</v>
      </c>
      <c r="F41" s="154" t="s">
        <v>767</v>
      </c>
      <c r="G41" s="154" t="s">
        <v>1158</v>
      </c>
      <c r="H41" s="154" t="s">
        <v>768</v>
      </c>
      <c r="I41" s="155"/>
      <c r="J41" s="208"/>
      <c r="K41" s="153" t="s">
        <v>769</v>
      </c>
      <c r="L41" s="154"/>
      <c r="M41" s="153" t="s">
        <v>162</v>
      </c>
      <c r="N41" s="172" t="s">
        <v>235</v>
      </c>
      <c r="O41" s="154" t="s">
        <v>1159</v>
      </c>
      <c r="P41" s="133"/>
      <c r="Q41" s="63" t="s">
        <v>718</v>
      </c>
      <c r="R41" s="63" t="s">
        <v>770</v>
      </c>
      <c r="S41" s="154" t="s">
        <v>1162</v>
      </c>
      <c r="T41" s="154" t="s">
        <v>771</v>
      </c>
      <c r="U41" s="154" t="s">
        <v>1364</v>
      </c>
      <c r="V41" s="154"/>
      <c r="X41" s="180"/>
      <c r="Y41" s="180"/>
      <c r="AA41" s="182">
        <f>IF(OR(J41="Fail",ISBLANK(J41)),INDEX('Issue Code Table'!C:C,MATCH(N:N,'Issue Code Table'!A:A,0)),IF(M41="Critical",6,IF(M41="Significant",5,IF(M41="Moderate",3,2))))</f>
        <v>4</v>
      </c>
      <c r="AB41" s="180"/>
      <c r="AC41" s="180"/>
      <c r="AD41" s="180"/>
      <c r="AE41" s="180"/>
      <c r="AF41" s="180"/>
      <c r="AG41" s="180"/>
      <c r="AH41" s="180"/>
      <c r="AI41" s="180"/>
    </row>
    <row r="42" spans="1:36" s="183" customFormat="1" ht="85" customHeight="1" x14ac:dyDescent="0.25">
      <c r="A42" s="93" t="s">
        <v>1365</v>
      </c>
      <c r="B42" s="154" t="s">
        <v>377</v>
      </c>
      <c r="C42" s="223" t="s">
        <v>378</v>
      </c>
      <c r="D42" s="154" t="s">
        <v>417</v>
      </c>
      <c r="E42" s="154" t="s">
        <v>774</v>
      </c>
      <c r="F42" s="154" t="s">
        <v>775</v>
      </c>
      <c r="G42" s="154" t="s">
        <v>1164</v>
      </c>
      <c r="H42" s="154" t="s">
        <v>777</v>
      </c>
      <c r="I42" s="155"/>
      <c r="J42" s="208"/>
      <c r="K42" s="153" t="s">
        <v>1165</v>
      </c>
      <c r="L42" s="154"/>
      <c r="M42" s="154" t="s">
        <v>145</v>
      </c>
      <c r="N42" s="172" t="s">
        <v>716</v>
      </c>
      <c r="O42" s="154" t="s">
        <v>717</v>
      </c>
      <c r="P42" s="133"/>
      <c r="Q42" s="63" t="s">
        <v>718</v>
      </c>
      <c r="R42" s="63" t="s">
        <v>779</v>
      </c>
      <c r="S42" s="154" t="s">
        <v>1166</v>
      </c>
      <c r="T42" s="154" t="s">
        <v>780</v>
      </c>
      <c r="U42" s="154" t="s">
        <v>1366</v>
      </c>
      <c r="V42" s="154" t="s">
        <v>782</v>
      </c>
      <c r="X42" s="180"/>
      <c r="Y42" s="180"/>
      <c r="AA42" s="182">
        <f>IF(OR(J42="Fail",ISBLANK(J42)),INDEX('Issue Code Table'!C:C,MATCH(N:N,'Issue Code Table'!A:A,0)),IF(M42="Critical",6,IF(M42="Significant",5,IF(M42="Moderate",3,2))))</f>
        <v>5</v>
      </c>
      <c r="AB42" s="180"/>
      <c r="AC42" s="180"/>
      <c r="AD42" s="180"/>
      <c r="AE42" s="180"/>
      <c r="AF42" s="180"/>
      <c r="AG42" s="180"/>
      <c r="AH42" s="180"/>
      <c r="AI42" s="180"/>
    </row>
    <row r="43" spans="1:36" s="183" customFormat="1" ht="85" customHeight="1" x14ac:dyDescent="0.25">
      <c r="A43" s="93" t="s">
        <v>1367</v>
      </c>
      <c r="B43" s="154" t="s">
        <v>369</v>
      </c>
      <c r="C43" s="223" t="s">
        <v>370</v>
      </c>
      <c r="D43" s="154" t="s">
        <v>417</v>
      </c>
      <c r="E43" s="154" t="s">
        <v>784</v>
      </c>
      <c r="F43" s="154" t="s">
        <v>785</v>
      </c>
      <c r="G43" s="154" t="s">
        <v>1168</v>
      </c>
      <c r="H43" s="154" t="s">
        <v>787</v>
      </c>
      <c r="I43" s="155"/>
      <c r="J43" s="208"/>
      <c r="K43" s="153" t="s">
        <v>1169</v>
      </c>
      <c r="L43" s="154"/>
      <c r="M43" s="154" t="s">
        <v>145</v>
      </c>
      <c r="N43" s="172" t="s">
        <v>789</v>
      </c>
      <c r="O43" s="154" t="s">
        <v>790</v>
      </c>
      <c r="P43" s="133"/>
      <c r="Q43" s="63" t="s">
        <v>791</v>
      </c>
      <c r="R43" s="63" t="s">
        <v>792</v>
      </c>
      <c r="S43" s="154" t="s">
        <v>1170</v>
      </c>
      <c r="T43" s="154" t="s">
        <v>793</v>
      </c>
      <c r="U43" s="154" t="s">
        <v>1368</v>
      </c>
      <c r="V43" s="154" t="s">
        <v>795</v>
      </c>
      <c r="X43" s="180"/>
      <c r="Y43" s="180"/>
      <c r="AA43" s="182">
        <f>IF(OR(J43="Fail",ISBLANK(J43)),INDEX('Issue Code Table'!C:C,MATCH(N:N,'Issue Code Table'!A:A,0)),IF(M43="Critical",6,IF(M43="Significant",5,IF(M43="Moderate",3,2))))</f>
        <v>6</v>
      </c>
      <c r="AB43" s="180"/>
      <c r="AC43" s="180"/>
      <c r="AD43" s="180"/>
      <c r="AE43" s="180"/>
      <c r="AF43" s="180"/>
      <c r="AG43" s="180"/>
      <c r="AH43" s="180"/>
      <c r="AI43" s="180"/>
    </row>
    <row r="44" spans="1:36" s="183" customFormat="1" ht="85" customHeight="1" x14ac:dyDescent="0.25">
      <c r="A44" s="93" t="s">
        <v>1369</v>
      </c>
      <c r="B44" s="154" t="s">
        <v>369</v>
      </c>
      <c r="C44" s="223" t="s">
        <v>370</v>
      </c>
      <c r="D44" s="154" t="s">
        <v>417</v>
      </c>
      <c r="E44" s="154" t="s">
        <v>797</v>
      </c>
      <c r="F44" s="154" t="s">
        <v>798</v>
      </c>
      <c r="G44" s="154" t="s">
        <v>1172</v>
      </c>
      <c r="H44" s="154" t="s">
        <v>800</v>
      </c>
      <c r="I44" s="155"/>
      <c r="J44" s="208"/>
      <c r="K44" s="153" t="s">
        <v>1173</v>
      </c>
      <c r="L44" s="154"/>
      <c r="M44" s="153" t="s">
        <v>145</v>
      </c>
      <c r="N44" s="172" t="s">
        <v>802</v>
      </c>
      <c r="O44" s="154" t="s">
        <v>803</v>
      </c>
      <c r="P44" s="133"/>
      <c r="Q44" s="63" t="s">
        <v>804</v>
      </c>
      <c r="R44" s="63" t="s">
        <v>805</v>
      </c>
      <c r="S44" s="154" t="s">
        <v>1174</v>
      </c>
      <c r="T44" s="154" t="s">
        <v>1370</v>
      </c>
      <c r="U44" s="154" t="s">
        <v>1371</v>
      </c>
      <c r="V44" s="154" t="s">
        <v>808</v>
      </c>
      <c r="X44" s="180"/>
      <c r="Y44" s="180"/>
      <c r="AA44" s="182">
        <f>IF(OR(J44="Fail",ISBLANK(J44)),INDEX('Issue Code Table'!C:C,MATCH(N:N,'Issue Code Table'!A:A,0)),IF(M44="Critical",6,IF(M44="Significant",5,IF(M44="Moderate",3,2))))</f>
        <v>6</v>
      </c>
      <c r="AB44" s="180"/>
      <c r="AC44" s="180"/>
      <c r="AD44" s="180"/>
      <c r="AE44" s="180"/>
      <c r="AF44" s="180"/>
      <c r="AG44" s="180"/>
      <c r="AH44" s="180"/>
      <c r="AI44" s="180"/>
      <c r="AJ44" s="180"/>
    </row>
    <row r="45" spans="1:36" s="183" customFormat="1" ht="85" customHeight="1" x14ac:dyDescent="0.25">
      <c r="A45" s="93" t="s">
        <v>1372</v>
      </c>
      <c r="B45" s="154" t="s">
        <v>369</v>
      </c>
      <c r="C45" s="223" t="s">
        <v>370</v>
      </c>
      <c r="D45" s="154" t="s">
        <v>417</v>
      </c>
      <c r="E45" s="154" t="s">
        <v>810</v>
      </c>
      <c r="F45" s="154" t="s">
        <v>1177</v>
      </c>
      <c r="G45" s="154" t="s">
        <v>1373</v>
      </c>
      <c r="H45" s="154" t="s">
        <v>813</v>
      </c>
      <c r="I45" s="155"/>
      <c r="J45" s="208"/>
      <c r="K45" s="153" t="s">
        <v>1179</v>
      </c>
      <c r="L45" s="154"/>
      <c r="M45" s="153" t="s">
        <v>145</v>
      </c>
      <c r="N45" s="172" t="s">
        <v>802</v>
      </c>
      <c r="O45" s="154" t="s">
        <v>803</v>
      </c>
      <c r="P45" s="133"/>
      <c r="Q45" s="63" t="s">
        <v>804</v>
      </c>
      <c r="R45" s="63" t="s">
        <v>815</v>
      </c>
      <c r="S45" s="154" t="s">
        <v>1180</v>
      </c>
      <c r="T45" s="154" t="s">
        <v>1374</v>
      </c>
      <c r="U45" s="154" t="s">
        <v>1375</v>
      </c>
      <c r="V45" s="154" t="s">
        <v>818</v>
      </c>
      <c r="X45" s="180"/>
      <c r="Y45" s="180"/>
      <c r="AA45" s="182">
        <f>IF(OR(J45="Fail",ISBLANK(J45)),INDEX('Issue Code Table'!C:C,MATCH(N:N,'Issue Code Table'!A:A,0)),IF(M45="Critical",6,IF(M45="Significant",5,IF(M45="Moderate",3,2))))</f>
        <v>6</v>
      </c>
      <c r="AB45" s="180"/>
      <c r="AC45" s="180"/>
      <c r="AD45" s="180"/>
      <c r="AE45" s="180"/>
      <c r="AF45" s="180"/>
      <c r="AG45" s="180"/>
      <c r="AH45" s="180"/>
      <c r="AI45" s="180"/>
      <c r="AJ45" s="180"/>
    </row>
    <row r="46" spans="1:36" s="183" customFormat="1" ht="85" customHeight="1" x14ac:dyDescent="0.25">
      <c r="A46" s="93" t="s">
        <v>1376</v>
      </c>
      <c r="B46" s="154" t="s">
        <v>820</v>
      </c>
      <c r="C46" s="223" t="s">
        <v>821</v>
      </c>
      <c r="D46" s="154" t="s">
        <v>417</v>
      </c>
      <c r="E46" s="154" t="s">
        <v>822</v>
      </c>
      <c r="F46" s="154" t="s">
        <v>1183</v>
      </c>
      <c r="G46" s="154" t="s">
        <v>824</v>
      </c>
      <c r="H46" s="154" t="s">
        <v>825</v>
      </c>
      <c r="I46" s="155"/>
      <c r="J46" s="208"/>
      <c r="K46" s="153" t="s">
        <v>826</v>
      </c>
      <c r="L46" s="154"/>
      <c r="M46" s="153" t="s">
        <v>162</v>
      </c>
      <c r="N46" s="172" t="s">
        <v>827</v>
      </c>
      <c r="O46" s="154" t="s">
        <v>828</v>
      </c>
      <c r="P46" s="133"/>
      <c r="Q46" s="63" t="s">
        <v>804</v>
      </c>
      <c r="R46" s="63" t="s">
        <v>829</v>
      </c>
      <c r="S46" s="154" t="s">
        <v>1185</v>
      </c>
      <c r="T46" s="154" t="s">
        <v>1377</v>
      </c>
      <c r="U46" s="154" t="s">
        <v>1378</v>
      </c>
      <c r="V46" s="154"/>
      <c r="X46" s="180"/>
      <c r="Y46" s="180"/>
      <c r="AA46" s="182">
        <f>IF(OR(J46="Fail",ISBLANK(J46)),INDEX('Issue Code Table'!C:C,MATCH(N:N,'Issue Code Table'!A:A,0)),IF(M46="Critical",6,IF(M46="Significant",5,IF(M46="Moderate",3,2))))</f>
        <v>4</v>
      </c>
      <c r="AB46" s="180"/>
      <c r="AC46" s="180"/>
      <c r="AD46" s="180"/>
      <c r="AE46" s="180"/>
      <c r="AF46" s="180"/>
      <c r="AG46" s="180"/>
      <c r="AH46" s="180"/>
      <c r="AI46" s="180"/>
      <c r="AJ46" s="180"/>
    </row>
    <row r="47" spans="1:36" s="183" customFormat="1" ht="85" customHeight="1" x14ac:dyDescent="0.25">
      <c r="A47" s="93" t="s">
        <v>1379</v>
      </c>
      <c r="B47" s="154" t="s">
        <v>230</v>
      </c>
      <c r="C47" s="154" t="s">
        <v>231</v>
      </c>
      <c r="D47" s="154" t="s">
        <v>417</v>
      </c>
      <c r="E47" s="154" t="s">
        <v>833</v>
      </c>
      <c r="F47" s="154" t="s">
        <v>834</v>
      </c>
      <c r="G47" s="154" t="s">
        <v>1380</v>
      </c>
      <c r="H47" s="154" t="s">
        <v>836</v>
      </c>
      <c r="I47" s="155"/>
      <c r="J47" s="208"/>
      <c r="K47" s="153" t="s">
        <v>837</v>
      </c>
      <c r="L47" s="154"/>
      <c r="M47" s="272" t="s">
        <v>162</v>
      </c>
      <c r="N47" s="172" t="s">
        <v>235</v>
      </c>
      <c r="O47" s="170" t="s">
        <v>236</v>
      </c>
      <c r="P47" s="133"/>
      <c r="Q47" s="63" t="s">
        <v>804</v>
      </c>
      <c r="R47" s="63" t="s">
        <v>838</v>
      </c>
      <c r="S47" s="154" t="s">
        <v>1189</v>
      </c>
      <c r="T47" s="154" t="s">
        <v>1381</v>
      </c>
      <c r="U47" s="154" t="s">
        <v>1382</v>
      </c>
      <c r="V47" s="154"/>
      <c r="X47" s="180"/>
      <c r="Y47" s="180"/>
      <c r="AA47" s="182">
        <f>IF(OR(J47="Fail",ISBLANK(J47)),INDEX('Issue Code Table'!C:C,MATCH(N:N,'Issue Code Table'!A:A,0)),IF(M47="Critical",6,IF(M47="Significant",5,IF(M47="Moderate",3,2))))</f>
        <v>4</v>
      </c>
      <c r="AB47" s="180"/>
      <c r="AC47" s="180"/>
      <c r="AD47" s="180"/>
      <c r="AE47" s="180"/>
      <c r="AF47" s="180"/>
      <c r="AG47" s="180"/>
      <c r="AH47" s="180"/>
      <c r="AI47" s="180"/>
      <c r="AJ47" s="180"/>
    </row>
    <row r="48" spans="1:36" s="183" customFormat="1" ht="85" customHeight="1" x14ac:dyDescent="0.25">
      <c r="A48" s="93" t="s">
        <v>1383</v>
      </c>
      <c r="B48" s="154" t="s">
        <v>213</v>
      </c>
      <c r="C48" s="154" t="s">
        <v>214</v>
      </c>
      <c r="D48" s="154" t="s">
        <v>417</v>
      </c>
      <c r="E48" s="154" t="s">
        <v>842</v>
      </c>
      <c r="F48" s="154" t="s">
        <v>843</v>
      </c>
      <c r="G48" s="154" t="s">
        <v>1384</v>
      </c>
      <c r="H48" s="154" t="s">
        <v>845</v>
      </c>
      <c r="I48" s="155"/>
      <c r="J48" s="208"/>
      <c r="K48" s="153" t="s">
        <v>846</v>
      </c>
      <c r="L48" s="154"/>
      <c r="M48" s="214" t="s">
        <v>145</v>
      </c>
      <c r="N48" s="172" t="s">
        <v>218</v>
      </c>
      <c r="O48" s="215" t="s">
        <v>219</v>
      </c>
      <c r="P48" s="133"/>
      <c r="Q48" s="63" t="s">
        <v>804</v>
      </c>
      <c r="R48" s="63" t="s">
        <v>847</v>
      </c>
      <c r="S48" s="154" t="s">
        <v>1194</v>
      </c>
      <c r="T48" s="154" t="s">
        <v>1385</v>
      </c>
      <c r="U48" s="154" t="s">
        <v>1386</v>
      </c>
      <c r="V48" s="154" t="s">
        <v>850</v>
      </c>
      <c r="X48" s="180"/>
      <c r="Y48" s="180"/>
      <c r="AA48" s="182">
        <f>IF(OR(J48="Fail",ISBLANK(J48)),INDEX('Issue Code Table'!C:C,MATCH(N:N,'Issue Code Table'!A:A,0)),IF(M48="Critical",6,IF(M48="Significant",5,IF(M48="Moderate",3,2))))</f>
        <v>5</v>
      </c>
      <c r="AB48" s="180"/>
      <c r="AC48" s="180"/>
      <c r="AD48" s="180"/>
      <c r="AE48" s="180"/>
      <c r="AF48" s="180"/>
      <c r="AG48" s="180"/>
      <c r="AH48" s="180"/>
      <c r="AI48" s="180"/>
      <c r="AJ48" s="180"/>
    </row>
    <row r="49" spans="1:36" ht="85" customHeight="1" x14ac:dyDescent="0.35">
      <c r="A49" s="93" t="s">
        <v>1387</v>
      </c>
      <c r="B49" s="154" t="s">
        <v>702</v>
      </c>
      <c r="C49" s="154" t="s">
        <v>703</v>
      </c>
      <c r="D49" s="154" t="s">
        <v>417</v>
      </c>
      <c r="E49" s="154" t="s">
        <v>852</v>
      </c>
      <c r="F49" s="154" t="s">
        <v>853</v>
      </c>
      <c r="G49" s="154" t="s">
        <v>1388</v>
      </c>
      <c r="H49" s="154" t="s">
        <v>855</v>
      </c>
      <c r="I49" s="155"/>
      <c r="J49" s="208"/>
      <c r="K49" s="153" t="s">
        <v>856</v>
      </c>
      <c r="L49" s="154"/>
      <c r="M49" s="153" t="s">
        <v>136</v>
      </c>
      <c r="N49" s="172" t="s">
        <v>857</v>
      </c>
      <c r="O49" s="154" t="s">
        <v>858</v>
      </c>
      <c r="P49" s="133"/>
      <c r="Q49" s="63" t="s">
        <v>859</v>
      </c>
      <c r="R49" s="63" t="s">
        <v>860</v>
      </c>
      <c r="S49" s="154" t="s">
        <v>1198</v>
      </c>
      <c r="T49" s="154" t="s">
        <v>1389</v>
      </c>
      <c r="U49" s="154" t="s">
        <v>1390</v>
      </c>
      <c r="V49" s="154" t="s">
        <v>863</v>
      </c>
      <c r="AA49" s="182">
        <f>IF(OR(J49="Fail",ISBLANK(J49)),INDEX('Issue Code Table'!C:C,MATCH(N:N,'Issue Code Table'!A:A,0)),IF(M49="Critical",6,IF(M49="Significant",5,IF(M49="Moderate",3,2))))</f>
        <v>7</v>
      </c>
    </row>
    <row r="50" spans="1:36" s="183" customFormat="1" ht="85" customHeight="1" x14ac:dyDescent="0.25">
      <c r="A50" s="93" t="s">
        <v>1391</v>
      </c>
      <c r="B50" s="154" t="s">
        <v>321</v>
      </c>
      <c r="C50" s="154" t="s">
        <v>322</v>
      </c>
      <c r="D50" s="154" t="s">
        <v>417</v>
      </c>
      <c r="E50" s="154" t="s">
        <v>865</v>
      </c>
      <c r="F50" s="154" t="s">
        <v>866</v>
      </c>
      <c r="G50" s="154" t="s">
        <v>1392</v>
      </c>
      <c r="H50" s="154" t="s">
        <v>868</v>
      </c>
      <c r="I50" s="155"/>
      <c r="J50" s="208"/>
      <c r="K50" s="153" t="s">
        <v>869</v>
      </c>
      <c r="L50" s="154"/>
      <c r="M50" s="153" t="s">
        <v>226</v>
      </c>
      <c r="N50" s="172" t="s">
        <v>870</v>
      </c>
      <c r="O50" s="154" t="s">
        <v>871</v>
      </c>
      <c r="P50" s="133"/>
      <c r="Q50" s="63" t="s">
        <v>859</v>
      </c>
      <c r="R50" s="63" t="s">
        <v>872</v>
      </c>
      <c r="S50" s="154" t="s">
        <v>1203</v>
      </c>
      <c r="T50" s="154" t="s">
        <v>1393</v>
      </c>
      <c r="U50" s="154" t="s">
        <v>1394</v>
      </c>
      <c r="V50" s="154"/>
      <c r="X50" s="180"/>
      <c r="Y50" s="180"/>
      <c r="AA50" s="182">
        <f>IF(OR(J50="Fail",ISBLANK(J50)),INDEX('Issue Code Table'!C:C,MATCH(N:N,'Issue Code Table'!A:A,0)),IF(M50="Critical",6,IF(M50="Significant",5,IF(M50="Moderate",3,2))))</f>
        <v>2</v>
      </c>
      <c r="AB50" s="180"/>
      <c r="AC50" s="180"/>
      <c r="AD50" s="180"/>
      <c r="AE50" s="180"/>
      <c r="AF50" s="180"/>
      <c r="AG50" s="180"/>
      <c r="AH50" s="180"/>
      <c r="AI50" s="180"/>
      <c r="AJ50" s="180"/>
    </row>
    <row r="51" spans="1:36" s="183" customFormat="1" ht="85" customHeight="1" x14ac:dyDescent="0.25">
      <c r="A51" s="93" t="s">
        <v>1395</v>
      </c>
      <c r="B51" s="154" t="s">
        <v>702</v>
      </c>
      <c r="C51" s="154" t="s">
        <v>703</v>
      </c>
      <c r="D51" s="154" t="s">
        <v>417</v>
      </c>
      <c r="E51" s="154" t="s">
        <v>876</v>
      </c>
      <c r="F51" s="154" t="s">
        <v>877</v>
      </c>
      <c r="G51" s="154" t="s">
        <v>1396</v>
      </c>
      <c r="H51" s="154" t="s">
        <v>879</v>
      </c>
      <c r="I51" s="155"/>
      <c r="J51" s="208"/>
      <c r="K51" s="153" t="s">
        <v>880</v>
      </c>
      <c r="L51" s="154"/>
      <c r="M51" s="153" t="s">
        <v>145</v>
      </c>
      <c r="N51" s="172" t="s">
        <v>881</v>
      </c>
      <c r="O51" s="154" t="s">
        <v>882</v>
      </c>
      <c r="P51" s="133"/>
      <c r="Q51" s="63" t="s">
        <v>859</v>
      </c>
      <c r="R51" s="63" t="s">
        <v>883</v>
      </c>
      <c r="S51" s="154" t="s">
        <v>1207</v>
      </c>
      <c r="T51" s="154" t="s">
        <v>1208</v>
      </c>
      <c r="U51" s="154" t="s">
        <v>1397</v>
      </c>
      <c r="V51" s="154" t="s">
        <v>886</v>
      </c>
      <c r="X51" s="180"/>
      <c r="Y51" s="180"/>
      <c r="AA51" s="182">
        <f>IF(OR(J51="Fail",ISBLANK(J51)),INDEX('Issue Code Table'!C:C,MATCH(N:N,'Issue Code Table'!A:A,0)),IF(M51="Critical",6,IF(M51="Significant",5,IF(M51="Moderate",3,2))))</f>
        <v>5</v>
      </c>
      <c r="AB51" s="180"/>
      <c r="AC51" s="180"/>
      <c r="AD51" s="180"/>
      <c r="AE51" s="180"/>
      <c r="AF51" s="180"/>
      <c r="AG51" s="180"/>
      <c r="AH51" s="180"/>
      <c r="AI51" s="180"/>
      <c r="AJ51" s="180"/>
    </row>
    <row r="52" spans="1:36" s="183" customFormat="1" ht="85" customHeight="1" x14ac:dyDescent="0.25">
      <c r="A52" s="93" t="s">
        <v>1398</v>
      </c>
      <c r="B52" s="154" t="s">
        <v>345</v>
      </c>
      <c r="C52" s="154" t="s">
        <v>692</v>
      </c>
      <c r="D52" s="154" t="s">
        <v>417</v>
      </c>
      <c r="E52" s="154" t="s">
        <v>888</v>
      </c>
      <c r="F52" s="154" t="s">
        <v>889</v>
      </c>
      <c r="G52" s="154" t="s">
        <v>1399</v>
      </c>
      <c r="H52" s="154" t="s">
        <v>891</v>
      </c>
      <c r="I52" s="155"/>
      <c r="J52" s="208"/>
      <c r="K52" s="153" t="s">
        <v>892</v>
      </c>
      <c r="L52" s="154"/>
      <c r="M52" s="153" t="s">
        <v>226</v>
      </c>
      <c r="N52" s="172" t="s">
        <v>893</v>
      </c>
      <c r="O52" s="154" t="s">
        <v>894</v>
      </c>
      <c r="P52" s="133"/>
      <c r="Q52" s="63" t="s">
        <v>859</v>
      </c>
      <c r="R52" s="63" t="s">
        <v>895</v>
      </c>
      <c r="S52" s="154" t="s">
        <v>1212</v>
      </c>
      <c r="T52" s="154" t="s">
        <v>1213</v>
      </c>
      <c r="U52" s="154" t="s">
        <v>1400</v>
      </c>
      <c r="V52" s="154"/>
      <c r="X52" s="180"/>
      <c r="Y52" s="180"/>
      <c r="AA52" s="182">
        <f>IF(OR(J52="Fail",ISBLANK(J52)),INDEX('Issue Code Table'!C:C,MATCH(N:N,'Issue Code Table'!A:A,0)),IF(M52="Critical",6,IF(M52="Significant",5,IF(M52="Moderate",3,2))))</f>
        <v>2</v>
      </c>
      <c r="AB52" s="180"/>
      <c r="AC52" s="180"/>
      <c r="AD52" s="180"/>
      <c r="AE52" s="180"/>
      <c r="AF52" s="180"/>
      <c r="AG52" s="180"/>
      <c r="AH52" s="180"/>
      <c r="AI52" s="180"/>
      <c r="AJ52" s="180"/>
    </row>
    <row r="53" spans="1:36" s="183" customFormat="1" ht="85" customHeight="1" x14ac:dyDescent="0.25">
      <c r="A53" s="93" t="s">
        <v>1401</v>
      </c>
      <c r="B53" s="154" t="s">
        <v>702</v>
      </c>
      <c r="C53" s="154" t="s">
        <v>703</v>
      </c>
      <c r="D53" s="154" t="s">
        <v>417</v>
      </c>
      <c r="E53" s="154" t="s">
        <v>899</v>
      </c>
      <c r="F53" s="154" t="s">
        <v>900</v>
      </c>
      <c r="G53" s="154" t="s">
        <v>1402</v>
      </c>
      <c r="H53" s="154" t="s">
        <v>903</v>
      </c>
      <c r="I53" s="155"/>
      <c r="J53" s="208"/>
      <c r="K53" s="153" t="s">
        <v>903</v>
      </c>
      <c r="L53" s="154"/>
      <c r="M53" s="153" t="s">
        <v>145</v>
      </c>
      <c r="N53" s="172" t="s">
        <v>881</v>
      </c>
      <c r="O53" s="154" t="s">
        <v>882</v>
      </c>
      <c r="P53" s="133"/>
      <c r="Q53" s="63" t="s">
        <v>859</v>
      </c>
      <c r="R53" s="63" t="s">
        <v>904</v>
      </c>
      <c r="S53" s="154" t="s">
        <v>1216</v>
      </c>
      <c r="T53" s="154" t="s">
        <v>1217</v>
      </c>
      <c r="U53" s="154" t="s">
        <v>1403</v>
      </c>
      <c r="V53" s="154" t="s">
        <v>907</v>
      </c>
      <c r="X53" s="180"/>
      <c r="Y53" s="180"/>
      <c r="AA53" s="182">
        <f>IF(OR(J53="Fail",ISBLANK(J53)),INDEX('Issue Code Table'!C:C,MATCH(N:N,'Issue Code Table'!A:A,0)),IF(M53="Critical",6,IF(M53="Significant",5,IF(M53="Moderate",3,2))))</f>
        <v>5</v>
      </c>
      <c r="AB53" s="180"/>
      <c r="AC53" s="180"/>
      <c r="AD53" s="180"/>
      <c r="AE53" s="180"/>
      <c r="AF53" s="180"/>
      <c r="AG53" s="180"/>
      <c r="AH53" s="180"/>
      <c r="AI53" s="180"/>
      <c r="AJ53" s="180"/>
    </row>
    <row r="54" spans="1:36" s="183" customFormat="1" ht="85" customHeight="1" x14ac:dyDescent="0.25">
      <c r="A54" s="93" t="s">
        <v>1404</v>
      </c>
      <c r="B54" s="154" t="s">
        <v>337</v>
      </c>
      <c r="C54" s="223" t="s">
        <v>338</v>
      </c>
      <c r="D54" s="154" t="s">
        <v>417</v>
      </c>
      <c r="E54" s="154" t="s">
        <v>909</v>
      </c>
      <c r="F54" s="154" t="s">
        <v>910</v>
      </c>
      <c r="G54" s="154" t="s">
        <v>1405</v>
      </c>
      <c r="H54" s="154" t="s">
        <v>912</v>
      </c>
      <c r="I54" s="155"/>
      <c r="J54" s="208"/>
      <c r="K54" s="153" t="s">
        <v>913</v>
      </c>
      <c r="L54" s="154"/>
      <c r="M54" s="153" t="s">
        <v>145</v>
      </c>
      <c r="N54" s="172" t="s">
        <v>914</v>
      </c>
      <c r="O54" s="154" t="s">
        <v>915</v>
      </c>
      <c r="P54" s="133"/>
      <c r="Q54" s="63" t="s">
        <v>859</v>
      </c>
      <c r="R54" s="63" t="s">
        <v>916</v>
      </c>
      <c r="S54" s="154" t="s">
        <v>1219</v>
      </c>
      <c r="T54" s="154" t="s">
        <v>1406</v>
      </c>
      <c r="U54" s="154" t="s">
        <v>1407</v>
      </c>
      <c r="V54" s="154" t="s">
        <v>919</v>
      </c>
      <c r="X54" s="180"/>
      <c r="Y54" s="180"/>
      <c r="AA54" s="182">
        <f>IF(OR(J54="Fail",ISBLANK(J54)),INDEX('Issue Code Table'!C:C,MATCH(N:N,'Issue Code Table'!A:A,0)),IF(M54="Critical",6,IF(M54="Significant",5,IF(M54="Moderate",3,2))))</f>
        <v>6</v>
      </c>
      <c r="AB54" s="180"/>
      <c r="AC54" s="180"/>
      <c r="AD54" s="180"/>
      <c r="AE54" s="180"/>
      <c r="AF54" s="180"/>
      <c r="AG54" s="180"/>
      <c r="AH54" s="180"/>
      <c r="AI54" s="180"/>
      <c r="AJ54" s="180"/>
    </row>
    <row r="55" spans="1:36" s="183" customFormat="1" ht="85" customHeight="1" x14ac:dyDescent="0.25">
      <c r="A55" s="93" t="s">
        <v>1408</v>
      </c>
      <c r="B55" s="154" t="s">
        <v>702</v>
      </c>
      <c r="C55" s="154" t="s">
        <v>703</v>
      </c>
      <c r="D55" s="154" t="s">
        <v>417</v>
      </c>
      <c r="E55" s="154" t="s">
        <v>921</v>
      </c>
      <c r="F55" s="154" t="s">
        <v>922</v>
      </c>
      <c r="G55" s="154" t="s">
        <v>1222</v>
      </c>
      <c r="H55" s="154" t="s">
        <v>924</v>
      </c>
      <c r="I55" s="155"/>
      <c r="J55" s="208"/>
      <c r="K55" s="153" t="s">
        <v>925</v>
      </c>
      <c r="L55" s="154"/>
      <c r="M55" s="153" t="s">
        <v>226</v>
      </c>
      <c r="N55" s="172" t="s">
        <v>893</v>
      </c>
      <c r="O55" s="154" t="s">
        <v>894</v>
      </c>
      <c r="P55" s="133"/>
      <c r="Q55" s="63" t="s">
        <v>859</v>
      </c>
      <c r="R55" s="63" t="s">
        <v>926</v>
      </c>
      <c r="S55" s="154" t="s">
        <v>1223</v>
      </c>
      <c r="T55" s="154" t="s">
        <v>1409</v>
      </c>
      <c r="U55" s="154" t="s">
        <v>1410</v>
      </c>
      <c r="V55" s="154"/>
      <c r="X55" s="180"/>
      <c r="Y55" s="180"/>
      <c r="AA55" s="182">
        <f>IF(OR(J55="Fail",ISBLANK(J55)),INDEX('Issue Code Table'!C:C,MATCH(N:N,'Issue Code Table'!A:A,0)),IF(M55="Critical",6,IF(M55="Significant",5,IF(M55="Moderate",3,2))))</f>
        <v>2</v>
      </c>
      <c r="AB55" s="180"/>
      <c r="AC55" s="180"/>
      <c r="AD55" s="180"/>
      <c r="AE55" s="180"/>
      <c r="AF55" s="180"/>
      <c r="AG55" s="180"/>
      <c r="AH55" s="180"/>
      <c r="AI55" s="180"/>
      <c r="AJ55" s="180"/>
    </row>
    <row r="56" spans="1:36" s="183" customFormat="1" ht="85" customHeight="1" x14ac:dyDescent="0.25">
      <c r="A56" s="93" t="s">
        <v>1411</v>
      </c>
      <c r="B56" s="154" t="s">
        <v>337</v>
      </c>
      <c r="C56" s="223" t="s">
        <v>338</v>
      </c>
      <c r="D56" s="154" t="s">
        <v>417</v>
      </c>
      <c r="E56" s="154" t="s">
        <v>930</v>
      </c>
      <c r="F56" s="154" t="s">
        <v>931</v>
      </c>
      <c r="G56" s="154" t="s">
        <v>1226</v>
      </c>
      <c r="H56" s="154" t="s">
        <v>933</v>
      </c>
      <c r="I56" s="155"/>
      <c r="J56" s="208"/>
      <c r="K56" s="153" t="s">
        <v>934</v>
      </c>
      <c r="L56" s="154"/>
      <c r="M56" s="153" t="s">
        <v>162</v>
      </c>
      <c r="N56" s="172" t="s">
        <v>342</v>
      </c>
      <c r="O56" s="154" t="s">
        <v>343</v>
      </c>
      <c r="P56" s="133"/>
      <c r="Q56" s="63" t="s">
        <v>935</v>
      </c>
      <c r="R56" s="63" t="s">
        <v>936</v>
      </c>
      <c r="S56" s="154" t="s">
        <v>1228</v>
      </c>
      <c r="T56" s="154" t="s">
        <v>1412</v>
      </c>
      <c r="U56" s="154" t="s">
        <v>1413</v>
      </c>
      <c r="V56" s="154"/>
      <c r="X56" s="180"/>
      <c r="Y56" s="180"/>
      <c r="AA56" s="182">
        <f>IF(OR(J56="Fail",ISBLANK(J56)),INDEX('Issue Code Table'!C:C,MATCH(N:N,'Issue Code Table'!A:A,0)),IF(M56="Critical",6,IF(M56="Significant",5,IF(M56="Moderate",3,2))))</f>
        <v>3</v>
      </c>
      <c r="AB56" s="180"/>
      <c r="AC56" s="180"/>
      <c r="AD56" s="180"/>
      <c r="AE56" s="180"/>
      <c r="AF56" s="180"/>
      <c r="AG56" s="180"/>
      <c r="AH56" s="180"/>
      <c r="AI56" s="180"/>
      <c r="AJ56" s="180"/>
    </row>
    <row r="57" spans="1:36" s="183" customFormat="1" ht="85" customHeight="1" x14ac:dyDescent="0.25">
      <c r="A57" s="93" t="s">
        <v>1414</v>
      </c>
      <c r="B57" s="154" t="s">
        <v>383</v>
      </c>
      <c r="C57" s="154" t="s">
        <v>384</v>
      </c>
      <c r="D57" s="154" t="s">
        <v>417</v>
      </c>
      <c r="E57" s="154" t="s">
        <v>940</v>
      </c>
      <c r="F57" s="154" t="s">
        <v>941</v>
      </c>
      <c r="G57" s="154" t="s">
        <v>942</v>
      </c>
      <c r="H57" s="154" t="s">
        <v>943</v>
      </c>
      <c r="I57" s="155"/>
      <c r="J57" s="208"/>
      <c r="K57" s="153" t="s">
        <v>1231</v>
      </c>
      <c r="L57" s="154"/>
      <c r="M57" s="153" t="s">
        <v>145</v>
      </c>
      <c r="N57" s="172" t="s">
        <v>716</v>
      </c>
      <c r="O57" s="154" t="s">
        <v>717</v>
      </c>
      <c r="P57" s="133"/>
      <c r="Q57" s="63" t="s">
        <v>945</v>
      </c>
      <c r="R57" s="63" t="s">
        <v>946</v>
      </c>
      <c r="S57" s="154" t="s">
        <v>1232</v>
      </c>
      <c r="T57" s="154" t="s">
        <v>1415</v>
      </c>
      <c r="U57" s="154" t="s">
        <v>1416</v>
      </c>
      <c r="V57" s="154" t="s">
        <v>1234</v>
      </c>
      <c r="X57" s="180"/>
      <c r="Y57" s="180"/>
      <c r="AA57" s="182">
        <f>IF(OR(J57="Fail",ISBLANK(J57)),INDEX('Issue Code Table'!C:C,MATCH(N:N,'Issue Code Table'!A:A,0)),IF(M57="Critical",6,IF(M57="Significant",5,IF(M57="Moderate",3,2))))</f>
        <v>5</v>
      </c>
      <c r="AB57" s="180"/>
      <c r="AC57" s="180"/>
      <c r="AD57" s="180"/>
      <c r="AE57" s="180"/>
      <c r="AF57" s="180"/>
      <c r="AG57" s="180"/>
      <c r="AH57" s="180"/>
      <c r="AI57" s="180"/>
      <c r="AJ57" s="180"/>
    </row>
    <row r="58" spans="1:36" s="183" customFormat="1" ht="85" customHeight="1" x14ac:dyDescent="0.25">
      <c r="A58" s="93" t="s">
        <v>1417</v>
      </c>
      <c r="B58" s="154" t="s">
        <v>383</v>
      </c>
      <c r="C58" s="154" t="s">
        <v>384</v>
      </c>
      <c r="D58" s="154" t="s">
        <v>417</v>
      </c>
      <c r="E58" s="154" t="s">
        <v>1418</v>
      </c>
      <c r="F58" s="154" t="s">
        <v>1419</v>
      </c>
      <c r="G58" s="154" t="s">
        <v>1420</v>
      </c>
      <c r="H58" s="154" t="s">
        <v>1421</v>
      </c>
      <c r="I58" s="155"/>
      <c r="J58" s="208"/>
      <c r="K58" s="153" t="s">
        <v>1422</v>
      </c>
      <c r="L58" s="154"/>
      <c r="M58" s="153" t="s">
        <v>145</v>
      </c>
      <c r="N58" s="172" t="s">
        <v>716</v>
      </c>
      <c r="O58" s="154" t="s">
        <v>717</v>
      </c>
      <c r="P58" s="133"/>
      <c r="Q58" s="63" t="s">
        <v>945</v>
      </c>
      <c r="R58" s="63" t="s">
        <v>1423</v>
      </c>
      <c r="S58" s="154"/>
      <c r="T58" s="154" t="s">
        <v>1424</v>
      </c>
      <c r="U58" s="154" t="s">
        <v>1425</v>
      </c>
      <c r="V58" s="154" t="s">
        <v>1426</v>
      </c>
      <c r="X58" s="180"/>
      <c r="Y58" s="180"/>
      <c r="AA58" s="182">
        <f>IF(OR(J58="Fail",ISBLANK(J58)),INDEX('Issue Code Table'!C:C,MATCH(N:N,'Issue Code Table'!A:A,0)),IF(M58="Critical",6,IF(M58="Significant",5,IF(M58="Moderate",3,2))))</f>
        <v>5</v>
      </c>
      <c r="AB58" s="180"/>
      <c r="AC58" s="180"/>
      <c r="AD58" s="180"/>
      <c r="AE58" s="180"/>
      <c r="AF58" s="180"/>
      <c r="AG58" s="180"/>
      <c r="AH58" s="180"/>
      <c r="AI58" s="180"/>
      <c r="AJ58" s="180"/>
    </row>
    <row r="59" spans="1:36" s="183" customFormat="1" ht="85" customHeight="1" x14ac:dyDescent="0.25">
      <c r="A59" s="93" t="s">
        <v>1427</v>
      </c>
      <c r="B59" s="154" t="s">
        <v>383</v>
      </c>
      <c r="C59" s="154" t="s">
        <v>384</v>
      </c>
      <c r="D59" s="154" t="s">
        <v>417</v>
      </c>
      <c r="E59" s="154" t="s">
        <v>1428</v>
      </c>
      <c r="F59" s="154" t="s">
        <v>1429</v>
      </c>
      <c r="G59" s="154" t="s">
        <v>1430</v>
      </c>
      <c r="H59" s="154" t="s">
        <v>1431</v>
      </c>
      <c r="I59" s="155"/>
      <c r="J59" s="208"/>
      <c r="K59" s="153" t="s">
        <v>1432</v>
      </c>
      <c r="L59" s="154"/>
      <c r="M59" s="153" t="s">
        <v>145</v>
      </c>
      <c r="N59" s="172" t="s">
        <v>716</v>
      </c>
      <c r="O59" s="154" t="s">
        <v>717</v>
      </c>
      <c r="P59" s="133"/>
      <c r="Q59" s="63" t="s">
        <v>945</v>
      </c>
      <c r="R59" s="63" t="s">
        <v>1433</v>
      </c>
      <c r="S59" s="154"/>
      <c r="T59" s="154" t="s">
        <v>1434</v>
      </c>
      <c r="U59" s="154" t="s">
        <v>1435</v>
      </c>
      <c r="V59" s="154" t="s">
        <v>1436</v>
      </c>
      <c r="X59" s="180"/>
      <c r="Y59" s="180"/>
      <c r="AA59" s="182">
        <f>IF(OR(J59="Fail",ISBLANK(J59)),INDEX('Issue Code Table'!C:C,MATCH(N:N,'Issue Code Table'!A:A,0)),IF(M59="Critical",6,IF(M59="Significant",5,IF(M59="Moderate",3,2))))</f>
        <v>5</v>
      </c>
      <c r="AB59" s="180"/>
      <c r="AC59" s="180"/>
      <c r="AD59" s="180"/>
      <c r="AE59" s="180"/>
      <c r="AF59" s="180"/>
      <c r="AG59" s="180"/>
      <c r="AH59" s="180"/>
      <c r="AI59" s="180"/>
      <c r="AJ59" s="180"/>
    </row>
    <row r="60" spans="1:36" s="183" customFormat="1" ht="85" customHeight="1" x14ac:dyDescent="0.25">
      <c r="A60" s="93" t="s">
        <v>1437</v>
      </c>
      <c r="B60" s="154" t="s">
        <v>391</v>
      </c>
      <c r="C60" s="223" t="s">
        <v>497</v>
      </c>
      <c r="D60" s="154" t="s">
        <v>417</v>
      </c>
      <c r="E60" s="154" t="s">
        <v>1438</v>
      </c>
      <c r="F60" s="154" t="s">
        <v>1439</v>
      </c>
      <c r="G60" s="154" t="s">
        <v>1440</v>
      </c>
      <c r="H60" s="154" t="s">
        <v>1441</v>
      </c>
      <c r="I60" s="155"/>
      <c r="J60" s="208"/>
      <c r="K60" s="153" t="s">
        <v>1442</v>
      </c>
      <c r="L60" s="154"/>
      <c r="M60" s="153" t="s">
        <v>145</v>
      </c>
      <c r="N60" s="172" t="s">
        <v>716</v>
      </c>
      <c r="O60" s="154" t="s">
        <v>717</v>
      </c>
      <c r="P60" s="133"/>
      <c r="Q60" s="63" t="s">
        <v>1443</v>
      </c>
      <c r="R60" s="63" t="s">
        <v>1444</v>
      </c>
      <c r="S60" s="154"/>
      <c r="T60" s="154" t="s">
        <v>1445</v>
      </c>
      <c r="U60" s="154" t="s">
        <v>1446</v>
      </c>
      <c r="V60" s="154" t="s">
        <v>1447</v>
      </c>
      <c r="X60" s="180"/>
      <c r="Y60" s="180"/>
      <c r="AA60" s="182">
        <f>IF(OR(J60="Fail",ISBLANK(J60)),INDEX('Issue Code Table'!C:C,MATCH(N:N,'Issue Code Table'!A:A,0)),IF(M60="Critical",6,IF(M60="Significant",5,IF(M60="Moderate",3,2))))</f>
        <v>5</v>
      </c>
      <c r="AB60" s="180"/>
      <c r="AC60" s="180"/>
      <c r="AD60" s="180"/>
      <c r="AE60" s="180"/>
      <c r="AF60" s="180"/>
      <c r="AG60" s="180"/>
      <c r="AH60" s="180"/>
      <c r="AI60" s="180"/>
      <c r="AJ60" s="180"/>
    </row>
    <row r="61" spans="1:36" s="179" customFormat="1" ht="14" x14ac:dyDescent="0.3">
      <c r="A61" s="98"/>
      <c r="B61" s="207" t="s">
        <v>403</v>
      </c>
      <c r="C61" s="98"/>
      <c r="D61" s="97"/>
      <c r="E61" s="97"/>
      <c r="F61" s="97"/>
      <c r="G61" s="212"/>
      <c r="H61" s="97"/>
      <c r="I61" s="97"/>
      <c r="J61" s="97"/>
      <c r="K61" s="97"/>
      <c r="L61" s="97"/>
      <c r="M61" s="97"/>
      <c r="N61" s="97"/>
      <c r="O61" s="97"/>
      <c r="P61" s="97"/>
      <c r="Q61" s="97"/>
      <c r="R61" s="97"/>
      <c r="S61" s="97"/>
      <c r="T61" s="212"/>
      <c r="U61" s="210"/>
      <c r="V61" s="210"/>
      <c r="AA61" s="97"/>
    </row>
    <row r="64" spans="1:36" hidden="1" x14ac:dyDescent="0.35"/>
    <row r="65" spans="5:5" hidden="1" x14ac:dyDescent="0.35"/>
    <row r="66" spans="5:5" hidden="1" x14ac:dyDescent="0.35">
      <c r="E66" s="179" t="s">
        <v>404</v>
      </c>
    </row>
    <row r="67" spans="5:5" hidden="1" x14ac:dyDescent="0.35">
      <c r="E67" s="179" t="s">
        <v>56</v>
      </c>
    </row>
    <row r="68" spans="5:5" hidden="1" x14ac:dyDescent="0.35">
      <c r="E68" s="179" t="s">
        <v>57</v>
      </c>
    </row>
    <row r="69" spans="5:5" hidden="1" x14ac:dyDescent="0.35">
      <c r="E69" s="179" t="s">
        <v>45</v>
      </c>
    </row>
    <row r="70" spans="5:5" hidden="1" x14ac:dyDescent="0.35">
      <c r="E70" s="179" t="s">
        <v>405</v>
      </c>
    </row>
    <row r="71" spans="5:5" hidden="1" x14ac:dyDescent="0.35">
      <c r="E71" s="179"/>
    </row>
    <row r="72" spans="5:5" hidden="1" x14ac:dyDescent="0.35">
      <c r="E72" s="186" t="s">
        <v>406</v>
      </c>
    </row>
    <row r="73" spans="5:5" hidden="1" x14ac:dyDescent="0.35">
      <c r="E73" s="186" t="s">
        <v>136</v>
      </c>
    </row>
    <row r="74" spans="5:5" hidden="1" x14ac:dyDescent="0.35">
      <c r="E74" s="186" t="s">
        <v>145</v>
      </c>
    </row>
    <row r="75" spans="5:5" hidden="1" x14ac:dyDescent="0.35">
      <c r="E75" s="186" t="s">
        <v>162</v>
      </c>
    </row>
    <row r="76" spans="5:5" hidden="1" x14ac:dyDescent="0.35">
      <c r="E76" s="186" t="s">
        <v>226</v>
      </c>
    </row>
    <row r="77" spans="5:5" hidden="1" x14ac:dyDescent="0.35"/>
    <row r="78" spans="5:5" hidden="1" x14ac:dyDescent="0.35"/>
    <row r="79" spans="5:5" hidden="1" x14ac:dyDescent="0.35"/>
  </sheetData>
  <protectedRanges>
    <protectedRange password="E1A2" sqref="N2:O2" name="Range1"/>
    <protectedRange password="E1A2" sqref="O21:O24" name="Range1_1_3_35_1"/>
  </protectedRanges>
  <autoFilter ref="A2:AJ61" xr:uid="{7EC9DE94-3FE9-4945-8736-3F87F20BBE68}"/>
  <phoneticPr fontId="24" type="noConversion"/>
  <conditionalFormatting sqref="A3:AA60">
    <cfRule type="expression" dxfId="11" priority="5" stopIfTrue="1">
      <formula>AND($A13&lt;&gt;"", MOD(ROW()-2,2)=1)</formula>
    </cfRule>
    <cfRule type="expression" dxfId="10" priority="6" stopIfTrue="1">
      <formula>AND($A13&lt;&gt;"", MOD(ROW()-2,2)=0)</formula>
    </cfRule>
  </conditionalFormatting>
  <conditionalFormatting sqref="J3:J60">
    <cfRule type="expression" dxfId="9" priority="2" stopIfTrue="1">
      <formula>LOWER(TRIM($J3))="pass"</formula>
    </cfRule>
    <cfRule type="expression" dxfId="8" priority="3" stopIfTrue="1">
      <formula>LOWER(TRIM($J3))="fail"</formula>
    </cfRule>
    <cfRule type="expression" dxfId="7" priority="4" stopIfTrue="1">
      <formula>LOWER(TRIM($J3))="info"</formula>
    </cfRule>
  </conditionalFormatting>
  <dataValidations count="2">
    <dataValidation type="list" allowBlank="1" showInputMessage="1" showErrorMessage="1" sqref="J3:J60" xr:uid="{260933C7-6857-4821-BE31-13D84208DD60}">
      <formula1>$E$67:$E$70</formula1>
    </dataValidation>
    <dataValidation type="list" allowBlank="1" showInputMessage="1" showErrorMessage="1" sqref="M3:M60" xr:uid="{0E95BB5E-6644-42BE-8C4F-B34DA3A6A30D}">
      <formula1>$E$73:$E$76</formula1>
    </dataValidation>
  </dataValidations>
  <pageMargins left="0.7" right="0.7" top="0.75" bottom="0.75" header="0.3" footer="0.3"/>
  <pageSetup orientation="portrait" r:id="rId1"/>
  <headerFooter alignWithMargins="0"/>
  <rowBreaks count="1" manualBreakCount="1">
    <brk id="2" max="16383" man="1"/>
  </rowBreaks>
  <extLst>
    <ext xmlns:x14="http://schemas.microsoft.com/office/spreadsheetml/2009/9/main" uri="{78C0D931-6437-407d-A8EE-F0AAD7539E65}">
      <x14:conditionalFormattings>
        <x14:conditionalFormatting xmlns:xm="http://schemas.microsoft.com/office/excel/2006/main">
          <x14:cfRule type="expression" priority="1" stopIfTrue="1" id="{7618FEFE-10FD-4815-B974-E40CFE75C1B4}">
            <xm:f>AND($N3&lt;&gt;"", ISNA(MATCH($N3,'Issue Code Table'!$A:$A,0)))</xm:f>
            <x14:dxf>
              <font>
                <b/>
                <i val="0"/>
                <color rgb="FFFF0101"/>
              </font>
              <fill>
                <patternFill>
                  <bgColor rgb="FFFFFF00"/>
                </patternFill>
              </fill>
            </x14:dxf>
          </x14:cfRule>
          <xm:sqref>N3:N60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C5A2D-B22F-462F-8C2F-A5C3D05EBFB2}">
  <sheetPr codeName="Sheet10">
    <tabColor theme="4" tint="-0.249977111117893"/>
  </sheetPr>
  <dimension ref="A1:AA59"/>
  <sheetViews>
    <sheetView zoomScaleNormal="100" workbookViewId="0">
      <pane ySplit="2" topLeftCell="A3" activePane="bottomLeft" state="frozen"/>
      <selection activeCell="O1" sqref="O1"/>
      <selection pane="bottomLeft"/>
    </sheetView>
  </sheetViews>
  <sheetFormatPr defaultColWidth="22.7265625" defaultRowHeight="14.5" zeroHeight="1" x14ac:dyDescent="0.35"/>
  <cols>
    <col min="1" max="1" width="10.81640625" style="290" bestFit="1" customWidth="1"/>
    <col min="2" max="2" width="11.81640625" style="293" customWidth="1"/>
    <col min="3" max="3" width="17" style="294" customWidth="1"/>
    <col min="4" max="4" width="18.1796875" style="290" customWidth="1"/>
    <col min="5" max="5" width="24" style="290" customWidth="1"/>
    <col min="6" max="6" width="30.81640625" style="290" customWidth="1"/>
    <col min="7" max="7" width="27.81640625" style="292" customWidth="1"/>
    <col min="8" max="8" width="22.7265625" style="290" customWidth="1"/>
    <col min="9" max="9" width="14.54296875" style="290" customWidth="1"/>
    <col min="10" max="10" width="18.26953125" style="290" customWidth="1"/>
    <col min="11" max="11" width="19" style="293" hidden="1" customWidth="1"/>
    <col min="12" max="12" width="13.7265625" style="290" customWidth="1"/>
    <col min="13" max="13" width="12.54296875" style="293" customWidth="1"/>
    <col min="14" max="14" width="12" style="293" customWidth="1"/>
    <col min="15" max="15" width="39.54296875" style="293" customWidth="1"/>
    <col min="16" max="16" width="10.7265625" style="290" hidden="1" customWidth="1"/>
    <col min="17" max="18" width="22.7265625" style="293" customWidth="1"/>
    <col min="19" max="19" width="61.1796875" style="290" customWidth="1"/>
    <col min="20" max="20" width="49.7265625" style="292" customWidth="1"/>
    <col min="21" max="21" width="23.54296875" style="290" hidden="1" customWidth="1"/>
    <col min="22" max="22" width="32" style="290" hidden="1" customWidth="1"/>
    <col min="23" max="23" width="22.7265625" style="291" hidden="1" customWidth="1"/>
    <col min="24" max="25" width="22.7265625" style="290" hidden="1" customWidth="1"/>
    <col min="26" max="26" width="22.7265625" style="291" hidden="1" customWidth="1"/>
    <col min="27" max="27" width="12.1796875" style="290" hidden="1" customWidth="1"/>
    <col min="28" max="16384" width="22.7265625" style="290"/>
  </cols>
  <sheetData>
    <row r="1" spans="1:27" s="296" customFormat="1" ht="14" x14ac:dyDescent="0.3">
      <c r="A1" s="331" t="s">
        <v>55</v>
      </c>
      <c r="B1" s="330"/>
      <c r="C1" s="330"/>
      <c r="D1" s="329"/>
      <c r="E1" s="329"/>
      <c r="F1" s="329"/>
      <c r="G1" s="329"/>
      <c r="H1" s="329"/>
      <c r="I1" s="329"/>
      <c r="J1" s="329"/>
      <c r="K1" s="328"/>
      <c r="L1" s="326"/>
      <c r="M1" s="326"/>
      <c r="N1" s="326"/>
      <c r="O1" s="326"/>
      <c r="P1" s="326"/>
      <c r="Q1" s="326"/>
      <c r="R1" s="326"/>
      <c r="S1" s="326"/>
      <c r="T1" s="327"/>
      <c r="U1" s="298"/>
      <c r="V1" s="298"/>
      <c r="AA1" s="326"/>
    </row>
    <row r="2" spans="1:27" ht="45.75" customHeight="1" x14ac:dyDescent="0.25">
      <c r="A2" s="352" t="s">
        <v>115</v>
      </c>
      <c r="B2" s="352" t="s">
        <v>116</v>
      </c>
      <c r="C2" s="353" t="s">
        <v>117</v>
      </c>
      <c r="D2" s="352" t="s">
        <v>118</v>
      </c>
      <c r="E2" s="352" t="s">
        <v>407</v>
      </c>
      <c r="F2" s="352" t="s">
        <v>408</v>
      </c>
      <c r="G2" s="352" t="s">
        <v>120</v>
      </c>
      <c r="H2" s="352" t="s">
        <v>121</v>
      </c>
      <c r="I2" s="352" t="s">
        <v>122</v>
      </c>
      <c r="J2" s="352" t="s">
        <v>123</v>
      </c>
      <c r="K2" s="357" t="s">
        <v>409</v>
      </c>
      <c r="L2" s="352" t="s">
        <v>124</v>
      </c>
      <c r="M2" s="352" t="s">
        <v>125</v>
      </c>
      <c r="N2" s="354" t="s">
        <v>126</v>
      </c>
      <c r="O2" s="354" t="s">
        <v>2969</v>
      </c>
      <c r="P2" s="355"/>
      <c r="Q2" s="352" t="s">
        <v>410</v>
      </c>
      <c r="R2" s="352" t="s">
        <v>411</v>
      </c>
      <c r="S2" s="352" t="s">
        <v>950</v>
      </c>
      <c r="T2" s="352" t="s">
        <v>413</v>
      </c>
      <c r="U2" s="358" t="s">
        <v>414</v>
      </c>
      <c r="V2" s="358" t="s">
        <v>415</v>
      </c>
      <c r="W2" s="356"/>
      <c r="X2" s="355"/>
      <c r="Y2" s="355"/>
      <c r="Z2" s="356"/>
      <c r="AA2" s="352" t="s">
        <v>127</v>
      </c>
    </row>
    <row r="3" spans="1:27" ht="59.25" customHeight="1" x14ac:dyDescent="0.35">
      <c r="A3" s="311" t="s">
        <v>1451</v>
      </c>
      <c r="B3" s="304" t="s">
        <v>178</v>
      </c>
      <c r="C3" s="304" t="s">
        <v>179</v>
      </c>
      <c r="D3" s="304" t="s">
        <v>724</v>
      </c>
      <c r="E3" s="304" t="s">
        <v>2805</v>
      </c>
      <c r="F3" s="305" t="s">
        <v>1452</v>
      </c>
      <c r="G3" s="305" t="s">
        <v>2806</v>
      </c>
      <c r="H3" s="304" t="s">
        <v>1453</v>
      </c>
      <c r="I3" s="304"/>
      <c r="J3" s="311"/>
      <c r="K3" s="304" t="s">
        <v>1454</v>
      </c>
      <c r="L3" s="304"/>
      <c r="M3" s="304" t="s">
        <v>145</v>
      </c>
      <c r="N3" s="314" t="s">
        <v>210</v>
      </c>
      <c r="O3" s="304" t="s">
        <v>211</v>
      </c>
      <c r="P3" s="307"/>
      <c r="Q3" s="321" t="s">
        <v>424</v>
      </c>
      <c r="R3" s="321" t="s">
        <v>2807</v>
      </c>
      <c r="S3" s="304" t="s">
        <v>1455</v>
      </c>
      <c r="T3" s="305" t="s">
        <v>2808</v>
      </c>
      <c r="U3" s="305" t="s">
        <v>1456</v>
      </c>
      <c r="V3" s="304" t="s">
        <v>1457</v>
      </c>
      <c r="AA3" s="303">
        <f>IF(OR(J3="Fail",ISBLANK(J3)),INDEX('Issue Code Table'!C:C,MATCH(N:N,'Issue Code Table'!A:A,0)),IF(M3="Critical",6,IF(M3="Significant",5,IF(M3="Moderate",3,2))))</f>
        <v>5</v>
      </c>
    </row>
    <row r="4" spans="1:27" ht="80.25" customHeight="1" x14ac:dyDescent="0.35">
      <c r="A4" s="311" t="s">
        <v>1458</v>
      </c>
      <c r="B4" s="304" t="s">
        <v>178</v>
      </c>
      <c r="C4" s="304" t="s">
        <v>179</v>
      </c>
      <c r="D4" s="304" t="s">
        <v>724</v>
      </c>
      <c r="E4" s="304" t="s">
        <v>2809</v>
      </c>
      <c r="F4" s="305" t="s">
        <v>1459</v>
      </c>
      <c r="G4" s="305" t="s">
        <v>2810</v>
      </c>
      <c r="H4" s="304" t="s">
        <v>2950</v>
      </c>
      <c r="I4" s="304"/>
      <c r="J4" s="311"/>
      <c r="K4" s="310" t="s">
        <v>1460</v>
      </c>
      <c r="L4" s="304"/>
      <c r="M4" s="304" t="s">
        <v>145</v>
      </c>
      <c r="N4" s="314" t="s">
        <v>210</v>
      </c>
      <c r="O4" s="304" t="s">
        <v>211</v>
      </c>
      <c r="P4" s="307"/>
      <c r="Q4" s="321" t="s">
        <v>424</v>
      </c>
      <c r="R4" s="321" t="s">
        <v>448</v>
      </c>
      <c r="S4" s="304" t="s">
        <v>1461</v>
      </c>
      <c r="T4" s="305" t="s">
        <v>2811</v>
      </c>
      <c r="U4" s="305" t="s">
        <v>1462</v>
      </c>
      <c r="V4" s="304" t="s">
        <v>1463</v>
      </c>
      <c r="AA4" s="303">
        <f>IF(OR(J4="Fail",ISBLANK(J4)),INDEX('Issue Code Table'!C:C,MATCH(N:N,'Issue Code Table'!A:A,0)),IF(M4="Critical",6,IF(M4="Significant",5,IF(M4="Moderate",3,2))))</f>
        <v>5</v>
      </c>
    </row>
    <row r="5" spans="1:27" ht="76.5" customHeight="1" x14ac:dyDescent="0.35">
      <c r="A5" s="311" t="s">
        <v>1464</v>
      </c>
      <c r="B5" s="304" t="s">
        <v>178</v>
      </c>
      <c r="C5" s="304" t="s">
        <v>179</v>
      </c>
      <c r="D5" s="304" t="s">
        <v>724</v>
      </c>
      <c r="E5" s="304" t="s">
        <v>1465</v>
      </c>
      <c r="F5" s="305" t="s">
        <v>1466</v>
      </c>
      <c r="G5" s="305" t="s">
        <v>2813</v>
      </c>
      <c r="H5" s="304" t="s">
        <v>2951</v>
      </c>
      <c r="I5" s="304"/>
      <c r="J5" s="311"/>
      <c r="K5" s="310" t="s">
        <v>2952</v>
      </c>
      <c r="L5" s="304"/>
      <c r="M5" s="304" t="s">
        <v>145</v>
      </c>
      <c r="N5" s="314" t="s">
        <v>210</v>
      </c>
      <c r="O5" s="304" t="s">
        <v>211</v>
      </c>
      <c r="P5" s="307"/>
      <c r="Q5" s="321" t="s">
        <v>424</v>
      </c>
      <c r="R5" s="321" t="s">
        <v>2814</v>
      </c>
      <c r="S5" s="304" t="s">
        <v>1467</v>
      </c>
      <c r="T5" s="325" t="s">
        <v>2960</v>
      </c>
      <c r="U5" s="305" t="s">
        <v>1468</v>
      </c>
      <c r="V5" s="304" t="s">
        <v>1469</v>
      </c>
      <c r="AA5" s="303">
        <f>IF(OR(J5="Fail",ISBLANK(J5)),INDEX('Issue Code Table'!C:C,MATCH(N:N,'Issue Code Table'!A:A,0)),IF(M5="Critical",6,IF(M5="Significant",5,IF(M5="Moderate",3,2))))</f>
        <v>5</v>
      </c>
    </row>
    <row r="6" spans="1:27" ht="72" customHeight="1" x14ac:dyDescent="0.35">
      <c r="A6" s="311" t="s">
        <v>1470</v>
      </c>
      <c r="B6" s="304" t="s">
        <v>2931</v>
      </c>
      <c r="C6" s="304" t="s">
        <v>2932</v>
      </c>
      <c r="D6" s="304" t="s">
        <v>724</v>
      </c>
      <c r="E6" s="304" t="s">
        <v>2926</v>
      </c>
      <c r="F6" s="305" t="s">
        <v>2744</v>
      </c>
      <c r="G6" s="305" t="s">
        <v>2927</v>
      </c>
      <c r="H6" s="305" t="s">
        <v>2928</v>
      </c>
      <c r="I6" s="304"/>
      <c r="J6" s="311"/>
      <c r="K6" s="310" t="s">
        <v>2937</v>
      </c>
      <c r="L6" s="304" t="s">
        <v>2941</v>
      </c>
      <c r="M6" s="304" t="s">
        <v>162</v>
      </c>
      <c r="N6" s="314" t="s">
        <v>235</v>
      </c>
      <c r="O6" s="304" t="s">
        <v>236</v>
      </c>
      <c r="P6" s="307"/>
      <c r="Q6" s="321" t="s">
        <v>490</v>
      </c>
      <c r="R6" s="321" t="s">
        <v>529</v>
      </c>
      <c r="S6" s="304" t="s">
        <v>2745</v>
      </c>
      <c r="T6" s="305" t="s">
        <v>2929</v>
      </c>
      <c r="U6" s="305" t="s">
        <v>2930</v>
      </c>
      <c r="V6" s="304"/>
      <c r="AA6" s="303">
        <f>IF(OR(J6="Fail",ISBLANK(J6)),INDEX('Issue Code Table'!C:C,MATCH(N:N,'Issue Code Table'!A:A,0)),IF(M6="Critical",6,IF(M6="Significant",5,IF(M6="Moderate",3,2))))</f>
        <v>4</v>
      </c>
    </row>
    <row r="7" spans="1:27" ht="72" customHeight="1" x14ac:dyDescent="0.35">
      <c r="A7" s="311" t="s">
        <v>1471</v>
      </c>
      <c r="B7" s="304" t="s">
        <v>178</v>
      </c>
      <c r="C7" s="304" t="s">
        <v>179</v>
      </c>
      <c r="D7" s="304" t="s">
        <v>724</v>
      </c>
      <c r="E7" s="304" t="s">
        <v>1472</v>
      </c>
      <c r="F7" s="305" t="s">
        <v>1473</v>
      </c>
      <c r="G7" s="305" t="s">
        <v>2746</v>
      </c>
      <c r="H7" s="304" t="s">
        <v>1474</v>
      </c>
      <c r="I7" s="304"/>
      <c r="J7" s="311"/>
      <c r="K7" s="310" t="s">
        <v>1475</v>
      </c>
      <c r="L7" s="304"/>
      <c r="M7" s="304" t="s">
        <v>145</v>
      </c>
      <c r="N7" s="314" t="s">
        <v>210</v>
      </c>
      <c r="O7" s="304" t="s">
        <v>211</v>
      </c>
      <c r="P7" s="307"/>
      <c r="Q7" s="321" t="s">
        <v>490</v>
      </c>
      <c r="R7" s="321" t="s">
        <v>491</v>
      </c>
      <c r="S7" s="304" t="s">
        <v>2816</v>
      </c>
      <c r="T7" s="305" t="s">
        <v>2747</v>
      </c>
      <c r="U7" s="305" t="s">
        <v>1476</v>
      </c>
      <c r="V7" s="304" t="s">
        <v>1477</v>
      </c>
      <c r="AA7" s="303">
        <f>IF(OR(J7="Fail",ISBLANK(J7)),INDEX('Issue Code Table'!C:C,MATCH(N:N,'Issue Code Table'!A:A,0)),IF(M7="Critical",6,IF(M7="Significant",5,IF(M7="Moderate",3,2))))</f>
        <v>5</v>
      </c>
    </row>
    <row r="8" spans="1:27" ht="72" customHeight="1" x14ac:dyDescent="0.35">
      <c r="A8" s="311" t="s">
        <v>2847</v>
      </c>
      <c r="B8" s="304" t="s">
        <v>213</v>
      </c>
      <c r="C8" s="332" t="s">
        <v>214</v>
      </c>
      <c r="D8" s="304" t="s">
        <v>724</v>
      </c>
      <c r="E8" s="304" t="s">
        <v>2849</v>
      </c>
      <c r="F8" s="305" t="s">
        <v>2851</v>
      </c>
      <c r="G8" s="305" t="s">
        <v>2922</v>
      </c>
      <c r="H8" s="304" t="s">
        <v>2890</v>
      </c>
      <c r="I8" s="304"/>
      <c r="J8" s="311"/>
      <c r="K8" s="310" t="s">
        <v>2891</v>
      </c>
      <c r="L8" s="304" t="s">
        <v>2923</v>
      </c>
      <c r="M8" s="304" t="s">
        <v>145</v>
      </c>
      <c r="N8" s="333" t="s">
        <v>210</v>
      </c>
      <c r="O8" s="304" t="s">
        <v>211</v>
      </c>
      <c r="P8" s="307"/>
      <c r="Q8" s="321" t="s">
        <v>490</v>
      </c>
      <c r="R8" s="321" t="s">
        <v>505</v>
      </c>
      <c r="S8" s="304" t="s">
        <v>2853</v>
      </c>
      <c r="T8" s="305" t="s">
        <v>2924</v>
      </c>
      <c r="U8" s="305" t="s">
        <v>2925</v>
      </c>
      <c r="V8" s="304" t="s">
        <v>2910</v>
      </c>
      <c r="AA8" s="303">
        <f>IF(OR(J8="Fail",ISBLANK(J8)),INDEX('Issue Code Table'!C:C,MATCH(N:N,'Issue Code Table'!A:A,0)),IF(M8="Critical",6,IF(M8="Significant",5,IF(M8="Moderate",3,2))))</f>
        <v>5</v>
      </c>
    </row>
    <row r="9" spans="1:27" ht="72" customHeight="1" x14ac:dyDescent="0.35">
      <c r="A9" s="311" t="s">
        <v>2848</v>
      </c>
      <c r="B9" s="304" t="s">
        <v>213</v>
      </c>
      <c r="C9" s="332" t="s">
        <v>214</v>
      </c>
      <c r="D9" s="304" t="s">
        <v>724</v>
      </c>
      <c r="E9" s="304" t="s">
        <v>2850</v>
      </c>
      <c r="F9" s="305" t="s">
        <v>2953</v>
      </c>
      <c r="G9" s="305" t="s">
        <v>2852</v>
      </c>
      <c r="H9" s="304" t="s">
        <v>2894</v>
      </c>
      <c r="I9" s="304"/>
      <c r="J9" s="311"/>
      <c r="K9" s="310" t="s">
        <v>2895</v>
      </c>
      <c r="L9" s="304"/>
      <c r="M9" s="304" t="s">
        <v>145</v>
      </c>
      <c r="N9" s="333" t="s">
        <v>218</v>
      </c>
      <c r="O9" s="304" t="s">
        <v>219</v>
      </c>
      <c r="P9" s="307"/>
      <c r="Q9" s="321" t="s">
        <v>490</v>
      </c>
      <c r="R9" s="321" t="s">
        <v>516</v>
      </c>
      <c r="S9" s="304" t="s">
        <v>2854</v>
      </c>
      <c r="T9" s="305" t="s">
        <v>2855</v>
      </c>
      <c r="U9" s="305" t="s">
        <v>2912</v>
      </c>
      <c r="V9" s="215" t="s">
        <v>2911</v>
      </c>
      <c r="AA9" s="303">
        <f>IF(OR(J9="Fail",ISBLANK(J9)),INDEX('Issue Code Table'!C:C,MATCH(N:N,'Issue Code Table'!A:A,0)),IF(M9="Critical",6,IF(M9="Significant",5,IF(M9="Moderate",3,2))))</f>
        <v>5</v>
      </c>
    </row>
    <row r="10" spans="1:27" ht="72" customHeight="1" x14ac:dyDescent="0.35">
      <c r="A10" s="311" t="s">
        <v>2856</v>
      </c>
      <c r="B10" s="304" t="s">
        <v>2931</v>
      </c>
      <c r="C10" s="304" t="s">
        <v>2932</v>
      </c>
      <c r="D10" s="304" t="s">
        <v>724</v>
      </c>
      <c r="E10" s="304" t="s">
        <v>2933</v>
      </c>
      <c r="F10" s="305" t="s">
        <v>2861</v>
      </c>
      <c r="G10" s="305" t="s">
        <v>2934</v>
      </c>
      <c r="H10" s="304" t="s">
        <v>2935</v>
      </c>
      <c r="I10" s="304"/>
      <c r="J10" s="311"/>
      <c r="K10" s="310" t="s">
        <v>2936</v>
      </c>
      <c r="L10" s="304" t="s">
        <v>2941</v>
      </c>
      <c r="M10" s="304" t="s">
        <v>162</v>
      </c>
      <c r="N10" s="333" t="s">
        <v>235</v>
      </c>
      <c r="O10" s="304" t="s">
        <v>236</v>
      </c>
      <c r="P10" s="307"/>
      <c r="Q10" s="321" t="s">
        <v>490</v>
      </c>
      <c r="R10" s="321" t="s">
        <v>540</v>
      </c>
      <c r="S10" s="304"/>
      <c r="T10" s="305" t="s">
        <v>2938</v>
      </c>
      <c r="U10" s="305" t="s">
        <v>2939</v>
      </c>
      <c r="V10" s="304" t="s">
        <v>2940</v>
      </c>
      <c r="AA10" s="303">
        <f>IF(OR(J10="Fail",ISBLANK(J10)),INDEX('Issue Code Table'!C:C,MATCH(N:N,'Issue Code Table'!A:A,0)),IF(M10="Critical",6,IF(M10="Significant",5,IF(M10="Moderate",3,2))))</f>
        <v>4</v>
      </c>
    </row>
    <row r="11" spans="1:27" ht="72" customHeight="1" x14ac:dyDescent="0.35">
      <c r="A11" s="311" t="s">
        <v>2857</v>
      </c>
      <c r="B11" s="304" t="s">
        <v>2908</v>
      </c>
      <c r="C11" s="304" t="s">
        <v>2909</v>
      </c>
      <c r="D11" s="304" t="s">
        <v>724</v>
      </c>
      <c r="E11" s="304" t="s">
        <v>2859</v>
      </c>
      <c r="F11" s="305" t="s">
        <v>2862</v>
      </c>
      <c r="G11" s="305" t="s">
        <v>2863</v>
      </c>
      <c r="H11" s="304" t="s">
        <v>2896</v>
      </c>
      <c r="I11" s="304"/>
      <c r="J11" s="311"/>
      <c r="K11" s="304" t="s">
        <v>2897</v>
      </c>
      <c r="L11" s="304"/>
      <c r="M11" s="304" t="s">
        <v>162</v>
      </c>
      <c r="N11" s="333" t="s">
        <v>1039</v>
      </c>
      <c r="O11" s="304" t="s">
        <v>1040</v>
      </c>
      <c r="P11" s="307"/>
      <c r="Q11" s="321" t="s">
        <v>490</v>
      </c>
      <c r="R11" s="321" t="s">
        <v>551</v>
      </c>
      <c r="S11" s="304" t="s">
        <v>2866</v>
      </c>
      <c r="T11" s="305" t="s">
        <v>2867</v>
      </c>
      <c r="U11" s="305" t="s">
        <v>2913</v>
      </c>
      <c r="V11" s="304" t="s">
        <v>2914</v>
      </c>
      <c r="AA11" s="303">
        <f>IF(OR(J11="Fail",ISBLANK(J11)),INDEX('Issue Code Table'!C:C,MATCH(N:N,'Issue Code Table'!A:A,0)),IF(M11="Critical",6,IF(M11="Significant",5,IF(M11="Moderate",3,2))))</f>
        <v>4</v>
      </c>
    </row>
    <row r="12" spans="1:27" ht="72" customHeight="1" x14ac:dyDescent="0.35">
      <c r="A12" s="311" t="s">
        <v>2858</v>
      </c>
      <c r="B12" s="289" t="s">
        <v>377</v>
      </c>
      <c r="C12" s="289" t="s">
        <v>378</v>
      </c>
      <c r="D12" s="304" t="s">
        <v>724</v>
      </c>
      <c r="E12" s="304" t="s">
        <v>2860</v>
      </c>
      <c r="F12" s="305" t="s">
        <v>2864</v>
      </c>
      <c r="G12" s="305" t="s">
        <v>2865</v>
      </c>
      <c r="H12" s="304" t="s">
        <v>2898</v>
      </c>
      <c r="I12" s="304"/>
      <c r="J12" s="311"/>
      <c r="K12" s="310" t="s">
        <v>2899</v>
      </c>
      <c r="L12" s="304"/>
      <c r="M12" s="304" t="s">
        <v>145</v>
      </c>
      <c r="N12" s="333" t="s">
        <v>716</v>
      </c>
      <c r="O12" s="304" t="s">
        <v>717</v>
      </c>
      <c r="P12" s="307"/>
      <c r="Q12" s="321" t="s">
        <v>490</v>
      </c>
      <c r="R12" s="321" t="s">
        <v>560</v>
      </c>
      <c r="S12" s="304"/>
      <c r="T12" s="305" t="s">
        <v>2868</v>
      </c>
      <c r="U12" s="305" t="s">
        <v>2915</v>
      </c>
      <c r="V12" s="304" t="s">
        <v>2916</v>
      </c>
      <c r="AA12" s="303">
        <f>IF(OR(J12="Fail",ISBLANK(J12)),INDEX('Issue Code Table'!C:C,MATCH(N:N,'Issue Code Table'!A:A,0)),IF(M12="Critical",6,IF(M12="Significant",5,IF(M12="Moderate",3,2))))</f>
        <v>5</v>
      </c>
    </row>
    <row r="13" spans="1:27" ht="72" customHeight="1" x14ac:dyDescent="0.35">
      <c r="A13" s="311" t="s">
        <v>2839</v>
      </c>
      <c r="B13" s="304" t="s">
        <v>430</v>
      </c>
      <c r="C13" s="304" t="s">
        <v>431</v>
      </c>
      <c r="D13" s="304" t="s">
        <v>724</v>
      </c>
      <c r="E13" s="304" t="s">
        <v>2840</v>
      </c>
      <c r="F13" s="305" t="s">
        <v>2841</v>
      </c>
      <c r="G13" s="305" t="s">
        <v>2842</v>
      </c>
      <c r="H13" s="304" t="s">
        <v>2900</v>
      </c>
      <c r="I13" s="304"/>
      <c r="J13" s="311"/>
      <c r="K13" s="304" t="s">
        <v>2901</v>
      </c>
      <c r="L13" s="304"/>
      <c r="M13" s="304" t="s">
        <v>145</v>
      </c>
      <c r="N13" s="333" t="s">
        <v>210</v>
      </c>
      <c r="O13" s="304" t="s">
        <v>211</v>
      </c>
      <c r="P13" s="307"/>
      <c r="Q13" s="321" t="s">
        <v>437</v>
      </c>
      <c r="R13" s="321" t="s">
        <v>2843</v>
      </c>
      <c r="S13" s="304" t="s">
        <v>2844</v>
      </c>
      <c r="T13" s="305" t="s">
        <v>2845</v>
      </c>
      <c r="U13" s="305" t="s">
        <v>2917</v>
      </c>
      <c r="V13" s="304" t="s">
        <v>2918</v>
      </c>
      <c r="AA13" s="303">
        <f>IF(OR(J13="Fail",ISBLANK(J13)),INDEX('Issue Code Table'!C:C,MATCH(N:N,'Issue Code Table'!A:A,0)),IF(M13="Critical",6,IF(M13="Significant",5,IF(M13="Moderate",3,2))))</f>
        <v>5</v>
      </c>
    </row>
    <row r="14" spans="1:27" ht="72" customHeight="1" x14ac:dyDescent="0.35">
      <c r="A14" s="311" t="s">
        <v>2869</v>
      </c>
      <c r="B14" s="304" t="s">
        <v>221</v>
      </c>
      <c r="C14" s="304" t="s">
        <v>222</v>
      </c>
      <c r="D14" s="304" t="s">
        <v>724</v>
      </c>
      <c r="E14" s="304" t="s">
        <v>2871</v>
      </c>
      <c r="F14" s="305" t="s">
        <v>2872</v>
      </c>
      <c r="G14" s="305" t="s">
        <v>2873</v>
      </c>
      <c r="H14" s="304" t="s">
        <v>2902</v>
      </c>
      <c r="I14" s="304"/>
      <c r="J14" s="311"/>
      <c r="K14" s="304" t="s">
        <v>2903</v>
      </c>
      <c r="L14" s="304"/>
      <c r="M14" s="304" t="s">
        <v>226</v>
      </c>
      <c r="N14" s="333" t="s">
        <v>227</v>
      </c>
      <c r="O14" s="304" t="s">
        <v>1059</v>
      </c>
      <c r="P14" s="307"/>
      <c r="Q14" s="321" t="s">
        <v>1060</v>
      </c>
      <c r="R14" s="321" t="s">
        <v>1061</v>
      </c>
      <c r="S14" s="304" t="s">
        <v>2877</v>
      </c>
      <c r="T14" s="305" t="s">
        <v>2879</v>
      </c>
      <c r="U14" s="305" t="s">
        <v>2919</v>
      </c>
      <c r="V14" s="304"/>
      <c r="AA14" s="303" t="e">
        <f>IF(OR(J14="Fail",ISBLANK(J14)),INDEX('Issue Code Table'!C:C,MATCH(N:N,'Issue Code Table'!A:A,0)),IF(M14="Critical",6,IF(M14="Significant",5,IF(M14="Moderate",3,2))))</f>
        <v>#N/A</v>
      </c>
    </row>
    <row r="15" spans="1:27" ht="72" customHeight="1" x14ac:dyDescent="0.35">
      <c r="A15" s="311" t="s">
        <v>2870</v>
      </c>
      <c r="B15" s="304" t="s">
        <v>221</v>
      </c>
      <c r="C15" s="304" t="s">
        <v>222</v>
      </c>
      <c r="D15" s="304" t="s">
        <v>724</v>
      </c>
      <c r="E15" s="304" t="s">
        <v>2874</v>
      </c>
      <c r="F15" s="305" t="s">
        <v>2875</v>
      </c>
      <c r="G15" s="305" t="s">
        <v>2876</v>
      </c>
      <c r="H15" s="304" t="s">
        <v>2904</v>
      </c>
      <c r="I15" s="304"/>
      <c r="J15" s="311"/>
      <c r="K15" s="304" t="s">
        <v>2905</v>
      </c>
      <c r="L15" s="304"/>
      <c r="M15" s="304" t="s">
        <v>226</v>
      </c>
      <c r="N15" s="333" t="s">
        <v>227</v>
      </c>
      <c r="O15" s="304" t="s">
        <v>1059</v>
      </c>
      <c r="P15" s="307"/>
      <c r="Q15" s="321" t="s">
        <v>1060</v>
      </c>
      <c r="R15" s="321" t="s">
        <v>1070</v>
      </c>
      <c r="S15" s="304" t="s">
        <v>2878</v>
      </c>
      <c r="T15" s="305" t="s">
        <v>2880</v>
      </c>
      <c r="U15" s="305" t="s">
        <v>2920</v>
      </c>
      <c r="V15" s="304"/>
      <c r="AA15" s="303" t="e">
        <f>IF(OR(J15="Fail",ISBLANK(J15)),INDEX('Issue Code Table'!C:C,MATCH(N:N,'Issue Code Table'!A:A,0)),IF(M15="Critical",6,IF(M15="Significant",5,IF(M15="Moderate",3,2))))</f>
        <v>#N/A</v>
      </c>
    </row>
    <row r="16" spans="1:27" ht="47.25" customHeight="1" x14ac:dyDescent="0.35">
      <c r="A16" s="311" t="s">
        <v>1478</v>
      </c>
      <c r="B16" s="304" t="s">
        <v>276</v>
      </c>
      <c r="C16" s="304" t="s">
        <v>277</v>
      </c>
      <c r="D16" s="304" t="s">
        <v>724</v>
      </c>
      <c r="E16" s="304" t="s">
        <v>1479</v>
      </c>
      <c r="F16" s="305" t="s">
        <v>2748</v>
      </c>
      <c r="G16" s="305" t="s">
        <v>2749</v>
      </c>
      <c r="H16" s="304" t="s">
        <v>1480</v>
      </c>
      <c r="I16" s="304"/>
      <c r="J16" s="311"/>
      <c r="K16" s="310" t="s">
        <v>1481</v>
      </c>
      <c r="L16" s="304"/>
      <c r="M16" s="304" t="s">
        <v>145</v>
      </c>
      <c r="N16" s="314" t="s">
        <v>612</v>
      </c>
      <c r="O16" s="304" t="s">
        <v>613</v>
      </c>
      <c r="P16" s="307"/>
      <c r="Q16" s="321">
        <v>1.4</v>
      </c>
      <c r="R16" s="321" t="s">
        <v>601</v>
      </c>
      <c r="S16" s="304" t="s">
        <v>1482</v>
      </c>
      <c r="T16" s="305" t="s">
        <v>2818</v>
      </c>
      <c r="U16" s="305" t="s">
        <v>1483</v>
      </c>
      <c r="V16" s="304" t="s">
        <v>1484</v>
      </c>
      <c r="AA16" s="303">
        <f>IF(OR(J16="Fail",ISBLANK(J16)),INDEX('Issue Code Table'!C:C,MATCH(N:N,'Issue Code Table'!A:A,0)),IF(M16="Critical",6,IF(M16="Significant",5,IF(M16="Moderate",3,2))))</f>
        <v>6</v>
      </c>
    </row>
    <row r="17" spans="1:27" ht="72" customHeight="1" x14ac:dyDescent="0.35">
      <c r="A17" s="311" t="s">
        <v>2881</v>
      </c>
      <c r="B17" s="304" t="s">
        <v>276</v>
      </c>
      <c r="C17" s="304" t="s">
        <v>277</v>
      </c>
      <c r="D17" s="304" t="s">
        <v>724</v>
      </c>
      <c r="E17" s="304" t="s">
        <v>2882</v>
      </c>
      <c r="F17" s="305" t="s">
        <v>2883</v>
      </c>
      <c r="G17" s="305" t="s">
        <v>2945</v>
      </c>
      <c r="H17" s="304" t="s">
        <v>2892</v>
      </c>
      <c r="I17" s="304"/>
      <c r="J17" s="311"/>
      <c r="K17" s="310" t="s">
        <v>2893</v>
      </c>
      <c r="L17" s="304" t="s">
        <v>2946</v>
      </c>
      <c r="M17" s="304" t="s">
        <v>162</v>
      </c>
      <c r="N17" s="333" t="s">
        <v>281</v>
      </c>
      <c r="O17" s="304" t="s">
        <v>282</v>
      </c>
      <c r="P17" s="307"/>
      <c r="Q17" s="321" t="s">
        <v>600</v>
      </c>
      <c r="R17" s="321" t="s">
        <v>625</v>
      </c>
      <c r="S17" s="304" t="s">
        <v>2942</v>
      </c>
      <c r="T17" s="305" t="s">
        <v>2943</v>
      </c>
      <c r="U17" s="305" t="s">
        <v>2944</v>
      </c>
      <c r="V17" s="304" t="s">
        <v>2921</v>
      </c>
      <c r="AA17" s="303" t="e">
        <f>IF(OR(J17="Fail",ISBLANK(J17)),INDEX('Issue Code Table'!C:C,MATCH(N:N,'Issue Code Table'!A:A,0)),IF(M17="Critical",6,IF(M17="Significant",5,IF(M17="Moderate",3,2))))</f>
        <v>#N/A</v>
      </c>
    </row>
    <row r="18" spans="1:27" ht="46.5" customHeight="1" x14ac:dyDescent="0.35">
      <c r="A18" s="311" t="s">
        <v>1485</v>
      </c>
      <c r="B18" s="304" t="s">
        <v>276</v>
      </c>
      <c r="C18" s="304" t="s">
        <v>277</v>
      </c>
      <c r="D18" s="304" t="s">
        <v>724</v>
      </c>
      <c r="E18" s="304" t="s">
        <v>1486</v>
      </c>
      <c r="F18" s="305" t="s">
        <v>2750</v>
      </c>
      <c r="G18" s="305" t="s">
        <v>2947</v>
      </c>
      <c r="H18" s="304" t="s">
        <v>1487</v>
      </c>
      <c r="I18" s="304"/>
      <c r="J18" s="311"/>
      <c r="K18" s="310" t="s">
        <v>1488</v>
      </c>
      <c r="L18" s="304" t="s">
        <v>2948</v>
      </c>
      <c r="M18" s="304" t="s">
        <v>145</v>
      </c>
      <c r="N18" s="314" t="s">
        <v>612</v>
      </c>
      <c r="O18" s="304" t="s">
        <v>613</v>
      </c>
      <c r="P18" s="307"/>
      <c r="Q18" s="321" t="s">
        <v>600</v>
      </c>
      <c r="R18" s="321" t="s">
        <v>1503</v>
      </c>
      <c r="S18" s="304" t="s">
        <v>2751</v>
      </c>
      <c r="T18" s="305" t="s">
        <v>2949</v>
      </c>
      <c r="U18" s="305" t="s">
        <v>1489</v>
      </c>
      <c r="V18" s="304" t="s">
        <v>1490</v>
      </c>
      <c r="AA18" s="303">
        <f>IF(OR(J18="Fail",ISBLANK(J18)),INDEX('Issue Code Table'!C:C,MATCH(N:N,'Issue Code Table'!A:A,0)),IF(M18="Critical",6,IF(M18="Significant",5,IF(M18="Moderate",3,2))))</f>
        <v>6</v>
      </c>
    </row>
    <row r="19" spans="1:27" ht="60" customHeight="1" x14ac:dyDescent="0.35">
      <c r="A19" s="311" t="s">
        <v>1491</v>
      </c>
      <c r="B19" s="324" t="s">
        <v>377</v>
      </c>
      <c r="C19" s="324" t="s">
        <v>378</v>
      </c>
      <c r="D19" s="304" t="s">
        <v>724</v>
      </c>
      <c r="E19" s="304" t="s">
        <v>1492</v>
      </c>
      <c r="F19" s="305" t="s">
        <v>1493</v>
      </c>
      <c r="G19" s="305" t="s">
        <v>2752</v>
      </c>
      <c r="H19" s="304" t="s">
        <v>1494</v>
      </c>
      <c r="I19" s="304"/>
      <c r="J19" s="311"/>
      <c r="K19" s="310" t="s">
        <v>1495</v>
      </c>
      <c r="L19" s="304"/>
      <c r="M19" s="304" t="s">
        <v>162</v>
      </c>
      <c r="N19" s="314" t="s">
        <v>636</v>
      </c>
      <c r="O19" s="304" t="s">
        <v>637</v>
      </c>
      <c r="P19" s="307"/>
      <c r="Q19" s="321" t="s">
        <v>1450</v>
      </c>
      <c r="R19" s="321" t="s">
        <v>2754</v>
      </c>
      <c r="S19" s="304" t="s">
        <v>1496</v>
      </c>
      <c r="T19" s="305" t="s">
        <v>2753</v>
      </c>
      <c r="U19" s="305" t="s">
        <v>1497</v>
      </c>
      <c r="V19" s="304"/>
      <c r="AA19" s="303">
        <f>IF(OR(J19="Fail",ISBLANK(J19)),INDEX('Issue Code Table'!C:C,MATCH(N:N,'Issue Code Table'!A:A,0)),IF(M19="Critical",6,IF(M19="Significant",5,IF(M19="Moderate",3,2))))</f>
        <v>4</v>
      </c>
    </row>
    <row r="20" spans="1:27" ht="69.75" customHeight="1" x14ac:dyDescent="0.25">
      <c r="A20" s="311" t="s">
        <v>1498</v>
      </c>
      <c r="B20" s="304" t="s">
        <v>702</v>
      </c>
      <c r="C20" s="315" t="s">
        <v>703</v>
      </c>
      <c r="D20" s="304" t="s">
        <v>724</v>
      </c>
      <c r="E20" s="304" t="s">
        <v>1499</v>
      </c>
      <c r="F20" s="305" t="s">
        <v>1500</v>
      </c>
      <c r="G20" s="305" t="s">
        <v>2821</v>
      </c>
      <c r="H20" s="305" t="s">
        <v>1501</v>
      </c>
      <c r="I20" s="304"/>
      <c r="J20" s="311"/>
      <c r="K20" s="310" t="s">
        <v>1502</v>
      </c>
      <c r="L20" s="304"/>
      <c r="M20" s="304" t="s">
        <v>162</v>
      </c>
      <c r="N20" s="314" t="s">
        <v>636</v>
      </c>
      <c r="O20" s="304" t="s">
        <v>637</v>
      </c>
      <c r="P20" s="307"/>
      <c r="Q20" s="321" t="s">
        <v>1450</v>
      </c>
      <c r="R20" s="321" t="s">
        <v>2755</v>
      </c>
      <c r="S20" s="304" t="s">
        <v>1504</v>
      </c>
      <c r="T20" s="305" t="s">
        <v>2756</v>
      </c>
      <c r="U20" s="305" t="s">
        <v>1505</v>
      </c>
      <c r="V20" s="304"/>
      <c r="W20" s="290"/>
      <c r="Z20" s="290"/>
      <c r="AA20" s="303">
        <f>IF(OR(J20="Fail",ISBLANK(J20)),INDEX('Issue Code Table'!C:C,MATCH(N:N,'Issue Code Table'!A:A,0)),IF(M20="Critical",6,IF(M20="Significant",5,IF(M20="Moderate",3,2))))</f>
        <v>4</v>
      </c>
    </row>
    <row r="21" spans="1:27" ht="59.25" customHeight="1" x14ac:dyDescent="0.35">
      <c r="A21" s="311" t="s">
        <v>1506</v>
      </c>
      <c r="B21" s="304" t="s">
        <v>369</v>
      </c>
      <c r="C21" s="304" t="s">
        <v>370</v>
      </c>
      <c r="D21" s="304" t="s">
        <v>724</v>
      </c>
      <c r="E21" s="304" t="s">
        <v>2822</v>
      </c>
      <c r="F21" s="305" t="s">
        <v>1507</v>
      </c>
      <c r="G21" s="305" t="s">
        <v>2757</v>
      </c>
      <c r="H21" s="305" t="s">
        <v>1508</v>
      </c>
      <c r="I21" s="304"/>
      <c r="J21" s="311"/>
      <c r="K21" s="310" t="s">
        <v>1509</v>
      </c>
      <c r="L21" s="304"/>
      <c r="M21" s="304" t="s">
        <v>162</v>
      </c>
      <c r="N21" s="304" t="s">
        <v>636</v>
      </c>
      <c r="O21" s="304" t="s">
        <v>637</v>
      </c>
      <c r="P21" s="307"/>
      <c r="Q21" s="321" t="s">
        <v>1450</v>
      </c>
      <c r="R21" s="321" t="s">
        <v>2762</v>
      </c>
      <c r="S21" s="304" t="s">
        <v>1510</v>
      </c>
      <c r="T21" s="305" t="s">
        <v>2758</v>
      </c>
      <c r="U21" s="305" t="s">
        <v>1511</v>
      </c>
      <c r="V21" s="304"/>
      <c r="AA21" s="303">
        <f>IF(OR(J21="Fail",ISBLANK(J21)),INDEX('Issue Code Table'!C:C,MATCH(N:N,'Issue Code Table'!A:A,0)),IF(M21="Critical",6,IF(M21="Significant",5,IF(M21="Moderate",3,2))))</f>
        <v>4</v>
      </c>
    </row>
    <row r="22" spans="1:27" ht="59.25" customHeight="1" x14ac:dyDescent="0.35">
      <c r="A22" s="311" t="s">
        <v>1512</v>
      </c>
      <c r="B22" s="304" t="s">
        <v>205</v>
      </c>
      <c r="C22" s="304" t="s">
        <v>206</v>
      </c>
      <c r="D22" s="304" t="s">
        <v>724</v>
      </c>
      <c r="E22" s="304" t="s">
        <v>2759</v>
      </c>
      <c r="F22" s="305" t="s">
        <v>1513</v>
      </c>
      <c r="G22" s="305" t="s">
        <v>2760</v>
      </c>
      <c r="H22" s="305" t="s">
        <v>666</v>
      </c>
      <c r="I22" s="304"/>
      <c r="J22" s="311"/>
      <c r="K22" s="310" t="s">
        <v>1118</v>
      </c>
      <c r="L22" s="304"/>
      <c r="M22" s="304" t="s">
        <v>162</v>
      </c>
      <c r="N22" s="314" t="s">
        <v>636</v>
      </c>
      <c r="O22" s="304" t="s">
        <v>637</v>
      </c>
      <c r="P22" s="307"/>
      <c r="Q22" s="321" t="s">
        <v>1450</v>
      </c>
      <c r="R22" s="321" t="s">
        <v>2763</v>
      </c>
      <c r="S22" s="304" t="s">
        <v>1514</v>
      </c>
      <c r="T22" s="305" t="s">
        <v>2761</v>
      </c>
      <c r="U22" s="305" t="s">
        <v>1515</v>
      </c>
      <c r="V22" s="304"/>
      <c r="AA22" s="303">
        <f>IF(OR(J22="Fail",ISBLANK(J22)),INDEX('Issue Code Table'!C:C,MATCH(N:N,'Issue Code Table'!A:A,0)),IF(M22="Critical",6,IF(M22="Significant",5,IF(M22="Moderate",3,2))))</f>
        <v>4</v>
      </c>
    </row>
    <row r="23" spans="1:27" ht="53.25" customHeight="1" x14ac:dyDescent="0.25">
      <c r="A23" s="311" t="s">
        <v>1520</v>
      </c>
      <c r="B23" s="304" t="s">
        <v>337</v>
      </c>
      <c r="C23" s="315" t="s">
        <v>338</v>
      </c>
      <c r="D23" s="304" t="s">
        <v>724</v>
      </c>
      <c r="E23" s="304" t="s">
        <v>1521</v>
      </c>
      <c r="F23" s="305" t="s">
        <v>1522</v>
      </c>
      <c r="G23" s="305" t="s">
        <v>2764</v>
      </c>
      <c r="H23" s="304" t="s">
        <v>1523</v>
      </c>
      <c r="I23" s="304"/>
      <c r="J23" s="311"/>
      <c r="K23" s="310" t="s">
        <v>1524</v>
      </c>
      <c r="L23" s="304"/>
      <c r="M23" s="310" t="s">
        <v>145</v>
      </c>
      <c r="N23" s="314" t="s">
        <v>914</v>
      </c>
      <c r="O23" s="304" t="s">
        <v>915</v>
      </c>
      <c r="P23" s="307"/>
      <c r="Q23" s="321" t="s">
        <v>638</v>
      </c>
      <c r="R23" s="321" t="s">
        <v>668</v>
      </c>
      <c r="S23" s="304" t="s">
        <v>1525</v>
      </c>
      <c r="T23" s="305" t="s">
        <v>2825</v>
      </c>
      <c r="U23" s="305" t="s">
        <v>1526</v>
      </c>
      <c r="V23" s="304" t="s">
        <v>1527</v>
      </c>
      <c r="W23" s="290"/>
      <c r="Z23" s="290"/>
      <c r="AA23" s="303">
        <f>IF(OR(J23="Fail",ISBLANK(J23)),INDEX('Issue Code Table'!C:C,MATCH(N:N,'Issue Code Table'!A:A,0)),IF(M23="Critical",6,IF(M23="Significant",5,IF(M23="Moderate",3,2))))</f>
        <v>6</v>
      </c>
    </row>
    <row r="24" spans="1:27" ht="57.75" customHeight="1" x14ac:dyDescent="0.25">
      <c r="A24" s="311" t="s">
        <v>1528</v>
      </c>
      <c r="B24" s="304" t="s">
        <v>369</v>
      </c>
      <c r="C24" s="315" t="s">
        <v>370</v>
      </c>
      <c r="D24" s="304" t="s">
        <v>724</v>
      </c>
      <c r="E24" s="304" t="s">
        <v>2765</v>
      </c>
      <c r="F24" s="305" t="s">
        <v>2766</v>
      </c>
      <c r="G24" s="305" t="s">
        <v>2767</v>
      </c>
      <c r="H24" s="304" t="s">
        <v>1529</v>
      </c>
      <c r="I24" s="304"/>
      <c r="J24" s="311"/>
      <c r="K24" s="323" t="s">
        <v>1530</v>
      </c>
      <c r="L24" s="304"/>
      <c r="M24" s="310" t="s">
        <v>162</v>
      </c>
      <c r="N24" s="314" t="s">
        <v>342</v>
      </c>
      <c r="O24" s="304" t="s">
        <v>343</v>
      </c>
      <c r="P24" s="307"/>
      <c r="Q24" s="321" t="s">
        <v>1531</v>
      </c>
      <c r="R24" s="321" t="s">
        <v>1532</v>
      </c>
      <c r="S24" s="304" t="s">
        <v>2768</v>
      </c>
      <c r="T24" s="305" t="s">
        <v>2769</v>
      </c>
      <c r="U24" s="305" t="s">
        <v>2826</v>
      </c>
      <c r="V24" s="304"/>
      <c r="W24" s="290"/>
      <c r="Z24" s="290"/>
      <c r="AA24" s="303">
        <f>IF(OR(J24="Fail",ISBLANK(J24)),INDEX('Issue Code Table'!C:C,MATCH(N:N,'Issue Code Table'!A:A,0)),IF(M24="Critical",6,IF(M24="Significant",5,IF(M24="Moderate",3,2))))</f>
        <v>3</v>
      </c>
    </row>
    <row r="25" spans="1:27" ht="57.75" customHeight="1" x14ac:dyDescent="0.25">
      <c r="A25" s="311" t="s">
        <v>1533</v>
      </c>
      <c r="B25" s="304" t="s">
        <v>369</v>
      </c>
      <c r="C25" s="315" t="s">
        <v>370</v>
      </c>
      <c r="D25" s="304" t="s">
        <v>724</v>
      </c>
      <c r="E25" s="304" t="s">
        <v>1534</v>
      </c>
      <c r="F25" s="305" t="s">
        <v>2770</v>
      </c>
      <c r="G25" s="305" t="s">
        <v>2771</v>
      </c>
      <c r="H25" s="304" t="s">
        <v>1535</v>
      </c>
      <c r="I25" s="304"/>
      <c r="J25" s="311"/>
      <c r="K25" s="323" t="s">
        <v>1536</v>
      </c>
      <c r="L25" s="304"/>
      <c r="M25" s="322" t="s">
        <v>162</v>
      </c>
      <c r="N25" s="314" t="s">
        <v>1537</v>
      </c>
      <c r="O25" s="309" t="s">
        <v>1538</v>
      </c>
      <c r="P25" s="307"/>
      <c r="Q25" s="321" t="s">
        <v>1531</v>
      </c>
      <c r="R25" s="321" t="s">
        <v>1539</v>
      </c>
      <c r="S25" s="304"/>
      <c r="T25" s="305" t="s">
        <v>2772</v>
      </c>
      <c r="U25" s="305" t="s">
        <v>1540</v>
      </c>
      <c r="V25" s="304"/>
      <c r="W25" s="290"/>
      <c r="Z25" s="290"/>
      <c r="AA25" s="303">
        <f>IF(OR(J25="Fail",ISBLANK(J25)),INDEX('Issue Code Table'!C:C,MATCH(N:N,'Issue Code Table'!A:A,0)),IF(M25="Critical",6,IF(M25="Significant",5,IF(M25="Moderate",3,2))))</f>
        <v>4</v>
      </c>
    </row>
    <row r="26" spans="1:27" ht="57.75" customHeight="1" x14ac:dyDescent="0.25">
      <c r="A26" s="311" t="s">
        <v>1541</v>
      </c>
      <c r="B26" s="304" t="s">
        <v>369</v>
      </c>
      <c r="C26" s="315" t="s">
        <v>370</v>
      </c>
      <c r="D26" s="304" t="s">
        <v>724</v>
      </c>
      <c r="E26" s="304" t="s">
        <v>2773</v>
      </c>
      <c r="F26" s="305" t="s">
        <v>1542</v>
      </c>
      <c r="G26" s="305" t="s">
        <v>2774</v>
      </c>
      <c r="H26" s="304" t="s">
        <v>1543</v>
      </c>
      <c r="I26" s="304"/>
      <c r="J26" s="311"/>
      <c r="K26" s="304" t="s">
        <v>1544</v>
      </c>
      <c r="L26" s="304"/>
      <c r="M26" s="322" t="s">
        <v>162</v>
      </c>
      <c r="N26" s="314" t="s">
        <v>1537</v>
      </c>
      <c r="O26" s="309" t="s">
        <v>1538</v>
      </c>
      <c r="P26" s="307"/>
      <c r="Q26" s="321" t="s">
        <v>1531</v>
      </c>
      <c r="R26" s="321" t="s">
        <v>1545</v>
      </c>
      <c r="S26" s="304"/>
      <c r="T26" s="305" t="s">
        <v>2775</v>
      </c>
      <c r="U26" s="305" t="s">
        <v>1546</v>
      </c>
      <c r="V26" s="304"/>
      <c r="W26" s="290"/>
      <c r="Z26" s="290"/>
      <c r="AA26" s="303">
        <f>IF(OR(J26="Fail",ISBLANK(J26)),INDEX('Issue Code Table'!C:C,MATCH(N:N,'Issue Code Table'!A:A,0)),IF(M26="Critical",6,IF(M26="Significant",5,IF(M26="Moderate",3,2))))</f>
        <v>4</v>
      </c>
    </row>
    <row r="27" spans="1:27" ht="48.65" customHeight="1" x14ac:dyDescent="0.25">
      <c r="A27" s="311" t="s">
        <v>1549</v>
      </c>
      <c r="B27" s="305" t="s">
        <v>383</v>
      </c>
      <c r="C27" s="305" t="s">
        <v>384</v>
      </c>
      <c r="D27" s="304" t="s">
        <v>724</v>
      </c>
      <c r="E27" s="304" t="s">
        <v>1550</v>
      </c>
      <c r="F27" s="305" t="s">
        <v>1551</v>
      </c>
      <c r="G27" s="305" t="s">
        <v>2776</v>
      </c>
      <c r="H27" s="304" t="s">
        <v>1552</v>
      </c>
      <c r="I27" s="312"/>
      <c r="J27" s="311"/>
      <c r="K27" s="310" t="s">
        <v>1553</v>
      </c>
      <c r="L27" s="304"/>
      <c r="M27" s="304" t="s">
        <v>145</v>
      </c>
      <c r="N27" s="314" t="s">
        <v>716</v>
      </c>
      <c r="O27" s="304" t="s">
        <v>717</v>
      </c>
      <c r="P27" s="307"/>
      <c r="Q27" s="321" t="s">
        <v>718</v>
      </c>
      <c r="R27" s="306" t="s">
        <v>791</v>
      </c>
      <c r="S27" s="304" t="s">
        <v>1554</v>
      </c>
      <c r="T27" s="305" t="s">
        <v>2777</v>
      </c>
      <c r="U27" s="305" t="s">
        <v>1555</v>
      </c>
      <c r="V27" s="304" t="s">
        <v>1556</v>
      </c>
      <c r="W27" s="290"/>
      <c r="Z27" s="290"/>
      <c r="AA27" s="303">
        <f>IF(OR(J27="Fail",ISBLANK(J27)),INDEX('Issue Code Table'!C:C,MATCH(N:N,'Issue Code Table'!A:A,0)),IF(M27="Critical",6,IF(M27="Significant",5,IF(M27="Moderate",3,2))))</f>
        <v>5</v>
      </c>
    </row>
    <row r="28" spans="1:27" ht="59.25" customHeight="1" x14ac:dyDescent="0.25">
      <c r="A28" s="311" t="s">
        <v>1557</v>
      </c>
      <c r="B28" s="305" t="s">
        <v>383</v>
      </c>
      <c r="C28" s="305" t="s">
        <v>384</v>
      </c>
      <c r="D28" s="304" t="s">
        <v>724</v>
      </c>
      <c r="E28" s="304" t="s">
        <v>1558</v>
      </c>
      <c r="F28" s="305" t="s">
        <v>1559</v>
      </c>
      <c r="G28" s="305" t="s">
        <v>2778</v>
      </c>
      <c r="H28" s="304" t="s">
        <v>1560</v>
      </c>
      <c r="I28" s="312"/>
      <c r="J28" s="311"/>
      <c r="K28" s="310" t="s">
        <v>1561</v>
      </c>
      <c r="L28" s="304"/>
      <c r="M28" s="304" t="s">
        <v>145</v>
      </c>
      <c r="N28" s="314" t="s">
        <v>265</v>
      </c>
      <c r="O28" s="304" t="s">
        <v>1562</v>
      </c>
      <c r="P28" s="307"/>
      <c r="Q28" s="306" t="s">
        <v>946</v>
      </c>
      <c r="R28" s="306" t="s">
        <v>1563</v>
      </c>
      <c r="S28" s="304" t="s">
        <v>1564</v>
      </c>
      <c r="T28" s="305" t="s">
        <v>2779</v>
      </c>
      <c r="U28" s="305" t="s">
        <v>1565</v>
      </c>
      <c r="V28" s="304" t="s">
        <v>1566</v>
      </c>
      <c r="W28" s="290"/>
      <c r="Z28" s="290"/>
      <c r="AA28" s="303">
        <f>IF(OR(J28="Fail",ISBLANK(J28)),INDEX('Issue Code Table'!C:C,MATCH(N:N,'Issue Code Table'!A:A,0)),IF(M28="Critical",6,IF(M28="Significant",5,IF(M28="Moderate",3,2))))</f>
        <v>5</v>
      </c>
    </row>
    <row r="29" spans="1:27" ht="53.25" customHeight="1" x14ac:dyDescent="0.25">
      <c r="A29" s="311" t="s">
        <v>1567</v>
      </c>
      <c r="B29" s="305" t="s">
        <v>383</v>
      </c>
      <c r="C29" s="305" t="s">
        <v>384</v>
      </c>
      <c r="D29" s="304" t="s">
        <v>724</v>
      </c>
      <c r="E29" s="304" t="s">
        <v>1568</v>
      </c>
      <c r="F29" s="305" t="s">
        <v>1569</v>
      </c>
      <c r="G29" s="305" t="s">
        <v>2780</v>
      </c>
      <c r="H29" s="320" t="s">
        <v>1570</v>
      </c>
      <c r="I29" s="312"/>
      <c r="J29" s="311"/>
      <c r="K29" s="319" t="s">
        <v>1571</v>
      </c>
      <c r="L29" s="304"/>
      <c r="M29" s="317" t="s">
        <v>162</v>
      </c>
      <c r="N29" s="314" t="s">
        <v>318</v>
      </c>
      <c r="O29" s="308" t="s">
        <v>319</v>
      </c>
      <c r="P29" s="307"/>
      <c r="Q29" s="306" t="s">
        <v>946</v>
      </c>
      <c r="R29" s="306" t="s">
        <v>1572</v>
      </c>
      <c r="S29" s="304" t="s">
        <v>1573</v>
      </c>
      <c r="T29" s="305" t="s">
        <v>2781</v>
      </c>
      <c r="U29" s="305" t="s">
        <v>1574</v>
      </c>
      <c r="V29" s="304"/>
      <c r="W29" s="290"/>
      <c r="Z29" s="290"/>
      <c r="AA29" s="303">
        <f>IF(OR(J29="Fail",ISBLANK(J29)),INDEX('Issue Code Table'!C:C,MATCH(N:N,'Issue Code Table'!A:A,0)),IF(M29="Critical",6,IF(M29="Significant",5,IF(M29="Moderate",3,2))))</f>
        <v>4</v>
      </c>
    </row>
    <row r="30" spans="1:27" ht="63" customHeight="1" x14ac:dyDescent="0.25">
      <c r="A30" s="311" t="s">
        <v>1575</v>
      </c>
      <c r="B30" s="305" t="s">
        <v>702</v>
      </c>
      <c r="C30" s="318" t="s">
        <v>703</v>
      </c>
      <c r="D30" s="304" t="s">
        <v>724</v>
      </c>
      <c r="E30" s="304" t="s">
        <v>1576</v>
      </c>
      <c r="F30" s="305" t="s">
        <v>1577</v>
      </c>
      <c r="G30" s="305" t="s">
        <v>2782</v>
      </c>
      <c r="H30" s="304" t="s">
        <v>1578</v>
      </c>
      <c r="I30" s="312"/>
      <c r="J30" s="311"/>
      <c r="K30" s="310" t="s">
        <v>1579</v>
      </c>
      <c r="L30" s="304"/>
      <c r="M30" s="317" t="s">
        <v>162</v>
      </c>
      <c r="N30" s="314" t="s">
        <v>318</v>
      </c>
      <c r="O30" s="308" t="s">
        <v>319</v>
      </c>
      <c r="P30" s="307"/>
      <c r="Q30" s="306" t="s">
        <v>1580</v>
      </c>
      <c r="R30" s="306" t="s">
        <v>1581</v>
      </c>
      <c r="S30" s="304"/>
      <c r="T30" s="305" t="s">
        <v>2829</v>
      </c>
      <c r="U30" s="305" t="s">
        <v>1582</v>
      </c>
      <c r="V30" s="304"/>
      <c r="W30" s="290"/>
      <c r="Z30" s="290"/>
      <c r="AA30" s="303">
        <f>IF(OR(J30="Fail",ISBLANK(J30)),INDEX('Issue Code Table'!C:C,MATCH(N:N,'Issue Code Table'!A:A,0)),IF(M30="Critical",6,IF(M30="Significant",5,IF(M30="Moderate",3,2))))</f>
        <v>4</v>
      </c>
    </row>
    <row r="31" spans="1:27" ht="54.75" customHeight="1" x14ac:dyDescent="0.25">
      <c r="A31" s="311" t="s">
        <v>1583</v>
      </c>
      <c r="B31" s="274" t="s">
        <v>383</v>
      </c>
      <c r="C31" s="274" t="s">
        <v>384</v>
      </c>
      <c r="D31" s="304" t="s">
        <v>724</v>
      </c>
      <c r="E31" s="304" t="s">
        <v>1584</v>
      </c>
      <c r="F31" s="305" t="s">
        <v>1585</v>
      </c>
      <c r="G31" s="305" t="s">
        <v>2783</v>
      </c>
      <c r="H31" s="304" t="s">
        <v>1586</v>
      </c>
      <c r="I31" s="312"/>
      <c r="J31" s="311"/>
      <c r="K31" s="310" t="s">
        <v>1587</v>
      </c>
      <c r="L31" s="304"/>
      <c r="M31" s="304" t="s">
        <v>145</v>
      </c>
      <c r="N31" s="314" t="s">
        <v>716</v>
      </c>
      <c r="O31" s="304" t="s">
        <v>717</v>
      </c>
      <c r="P31" s="307"/>
      <c r="Q31" s="306" t="s">
        <v>1423</v>
      </c>
      <c r="R31" s="306" t="s">
        <v>1588</v>
      </c>
      <c r="S31" s="304" t="s">
        <v>2954</v>
      </c>
      <c r="T31" s="305" t="s">
        <v>2784</v>
      </c>
      <c r="U31" s="305" t="s">
        <v>1589</v>
      </c>
      <c r="V31" s="304" t="s">
        <v>1590</v>
      </c>
      <c r="W31" s="290"/>
      <c r="Z31" s="290"/>
      <c r="AA31" s="303">
        <f>IF(OR(J31="Fail",ISBLANK(J31)),INDEX('Issue Code Table'!C:C,MATCH(N:N,'Issue Code Table'!A:A,0)),IF(M31="Critical",6,IF(M31="Significant",5,IF(M31="Moderate",3,2))))</f>
        <v>5</v>
      </c>
    </row>
    <row r="32" spans="1:27" ht="66" customHeight="1" x14ac:dyDescent="0.25">
      <c r="A32" s="311" t="s">
        <v>1591</v>
      </c>
      <c r="B32" s="304" t="s">
        <v>702</v>
      </c>
      <c r="C32" s="304" t="s">
        <v>703</v>
      </c>
      <c r="D32" s="304" t="s">
        <v>724</v>
      </c>
      <c r="E32" s="304" t="s">
        <v>1592</v>
      </c>
      <c r="F32" s="305" t="s">
        <v>1593</v>
      </c>
      <c r="G32" s="305" t="s">
        <v>2785</v>
      </c>
      <c r="H32" s="304" t="s">
        <v>1594</v>
      </c>
      <c r="I32" s="312"/>
      <c r="J32" s="311"/>
      <c r="K32" s="304" t="s">
        <v>1595</v>
      </c>
      <c r="L32" s="304"/>
      <c r="M32" s="317" t="s">
        <v>162</v>
      </c>
      <c r="N32" s="314" t="s">
        <v>318</v>
      </c>
      <c r="O32" s="308" t="s">
        <v>319</v>
      </c>
      <c r="P32" s="307"/>
      <c r="Q32" s="306" t="s">
        <v>1423</v>
      </c>
      <c r="R32" s="306" t="s">
        <v>1596</v>
      </c>
      <c r="S32" s="304" t="s">
        <v>1573</v>
      </c>
      <c r="T32" s="305" t="s">
        <v>2786</v>
      </c>
      <c r="U32" s="305" t="s">
        <v>1597</v>
      </c>
      <c r="V32" s="304"/>
      <c r="W32" s="290"/>
      <c r="Z32" s="290"/>
      <c r="AA32" s="303">
        <f>IF(OR(J32="Fail",ISBLANK(J32)),INDEX('Issue Code Table'!C:C,MATCH(N:N,'Issue Code Table'!A:A,0)),IF(M32="Critical",6,IF(M32="Significant",5,IF(M32="Moderate",3,2))))</f>
        <v>4</v>
      </c>
    </row>
    <row r="33" spans="1:27" ht="72" customHeight="1" x14ac:dyDescent="0.25">
      <c r="A33" s="311" t="s">
        <v>1598</v>
      </c>
      <c r="B33" s="311" t="s">
        <v>1599</v>
      </c>
      <c r="C33" s="311" t="s">
        <v>1600</v>
      </c>
      <c r="D33" s="304" t="s">
        <v>724</v>
      </c>
      <c r="E33" s="304" t="s">
        <v>2961</v>
      </c>
      <c r="F33" s="305" t="s">
        <v>1601</v>
      </c>
      <c r="G33" s="305" t="s">
        <v>2787</v>
      </c>
      <c r="H33" s="304" t="s">
        <v>1602</v>
      </c>
      <c r="I33" s="304"/>
      <c r="J33" s="311"/>
      <c r="K33" s="310" t="s">
        <v>1603</v>
      </c>
      <c r="L33" s="304"/>
      <c r="M33" s="305" t="s">
        <v>162</v>
      </c>
      <c r="N33" s="316" t="s">
        <v>1604</v>
      </c>
      <c r="O33" s="308" t="s">
        <v>1605</v>
      </c>
      <c r="P33" s="307"/>
      <c r="Q33" s="306" t="s">
        <v>1433</v>
      </c>
      <c r="R33" s="306" t="s">
        <v>1606</v>
      </c>
      <c r="S33" s="304" t="s">
        <v>1607</v>
      </c>
      <c r="T33" s="305" t="s">
        <v>2788</v>
      </c>
      <c r="U33" s="305" t="s">
        <v>1608</v>
      </c>
      <c r="V33" s="304"/>
      <c r="W33" s="290"/>
      <c r="Z33" s="290"/>
      <c r="AA33" s="303">
        <f>IF(OR(J33="Fail",ISBLANK(J33)),INDEX('Issue Code Table'!C:C,MATCH(N:N,'Issue Code Table'!A:A,0)),IF(M33="Critical",6,IF(M33="Significant",5,IF(M33="Moderate",3,2))))</f>
        <v>5</v>
      </c>
    </row>
    <row r="34" spans="1:27" ht="55.5" customHeight="1" x14ac:dyDescent="0.25">
      <c r="A34" s="311" t="s">
        <v>1609</v>
      </c>
      <c r="B34" s="304" t="s">
        <v>383</v>
      </c>
      <c r="C34" s="304" t="s">
        <v>384</v>
      </c>
      <c r="D34" s="304" t="s">
        <v>724</v>
      </c>
      <c r="E34" s="304" t="s">
        <v>1610</v>
      </c>
      <c r="F34" s="305" t="s">
        <v>1611</v>
      </c>
      <c r="G34" s="305" t="s">
        <v>2789</v>
      </c>
      <c r="H34" s="304" t="s">
        <v>1612</v>
      </c>
      <c r="I34" s="312"/>
      <c r="J34" s="311"/>
      <c r="K34" s="310" t="s">
        <v>1613</v>
      </c>
      <c r="L34" s="304"/>
      <c r="M34" s="304" t="s">
        <v>145</v>
      </c>
      <c r="N34" s="314" t="s">
        <v>716</v>
      </c>
      <c r="O34" s="304" t="s">
        <v>717</v>
      </c>
      <c r="P34" s="307"/>
      <c r="Q34" s="306" t="s">
        <v>1433</v>
      </c>
      <c r="R34" s="306" t="s">
        <v>1614</v>
      </c>
      <c r="S34" s="305"/>
      <c r="T34" s="305" t="s">
        <v>2830</v>
      </c>
      <c r="U34" s="305" t="s">
        <v>2790</v>
      </c>
      <c r="V34" s="304" t="s">
        <v>1615</v>
      </c>
      <c r="W34" s="290"/>
      <c r="Z34" s="290"/>
      <c r="AA34" s="303">
        <f>IF(OR(J34="Fail",ISBLANK(J34)),INDEX('Issue Code Table'!C:C,MATCH(N:N,'Issue Code Table'!A:A,0)),IF(M34="Critical",6,IF(M34="Significant",5,IF(M34="Moderate",3,2))))</f>
        <v>5</v>
      </c>
    </row>
    <row r="35" spans="1:27" ht="51.75" customHeight="1" x14ac:dyDescent="0.25">
      <c r="A35" s="311" t="s">
        <v>1616</v>
      </c>
      <c r="B35" s="304" t="s">
        <v>377</v>
      </c>
      <c r="C35" s="315" t="s">
        <v>378</v>
      </c>
      <c r="D35" s="304" t="s">
        <v>724</v>
      </c>
      <c r="E35" s="304" t="s">
        <v>1617</v>
      </c>
      <c r="F35" s="305" t="s">
        <v>2831</v>
      </c>
      <c r="G35" s="305" t="s">
        <v>2791</v>
      </c>
      <c r="H35" s="304" t="s">
        <v>1618</v>
      </c>
      <c r="I35" s="312"/>
      <c r="J35" s="311"/>
      <c r="K35" s="310" t="s">
        <v>1619</v>
      </c>
      <c r="L35" s="304"/>
      <c r="M35" s="311" t="s">
        <v>145</v>
      </c>
      <c r="N35" s="311" t="s">
        <v>196</v>
      </c>
      <c r="O35" s="311" t="s">
        <v>197</v>
      </c>
      <c r="P35" s="307"/>
      <c r="Q35" s="306" t="s">
        <v>1620</v>
      </c>
      <c r="R35" s="306" t="s">
        <v>1621</v>
      </c>
      <c r="S35" s="304"/>
      <c r="T35" s="305" t="s">
        <v>2792</v>
      </c>
      <c r="U35" s="305" t="s">
        <v>1622</v>
      </c>
      <c r="V35" s="304" t="s">
        <v>1623</v>
      </c>
      <c r="W35" s="290"/>
      <c r="Z35" s="290"/>
      <c r="AA35" s="303">
        <f>IF(OR(J35="Fail",ISBLANK(J35)),INDEX('Issue Code Table'!C:C,MATCH(N:N,'Issue Code Table'!A:A,0)),IF(M35="Critical",6,IF(M35="Significant",5,IF(M35="Moderate",3,2))))</f>
        <v>5</v>
      </c>
    </row>
    <row r="36" spans="1:27" ht="48" customHeight="1" x14ac:dyDescent="0.25">
      <c r="A36" s="311" t="s">
        <v>1624</v>
      </c>
      <c r="B36" s="304" t="s">
        <v>377</v>
      </c>
      <c r="C36" s="315" t="s">
        <v>378</v>
      </c>
      <c r="D36" s="304" t="s">
        <v>724</v>
      </c>
      <c r="E36" s="304" t="s">
        <v>1625</v>
      </c>
      <c r="F36" s="305" t="s">
        <v>2832</v>
      </c>
      <c r="G36" s="305" t="s">
        <v>2793</v>
      </c>
      <c r="H36" s="304" t="s">
        <v>1626</v>
      </c>
      <c r="I36" s="312"/>
      <c r="J36" s="311"/>
      <c r="K36" s="310" t="s">
        <v>1627</v>
      </c>
      <c r="L36" s="304"/>
      <c r="M36" s="311" t="s">
        <v>145</v>
      </c>
      <c r="N36" s="311" t="s">
        <v>196</v>
      </c>
      <c r="O36" s="311" t="s">
        <v>197</v>
      </c>
      <c r="P36" s="307"/>
      <c r="Q36" s="306" t="s">
        <v>1620</v>
      </c>
      <c r="R36" s="306" t="s">
        <v>1628</v>
      </c>
      <c r="S36" s="304"/>
      <c r="T36" s="305" t="s">
        <v>2794</v>
      </c>
      <c r="U36" s="305" t="s">
        <v>1629</v>
      </c>
      <c r="V36" s="304" t="s">
        <v>1630</v>
      </c>
      <c r="W36" s="290"/>
      <c r="Z36" s="290"/>
      <c r="AA36" s="303">
        <f>IF(OR(J36="Fail",ISBLANK(J36)),INDEX('Issue Code Table'!C:C,MATCH(N:N,'Issue Code Table'!A:A,0)),IF(M36="Critical",6,IF(M36="Significant",5,IF(M36="Moderate",3,2))))</f>
        <v>5</v>
      </c>
    </row>
    <row r="37" spans="1:27" ht="54.75" customHeight="1" x14ac:dyDescent="0.25">
      <c r="A37" s="311" t="s">
        <v>1631</v>
      </c>
      <c r="B37" s="276" t="s">
        <v>369</v>
      </c>
      <c r="C37" s="277" t="s">
        <v>370</v>
      </c>
      <c r="D37" s="304" t="s">
        <v>724</v>
      </c>
      <c r="E37" s="304" t="s">
        <v>1632</v>
      </c>
      <c r="F37" s="305" t="s">
        <v>1633</v>
      </c>
      <c r="G37" s="305" t="s">
        <v>2795</v>
      </c>
      <c r="H37" s="304" t="s">
        <v>1634</v>
      </c>
      <c r="I37" s="312"/>
      <c r="J37" s="311"/>
      <c r="K37" s="310" t="s">
        <v>1635</v>
      </c>
      <c r="L37" s="304"/>
      <c r="M37" s="311" t="s">
        <v>145</v>
      </c>
      <c r="N37" s="311" t="s">
        <v>527</v>
      </c>
      <c r="O37" s="311" t="s">
        <v>528</v>
      </c>
      <c r="P37" s="307"/>
      <c r="Q37" s="306" t="s">
        <v>1620</v>
      </c>
      <c r="R37" s="306" t="s">
        <v>1636</v>
      </c>
      <c r="S37" s="304" t="s">
        <v>2833</v>
      </c>
      <c r="T37" s="305" t="s">
        <v>2796</v>
      </c>
      <c r="U37" s="305" t="s">
        <v>1637</v>
      </c>
      <c r="V37" s="304" t="s">
        <v>1638</v>
      </c>
      <c r="W37" s="290"/>
      <c r="Z37" s="290"/>
      <c r="AA37" s="303">
        <f>IF(OR(J37="Fail",ISBLANK(J37)),INDEX('Issue Code Table'!C:C,MATCH(N:N,'Issue Code Table'!A:A,0)),IF(M37="Critical",6,IF(M37="Significant",5,IF(M37="Moderate",3,2))))</f>
        <v>6</v>
      </c>
    </row>
    <row r="38" spans="1:27" ht="54.75" customHeight="1" x14ac:dyDescent="0.25">
      <c r="A38" s="311" t="s">
        <v>2884</v>
      </c>
      <c r="B38" s="304" t="s">
        <v>383</v>
      </c>
      <c r="C38" s="304" t="s">
        <v>384</v>
      </c>
      <c r="D38" s="304" t="s">
        <v>724</v>
      </c>
      <c r="E38" s="304" t="s">
        <v>2885</v>
      </c>
      <c r="F38" s="305" t="s">
        <v>2886</v>
      </c>
      <c r="G38" s="305" t="s">
        <v>2887</v>
      </c>
      <c r="H38" s="304" t="s">
        <v>2906</v>
      </c>
      <c r="I38" s="312"/>
      <c r="J38" s="311"/>
      <c r="K38" s="304" t="s">
        <v>2907</v>
      </c>
      <c r="L38" s="304"/>
      <c r="M38" s="311" t="s">
        <v>145</v>
      </c>
      <c r="N38" s="311" t="s">
        <v>527</v>
      </c>
      <c r="O38" s="311" t="s">
        <v>528</v>
      </c>
      <c r="P38" s="307"/>
      <c r="Q38" s="306" t="s">
        <v>1620</v>
      </c>
      <c r="R38" s="306" t="s">
        <v>2888</v>
      </c>
      <c r="S38" s="304"/>
      <c r="T38" s="305" t="s">
        <v>2889</v>
      </c>
      <c r="U38" s="305" t="s">
        <v>2955</v>
      </c>
      <c r="V38" s="304" t="s">
        <v>2956</v>
      </c>
      <c r="W38" s="290"/>
      <c r="Z38" s="290"/>
      <c r="AA38" s="303">
        <f>IF(OR(J38="Fail",ISBLANK(J38)),INDEX('Issue Code Table'!C:C,MATCH(N:N,'Issue Code Table'!A:A,0)),IF(M38="Critical",6,IF(M38="Significant",5,IF(M38="Moderate",3,2))))</f>
        <v>6</v>
      </c>
    </row>
    <row r="39" spans="1:27" ht="48.75" customHeight="1" x14ac:dyDescent="0.25">
      <c r="A39" s="311" t="s">
        <v>1639</v>
      </c>
      <c r="B39" s="304" t="s">
        <v>383</v>
      </c>
      <c r="C39" s="304" t="s">
        <v>384</v>
      </c>
      <c r="D39" s="304" t="s">
        <v>724</v>
      </c>
      <c r="E39" s="304" t="s">
        <v>1640</v>
      </c>
      <c r="F39" s="305" t="s">
        <v>1641</v>
      </c>
      <c r="G39" s="305" t="s">
        <v>2797</v>
      </c>
      <c r="H39" s="304" t="s">
        <v>1642</v>
      </c>
      <c r="I39" s="312"/>
      <c r="J39" s="311"/>
      <c r="K39" s="310" t="s">
        <v>1643</v>
      </c>
      <c r="L39" s="304"/>
      <c r="M39" s="304" t="s">
        <v>145</v>
      </c>
      <c r="N39" s="314" t="s">
        <v>716</v>
      </c>
      <c r="O39" s="304" t="s">
        <v>717</v>
      </c>
      <c r="P39" s="307"/>
      <c r="Q39" s="306" t="s">
        <v>1644</v>
      </c>
      <c r="R39" s="306" t="s">
        <v>1645</v>
      </c>
      <c r="S39" s="304" t="s">
        <v>1646</v>
      </c>
      <c r="T39" s="305" t="s">
        <v>2798</v>
      </c>
      <c r="U39" s="305" t="s">
        <v>1647</v>
      </c>
      <c r="V39" s="304" t="s">
        <v>1648</v>
      </c>
      <c r="W39" s="290"/>
      <c r="Z39" s="290"/>
      <c r="AA39" s="303">
        <f>IF(OR(J39="Fail",ISBLANK(J39)),INDEX('Issue Code Table'!C:C,MATCH(N:N,'Issue Code Table'!A:A,0)),IF(M39="Critical",6,IF(M39="Significant",5,IF(M39="Moderate",3,2))))</f>
        <v>5</v>
      </c>
    </row>
    <row r="40" spans="1:27" ht="59.25" customHeight="1" x14ac:dyDescent="0.25">
      <c r="A40" s="311" t="s">
        <v>1649</v>
      </c>
      <c r="B40" s="304" t="s">
        <v>377</v>
      </c>
      <c r="C40" s="315" t="s">
        <v>378</v>
      </c>
      <c r="D40" s="304" t="s">
        <v>724</v>
      </c>
      <c r="E40" s="304" t="s">
        <v>1650</v>
      </c>
      <c r="F40" s="305" t="s">
        <v>1651</v>
      </c>
      <c r="G40" s="305" t="s">
        <v>2799</v>
      </c>
      <c r="H40" s="304" t="s">
        <v>1652</v>
      </c>
      <c r="I40" s="312"/>
      <c r="J40" s="311"/>
      <c r="K40" s="310" t="s">
        <v>1653</v>
      </c>
      <c r="L40" s="304"/>
      <c r="M40" s="304" t="s">
        <v>145</v>
      </c>
      <c r="N40" s="314" t="s">
        <v>716</v>
      </c>
      <c r="O40" s="304" t="s">
        <v>717</v>
      </c>
      <c r="P40" s="307"/>
      <c r="Q40" s="306" t="s">
        <v>1654</v>
      </c>
      <c r="R40" s="306" t="s">
        <v>1443</v>
      </c>
      <c r="S40" s="304" t="s">
        <v>1655</v>
      </c>
      <c r="T40" s="305" t="s">
        <v>2800</v>
      </c>
      <c r="U40" s="305" t="s">
        <v>1656</v>
      </c>
      <c r="V40" s="304" t="s">
        <v>1657</v>
      </c>
      <c r="W40" s="290"/>
      <c r="Z40" s="290"/>
      <c r="AA40" s="303">
        <f>IF(OR(J40="Fail",ISBLANK(J40)),INDEX('Issue Code Table'!C:C,MATCH(N:N,'Issue Code Table'!A:A,0)),IF(M40="Critical",6,IF(M40="Significant",5,IF(M40="Moderate",3,2))))</f>
        <v>5</v>
      </c>
    </row>
    <row r="41" spans="1:27" ht="63.75" customHeight="1" x14ac:dyDescent="0.25">
      <c r="A41" s="311" t="s">
        <v>1659</v>
      </c>
      <c r="B41" s="305" t="s">
        <v>383</v>
      </c>
      <c r="C41" s="305" t="s">
        <v>384</v>
      </c>
      <c r="D41" s="304" t="s">
        <v>724</v>
      </c>
      <c r="E41" s="304" t="s">
        <v>1660</v>
      </c>
      <c r="F41" s="305" t="s">
        <v>2834</v>
      </c>
      <c r="G41" s="305" t="s">
        <v>2801</v>
      </c>
      <c r="H41" s="304" t="s">
        <v>1661</v>
      </c>
      <c r="I41" s="312"/>
      <c r="J41" s="311"/>
      <c r="K41" s="310" t="s">
        <v>1662</v>
      </c>
      <c r="L41" s="304"/>
      <c r="M41" s="304" t="s">
        <v>145</v>
      </c>
      <c r="N41" s="314" t="s">
        <v>716</v>
      </c>
      <c r="O41" s="304" t="s">
        <v>717</v>
      </c>
      <c r="P41" s="307"/>
      <c r="Q41" s="306" t="s">
        <v>1663</v>
      </c>
      <c r="R41" s="306" t="s">
        <v>1664</v>
      </c>
      <c r="S41" s="304" t="s">
        <v>1665</v>
      </c>
      <c r="T41" s="305" t="s">
        <v>2802</v>
      </c>
      <c r="U41" s="305" t="s">
        <v>1666</v>
      </c>
      <c r="V41" s="304" t="s">
        <v>1667</v>
      </c>
      <c r="W41" s="290"/>
      <c r="Z41" s="290"/>
      <c r="AA41" s="303">
        <f>IF(OR(J41="Fail",ISBLANK(J41)),INDEX('Issue Code Table'!C:C,MATCH(N:N,'Issue Code Table'!A:A,0)),IF(M41="Critical",6,IF(M41="Significant",5,IF(M41="Moderate",3,2))))</f>
        <v>5</v>
      </c>
    </row>
    <row r="42" spans="1:27" ht="77.25" customHeight="1" x14ac:dyDescent="0.25">
      <c r="A42" s="311" t="s">
        <v>1670</v>
      </c>
      <c r="B42" s="313" t="s">
        <v>1671</v>
      </c>
      <c r="C42" s="313" t="s">
        <v>1672</v>
      </c>
      <c r="D42" s="304" t="s">
        <v>724</v>
      </c>
      <c r="E42" s="304" t="s">
        <v>1673</v>
      </c>
      <c r="F42" s="305" t="s">
        <v>1674</v>
      </c>
      <c r="G42" s="305" t="s">
        <v>2835</v>
      </c>
      <c r="H42" s="304" t="s">
        <v>1675</v>
      </c>
      <c r="I42" s="312"/>
      <c r="J42" s="311"/>
      <c r="K42" s="304" t="s">
        <v>1676</v>
      </c>
      <c r="L42" s="304"/>
      <c r="M42" s="310" t="s">
        <v>145</v>
      </c>
      <c r="N42" s="309" t="s">
        <v>1677</v>
      </c>
      <c r="O42" s="308" t="s">
        <v>2962</v>
      </c>
      <c r="P42" s="307"/>
      <c r="Q42" s="306" t="s">
        <v>1679</v>
      </c>
      <c r="R42" s="306" t="s">
        <v>1680</v>
      </c>
      <c r="S42" s="304" t="s">
        <v>1681</v>
      </c>
      <c r="T42" s="305" t="s">
        <v>2803</v>
      </c>
      <c r="U42" s="305" t="s">
        <v>1682</v>
      </c>
      <c r="V42" s="304" t="s">
        <v>1683</v>
      </c>
      <c r="W42" s="290"/>
      <c r="Z42" s="290"/>
      <c r="AA42" s="303">
        <f>IF(OR(J42="Fail",ISBLANK(J42)),INDEX('Issue Code Table'!C:C,MATCH(N:N,'Issue Code Table'!A:A,0)),IF(M42="Critical",6,IF(M42="Significant",5,IF(M42="Moderate",3,2))))</f>
        <v>5</v>
      </c>
    </row>
    <row r="43" spans="1:27" ht="68.25" customHeight="1" x14ac:dyDescent="0.25">
      <c r="A43" s="311" t="s">
        <v>1684</v>
      </c>
      <c r="B43" s="313" t="s">
        <v>1671</v>
      </c>
      <c r="C43" s="313" t="s">
        <v>1672</v>
      </c>
      <c r="D43" s="304" t="s">
        <v>724</v>
      </c>
      <c r="E43" s="304" t="s">
        <v>1685</v>
      </c>
      <c r="F43" s="305" t="s">
        <v>2836</v>
      </c>
      <c r="G43" s="305" t="s">
        <v>2837</v>
      </c>
      <c r="H43" s="304" t="s">
        <v>1686</v>
      </c>
      <c r="I43" s="312"/>
      <c r="J43" s="311"/>
      <c r="K43" s="304" t="s">
        <v>1687</v>
      </c>
      <c r="L43" s="304"/>
      <c r="M43" s="310" t="s">
        <v>145</v>
      </c>
      <c r="N43" s="309" t="s">
        <v>1677</v>
      </c>
      <c r="O43" s="308" t="s">
        <v>2962</v>
      </c>
      <c r="P43" s="307"/>
      <c r="Q43" s="306" t="s">
        <v>1679</v>
      </c>
      <c r="R43" s="306" t="s">
        <v>1688</v>
      </c>
      <c r="S43" s="304" t="s">
        <v>2838</v>
      </c>
      <c r="T43" s="305" t="s">
        <v>2804</v>
      </c>
      <c r="U43" s="305" t="s">
        <v>1689</v>
      </c>
      <c r="V43" s="304" t="s">
        <v>1690</v>
      </c>
      <c r="W43" s="290"/>
      <c r="Z43" s="290"/>
      <c r="AA43" s="303">
        <f>IF(OR(J43="Fail",ISBLANK(J43)),INDEX('Issue Code Table'!C:C,MATCH(N:N,'Issue Code Table'!A:A,0)),IF(M43="Critical",6,IF(M43="Significant",5,IF(M43="Moderate",3,2))))</f>
        <v>5</v>
      </c>
    </row>
    <row r="44" spans="1:27" s="296" customFormat="1" ht="14" x14ac:dyDescent="0.3">
      <c r="A44" s="301"/>
      <c r="B44" s="302" t="s">
        <v>403</v>
      </c>
      <c r="C44" s="301"/>
      <c r="D44" s="297"/>
      <c r="E44" s="297"/>
      <c r="F44" s="297"/>
      <c r="G44" s="299"/>
      <c r="H44" s="297"/>
      <c r="I44" s="297"/>
      <c r="J44" s="297"/>
      <c r="K44" s="297"/>
      <c r="L44" s="297"/>
      <c r="M44" s="297"/>
      <c r="N44" s="297"/>
      <c r="O44" s="297"/>
      <c r="P44" s="297"/>
      <c r="Q44" s="297"/>
      <c r="R44" s="300"/>
      <c r="S44" s="297"/>
      <c r="T44" s="299"/>
      <c r="U44" s="298"/>
      <c r="V44" s="298"/>
      <c r="AA44" s="297"/>
    </row>
    <row r="45" spans="1:27" x14ac:dyDescent="0.35"/>
    <row r="46" spans="1:27" x14ac:dyDescent="0.35"/>
    <row r="49" spans="5:5" hidden="1" x14ac:dyDescent="0.35">
      <c r="E49" s="296" t="s">
        <v>404</v>
      </c>
    </row>
    <row r="50" spans="5:5" hidden="1" x14ac:dyDescent="0.35">
      <c r="E50" s="296" t="s">
        <v>56</v>
      </c>
    </row>
    <row r="51" spans="5:5" hidden="1" x14ac:dyDescent="0.35">
      <c r="E51" s="296" t="s">
        <v>57</v>
      </c>
    </row>
    <row r="52" spans="5:5" hidden="1" x14ac:dyDescent="0.35">
      <c r="E52" s="296" t="s">
        <v>45</v>
      </c>
    </row>
    <row r="53" spans="5:5" hidden="1" x14ac:dyDescent="0.35">
      <c r="E53" s="296" t="s">
        <v>405</v>
      </c>
    </row>
    <row r="54" spans="5:5" hidden="1" x14ac:dyDescent="0.35">
      <c r="E54" s="296"/>
    </row>
    <row r="55" spans="5:5" hidden="1" x14ac:dyDescent="0.35">
      <c r="E55" s="295" t="s">
        <v>406</v>
      </c>
    </row>
    <row r="56" spans="5:5" hidden="1" x14ac:dyDescent="0.35">
      <c r="E56" s="295" t="s">
        <v>136</v>
      </c>
    </row>
    <row r="57" spans="5:5" hidden="1" x14ac:dyDescent="0.35">
      <c r="E57" s="295" t="s">
        <v>145</v>
      </c>
    </row>
    <row r="58" spans="5:5" hidden="1" x14ac:dyDescent="0.35">
      <c r="E58" s="295" t="s">
        <v>162</v>
      </c>
    </row>
    <row r="59" spans="5:5" hidden="1" x14ac:dyDescent="0.35">
      <c r="E59" s="295" t="s">
        <v>226</v>
      </c>
    </row>
  </sheetData>
  <protectedRanges>
    <protectedRange password="E1A2" sqref="N2:O2" name="Range1_3"/>
    <protectedRange password="E1A2" sqref="O25:O26" name="Range1_1_3_35_1_1"/>
    <protectedRange password="E1A2" sqref="N33" name="Range1_13_1"/>
    <protectedRange password="E1A2" sqref="O37:O38" name="Range1_2_1"/>
  </protectedRanges>
  <autoFilter ref="A2:AJ43" xr:uid="{04615F45-9DCF-4578-B216-7505465F5508}"/>
  <phoneticPr fontId="22" type="noConversion"/>
  <conditionalFormatting sqref="A3:AA43">
    <cfRule type="expression" dxfId="5" priority="5" stopIfTrue="1">
      <formula>AND($A13&lt;&gt;"", MOD(ROW()-2,2)=1)</formula>
    </cfRule>
    <cfRule type="expression" dxfId="4" priority="6" stopIfTrue="1">
      <formula>AND($A13&lt;&gt;"", MOD(ROW()-2,2)=0)</formula>
    </cfRule>
  </conditionalFormatting>
  <conditionalFormatting sqref="J3:J43">
    <cfRule type="expression" dxfId="3" priority="2" stopIfTrue="1">
      <formula>LOWER(TRIM($J3))="pass"</formula>
    </cfRule>
    <cfRule type="expression" dxfId="2" priority="3" stopIfTrue="1">
      <formula>LOWER(TRIM($J3))="fail"</formula>
    </cfRule>
    <cfRule type="expression" dxfId="1" priority="4" stopIfTrue="1">
      <formula>LOWER(TRIM($J3))="info"</formula>
    </cfRule>
  </conditionalFormatting>
  <dataValidations count="2">
    <dataValidation type="list" allowBlank="1" showInputMessage="1" showErrorMessage="1" sqref="J3:J43" xr:uid="{EE6A30DB-2A94-46A8-9881-744C6C1EE121}">
      <formula1>$E$50:$E$53</formula1>
    </dataValidation>
    <dataValidation type="list" allowBlank="1" showInputMessage="1" showErrorMessage="1" sqref="M3:M43" xr:uid="{BCD95638-989A-4F98-9568-97F903831444}">
      <formula1>$E$56:$E$59</formula1>
    </dataValidation>
  </dataValidations>
  <pageMargins left="0.7" right="0.7" top="0.75" bottom="0.75" header="0.3" footer="0.3"/>
  <pageSetup orientation="portrait" r:id="rId1"/>
  <headerFooter alignWithMargins="0"/>
  <rowBreaks count="1" manualBreakCount="1">
    <brk id="2" max="16383" man="1"/>
  </rowBreaks>
  <extLst>
    <ext xmlns:x14="http://schemas.microsoft.com/office/spreadsheetml/2009/9/main" uri="{78C0D931-6437-407d-A8EE-F0AAD7539E65}">
      <x14:conditionalFormattings>
        <x14:conditionalFormatting xmlns:xm="http://schemas.microsoft.com/office/excel/2006/main">
          <x14:cfRule type="expression" priority="1" stopIfTrue="1" id="{AD9C4D34-CFB4-4D7C-B134-380F824EC4B9}">
            <xm:f>AND($N3&lt;&gt;"", ISNA(MATCH($N3,'Issue Code Table'!$A:$A,0)))</xm:f>
            <x14:dxf>
              <font>
                <b/>
                <i val="0"/>
                <color rgb="FFFF0101"/>
              </font>
              <fill>
                <patternFill>
                  <bgColor rgb="FFFFFF00"/>
                </patternFill>
              </fill>
            </x14:dxf>
          </x14:cfRule>
          <xm:sqref>N3:N43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Q59"/>
  <sheetViews>
    <sheetView zoomScaleNormal="100" workbookViewId="0"/>
  </sheetViews>
  <sheetFormatPr defaultColWidth="11.453125" defaultRowHeight="12.5" x14ac:dyDescent="0.25"/>
  <cols>
    <col min="1" max="1" width="11.453125" style="201" customWidth="1"/>
    <col min="2" max="2" width="13.26953125" style="201" customWidth="1"/>
    <col min="3" max="3" width="84.453125" style="206" customWidth="1"/>
    <col min="4" max="4" width="33.26953125" style="201" customWidth="1"/>
    <col min="5" max="17" width="11.453125" style="200"/>
    <col min="18" max="16384" width="11.453125" style="201"/>
  </cols>
  <sheetData>
    <row r="1" spans="1:17" ht="13" x14ac:dyDescent="0.3">
      <c r="A1" s="29" t="s">
        <v>1691</v>
      </c>
      <c r="B1" s="30"/>
      <c r="C1" s="51"/>
      <c r="D1" s="30"/>
    </row>
    <row r="2" spans="1:17" s="202" customFormat="1" ht="12.75" customHeight="1" x14ac:dyDescent="0.25">
      <c r="A2" s="52" t="s">
        <v>1692</v>
      </c>
      <c r="B2" s="52" t="s">
        <v>1693</v>
      </c>
      <c r="C2" s="53" t="s">
        <v>1694</v>
      </c>
      <c r="D2" s="52" t="s">
        <v>1695</v>
      </c>
      <c r="E2" s="200"/>
      <c r="F2" s="200"/>
      <c r="G2" s="200"/>
      <c r="H2" s="200"/>
      <c r="I2" s="200"/>
      <c r="J2" s="200"/>
      <c r="K2" s="200"/>
      <c r="L2" s="200"/>
      <c r="M2" s="200"/>
      <c r="N2" s="200"/>
      <c r="O2" s="200"/>
      <c r="P2" s="200"/>
      <c r="Q2" s="200"/>
    </row>
    <row r="3" spans="1:17" ht="13.5" customHeight="1" x14ac:dyDescent="0.25">
      <c r="A3" s="197">
        <v>1</v>
      </c>
      <c r="B3" s="198">
        <v>42454</v>
      </c>
      <c r="C3" s="199" t="s">
        <v>1696</v>
      </c>
      <c r="D3" s="287" t="s">
        <v>2723</v>
      </c>
    </row>
    <row r="4" spans="1:17" ht="25" x14ac:dyDescent="0.25">
      <c r="A4" s="203">
        <v>2</v>
      </c>
      <c r="B4" s="204">
        <v>42766</v>
      </c>
      <c r="C4" s="196" t="s">
        <v>1697</v>
      </c>
      <c r="D4" s="287" t="s">
        <v>2723</v>
      </c>
    </row>
    <row r="5" spans="1:17" x14ac:dyDescent="0.25">
      <c r="A5" s="203">
        <v>2</v>
      </c>
      <c r="B5" s="204">
        <v>43008</v>
      </c>
      <c r="C5" s="196" t="s">
        <v>1698</v>
      </c>
      <c r="D5" s="287" t="s">
        <v>2723</v>
      </c>
    </row>
    <row r="6" spans="1:17" x14ac:dyDescent="0.25">
      <c r="A6" s="203">
        <v>2</v>
      </c>
      <c r="B6" s="204">
        <v>43131</v>
      </c>
      <c r="C6" s="196" t="s">
        <v>1699</v>
      </c>
      <c r="D6" s="287" t="s">
        <v>2723</v>
      </c>
    </row>
    <row r="7" spans="1:17" x14ac:dyDescent="0.25">
      <c r="A7" s="203">
        <v>2.1</v>
      </c>
      <c r="B7" s="204">
        <v>43343</v>
      </c>
      <c r="C7" s="196" t="s">
        <v>1699</v>
      </c>
      <c r="D7" s="287" t="s">
        <v>2723</v>
      </c>
    </row>
    <row r="8" spans="1:17" x14ac:dyDescent="0.25">
      <c r="A8" s="203">
        <v>2.1</v>
      </c>
      <c r="B8" s="204">
        <v>43373</v>
      </c>
      <c r="C8" s="196" t="s">
        <v>1700</v>
      </c>
      <c r="D8" s="287" t="s">
        <v>2723</v>
      </c>
    </row>
    <row r="9" spans="1:17" s="31" customFormat="1" ht="14.5" x14ac:dyDescent="0.35">
      <c r="A9" s="225">
        <v>2.1</v>
      </c>
      <c r="B9" s="226">
        <v>43555</v>
      </c>
      <c r="C9" s="196" t="s">
        <v>1698</v>
      </c>
      <c r="D9" s="287" t="s">
        <v>2723</v>
      </c>
    </row>
    <row r="10" spans="1:17" s="31" customFormat="1" ht="14.5" x14ac:dyDescent="0.35">
      <c r="A10" s="225">
        <v>3</v>
      </c>
      <c r="B10" s="226">
        <v>43738</v>
      </c>
      <c r="C10" s="196" t="s">
        <v>1701</v>
      </c>
      <c r="D10" s="287" t="s">
        <v>2723</v>
      </c>
    </row>
    <row r="11" spans="1:17" x14ac:dyDescent="0.25">
      <c r="A11" s="225">
        <v>4</v>
      </c>
      <c r="B11" s="226">
        <v>43921</v>
      </c>
      <c r="C11" s="196" t="s">
        <v>1702</v>
      </c>
      <c r="D11" s="287" t="s">
        <v>2723</v>
      </c>
    </row>
    <row r="12" spans="1:17" x14ac:dyDescent="0.25">
      <c r="A12" s="225">
        <v>4.0999999999999996</v>
      </c>
      <c r="B12" s="226">
        <v>44104</v>
      </c>
      <c r="C12" s="196" t="s">
        <v>1703</v>
      </c>
      <c r="D12" s="287" t="s">
        <v>2723</v>
      </c>
    </row>
    <row r="13" spans="1:17" ht="25" x14ac:dyDescent="0.25">
      <c r="A13" s="225">
        <v>5</v>
      </c>
      <c r="B13" s="226">
        <v>44469</v>
      </c>
      <c r="C13" s="196" t="s">
        <v>1704</v>
      </c>
      <c r="D13" s="287" t="s">
        <v>2723</v>
      </c>
    </row>
    <row r="14" spans="1:17" x14ac:dyDescent="0.25">
      <c r="A14" s="203">
        <v>5.0999999999999996</v>
      </c>
      <c r="B14" s="204">
        <v>44469</v>
      </c>
      <c r="C14" s="196" t="s">
        <v>1700</v>
      </c>
      <c r="D14" s="287" t="s">
        <v>2723</v>
      </c>
    </row>
    <row r="15" spans="1:17" x14ac:dyDescent="0.25">
      <c r="A15" s="225">
        <v>6</v>
      </c>
      <c r="B15" s="226">
        <v>44834</v>
      </c>
      <c r="C15" s="196" t="s">
        <v>1705</v>
      </c>
      <c r="D15" s="287" t="s">
        <v>2723</v>
      </c>
    </row>
    <row r="16" spans="1:17" x14ac:dyDescent="0.25">
      <c r="A16" s="225">
        <v>6.1</v>
      </c>
      <c r="B16" s="285">
        <v>45174</v>
      </c>
      <c r="C16" s="286" t="s">
        <v>2722</v>
      </c>
      <c r="D16" s="287" t="s">
        <v>2723</v>
      </c>
    </row>
    <row r="17" spans="1:4" x14ac:dyDescent="0.25">
      <c r="A17" s="225">
        <v>6.2</v>
      </c>
      <c r="B17" s="226">
        <v>45199</v>
      </c>
      <c r="C17" s="196" t="s">
        <v>2743</v>
      </c>
      <c r="D17" s="227" t="s">
        <v>2723</v>
      </c>
    </row>
    <row r="18" spans="1:4" x14ac:dyDescent="0.25">
      <c r="A18" s="225">
        <v>7</v>
      </c>
      <c r="B18" s="226">
        <v>46022</v>
      </c>
      <c r="C18" s="196" t="s">
        <v>2957</v>
      </c>
      <c r="D18" s="227" t="s">
        <v>2723</v>
      </c>
    </row>
    <row r="19" spans="1:4" x14ac:dyDescent="0.25">
      <c r="A19" s="225"/>
      <c r="B19" s="226"/>
      <c r="C19" s="196"/>
      <c r="D19" s="227"/>
    </row>
    <row r="20" spans="1:4" x14ac:dyDescent="0.25">
      <c r="A20" s="225"/>
      <c r="B20" s="226"/>
      <c r="C20" s="196"/>
      <c r="D20" s="227"/>
    </row>
    <row r="21" spans="1:4" x14ac:dyDescent="0.25">
      <c r="A21" s="225"/>
      <c r="B21" s="226"/>
      <c r="C21" s="196"/>
      <c r="D21" s="227"/>
    </row>
    <row r="22" spans="1:4" x14ac:dyDescent="0.25">
      <c r="A22" s="225"/>
      <c r="B22" s="226"/>
      <c r="C22" s="196"/>
      <c r="D22" s="227"/>
    </row>
    <row r="23" spans="1:4" x14ac:dyDescent="0.25">
      <c r="A23" s="225"/>
      <c r="B23" s="226"/>
      <c r="C23" s="196"/>
      <c r="D23" s="227"/>
    </row>
    <row r="24" spans="1:4" x14ac:dyDescent="0.25">
      <c r="A24" s="225"/>
      <c r="B24" s="226"/>
      <c r="C24" s="196"/>
      <c r="D24" s="227"/>
    </row>
    <row r="25" spans="1:4" x14ac:dyDescent="0.25">
      <c r="A25" s="225"/>
      <c r="B25" s="226"/>
      <c r="C25" s="196"/>
      <c r="D25" s="227"/>
    </row>
    <row r="26" spans="1:4" x14ac:dyDescent="0.25">
      <c r="A26" s="225"/>
      <c r="B26" s="226"/>
      <c r="C26" s="196"/>
      <c r="D26" s="227"/>
    </row>
    <row r="27" spans="1:4" x14ac:dyDescent="0.25">
      <c r="A27" s="225"/>
      <c r="B27" s="226"/>
      <c r="C27" s="196"/>
      <c r="D27" s="227"/>
    </row>
    <row r="28" spans="1:4" x14ac:dyDescent="0.25">
      <c r="A28" s="225"/>
      <c r="B28" s="226"/>
      <c r="C28" s="196"/>
      <c r="D28" s="227"/>
    </row>
    <row r="29" spans="1:4" x14ac:dyDescent="0.25">
      <c r="A29" s="225"/>
      <c r="B29" s="226"/>
      <c r="C29" s="196"/>
      <c r="D29" s="227"/>
    </row>
    <row r="30" spans="1:4" x14ac:dyDescent="0.25">
      <c r="A30" s="225"/>
      <c r="B30" s="226"/>
      <c r="C30" s="196"/>
      <c r="D30" s="227"/>
    </row>
    <row r="31" spans="1:4" x14ac:dyDescent="0.25">
      <c r="A31" s="225"/>
      <c r="B31" s="226"/>
      <c r="C31" s="196"/>
      <c r="D31" s="227"/>
    </row>
    <row r="32" spans="1:4" x14ac:dyDescent="0.25">
      <c r="A32" s="225"/>
      <c r="B32" s="226"/>
      <c r="C32" s="196"/>
      <c r="D32" s="227"/>
    </row>
    <row r="33" spans="1:4" x14ac:dyDescent="0.25">
      <c r="A33" s="225"/>
      <c r="B33" s="226"/>
      <c r="C33" s="196"/>
      <c r="D33" s="227"/>
    </row>
    <row r="34" spans="1:4" x14ac:dyDescent="0.25">
      <c r="A34" s="225"/>
      <c r="B34" s="226"/>
      <c r="C34" s="196"/>
      <c r="D34" s="227"/>
    </row>
    <row r="35" spans="1:4" x14ac:dyDescent="0.25">
      <c r="A35" s="200"/>
      <c r="B35" s="200"/>
      <c r="C35" s="205"/>
      <c r="D35" s="200"/>
    </row>
    <row r="36" spans="1:4" x14ac:dyDescent="0.25">
      <c r="A36" s="200"/>
      <c r="B36" s="200"/>
      <c r="C36" s="205"/>
      <c r="D36" s="200"/>
    </row>
    <row r="37" spans="1:4" x14ac:dyDescent="0.25">
      <c r="A37" s="200"/>
      <c r="B37" s="200"/>
      <c r="C37" s="205"/>
      <c r="D37" s="200"/>
    </row>
    <row r="38" spans="1:4" x14ac:dyDescent="0.25">
      <c r="A38" s="200"/>
      <c r="B38" s="200"/>
      <c r="C38" s="205"/>
      <c r="D38" s="200"/>
    </row>
    <row r="39" spans="1:4" x14ac:dyDescent="0.25">
      <c r="A39" s="200"/>
      <c r="B39" s="200"/>
      <c r="C39" s="205"/>
      <c r="D39" s="200"/>
    </row>
    <row r="40" spans="1:4" x14ac:dyDescent="0.25">
      <c r="A40" s="200"/>
      <c r="B40" s="200"/>
      <c r="C40" s="205"/>
      <c r="D40" s="200"/>
    </row>
    <row r="41" spans="1:4" x14ac:dyDescent="0.25">
      <c r="A41" s="200"/>
      <c r="B41" s="200"/>
      <c r="C41" s="205"/>
      <c r="D41" s="200"/>
    </row>
    <row r="42" spans="1:4" x14ac:dyDescent="0.25">
      <c r="A42" s="200"/>
      <c r="B42" s="200"/>
      <c r="C42" s="205"/>
      <c r="D42" s="200"/>
    </row>
    <row r="43" spans="1:4" x14ac:dyDescent="0.25">
      <c r="A43" s="200"/>
      <c r="B43" s="200"/>
      <c r="C43" s="205"/>
      <c r="D43" s="200"/>
    </row>
    <row r="44" spans="1:4" x14ac:dyDescent="0.25">
      <c r="A44" s="200"/>
      <c r="B44" s="200"/>
      <c r="C44" s="205"/>
      <c r="D44" s="200"/>
    </row>
    <row r="45" spans="1:4" x14ac:dyDescent="0.25">
      <c r="A45" s="200"/>
      <c r="B45" s="200"/>
      <c r="C45" s="205"/>
      <c r="D45" s="200"/>
    </row>
    <row r="46" spans="1:4" x14ac:dyDescent="0.25">
      <c r="A46" s="200"/>
      <c r="B46" s="200"/>
      <c r="C46" s="205"/>
      <c r="D46" s="200"/>
    </row>
    <row r="47" spans="1:4" x14ac:dyDescent="0.25">
      <c r="A47" s="200"/>
      <c r="B47" s="200"/>
      <c r="C47" s="205"/>
      <c r="D47" s="200"/>
    </row>
    <row r="48" spans="1:4" x14ac:dyDescent="0.25">
      <c r="A48" s="200"/>
      <c r="B48" s="200"/>
      <c r="C48" s="205"/>
      <c r="D48" s="200"/>
    </row>
    <row r="49" spans="1:4" x14ac:dyDescent="0.25">
      <c r="A49" s="200"/>
      <c r="B49" s="200"/>
      <c r="C49" s="205"/>
      <c r="D49" s="200"/>
    </row>
    <row r="50" spans="1:4" x14ac:dyDescent="0.25">
      <c r="A50" s="200"/>
      <c r="B50" s="200"/>
      <c r="C50" s="205"/>
      <c r="D50" s="200"/>
    </row>
    <row r="51" spans="1:4" x14ac:dyDescent="0.25">
      <c r="A51" s="200"/>
      <c r="B51" s="200"/>
      <c r="C51" s="205"/>
      <c r="D51" s="200"/>
    </row>
    <row r="52" spans="1:4" x14ac:dyDescent="0.25">
      <c r="A52" s="200"/>
      <c r="B52" s="200"/>
      <c r="C52" s="205"/>
      <c r="D52" s="200"/>
    </row>
    <row r="53" spans="1:4" x14ac:dyDescent="0.25">
      <c r="A53" s="200"/>
      <c r="B53" s="200"/>
      <c r="C53" s="205"/>
      <c r="D53" s="200"/>
    </row>
    <row r="54" spans="1:4" x14ac:dyDescent="0.25">
      <c r="A54" s="200"/>
      <c r="B54" s="200"/>
      <c r="C54" s="205"/>
      <c r="D54" s="200"/>
    </row>
    <row r="55" spans="1:4" x14ac:dyDescent="0.25">
      <c r="A55" s="200"/>
      <c r="B55" s="200"/>
      <c r="C55" s="205"/>
      <c r="D55" s="200"/>
    </row>
    <row r="56" spans="1:4" x14ac:dyDescent="0.25">
      <c r="A56" s="200"/>
      <c r="B56" s="200"/>
      <c r="C56" s="205"/>
      <c r="D56" s="200"/>
    </row>
    <row r="57" spans="1:4" x14ac:dyDescent="0.25">
      <c r="A57" s="200"/>
      <c r="B57" s="200"/>
      <c r="C57" s="205"/>
      <c r="D57" s="200"/>
    </row>
    <row r="58" spans="1:4" x14ac:dyDescent="0.25">
      <c r="A58" s="200"/>
      <c r="B58" s="200"/>
      <c r="C58" s="205"/>
      <c r="D58" s="200"/>
    </row>
    <row r="59" spans="1:4" x14ac:dyDescent="0.25">
      <c r="A59" s="200"/>
      <c r="B59" s="200"/>
      <c r="C59" s="205"/>
      <c r="D59" s="20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BF5114-63C3-4EB0-A295-615F949DE906}">
  <ds:schemaRefs>
    <ds:schemaRef ds:uri="http://schemas.microsoft.com/sharepoint/v3/contenttype/forms"/>
  </ds:schemaRefs>
</ds:datastoreItem>
</file>

<file path=customXml/itemProps2.xml><?xml version="1.0" encoding="utf-8"?>
<ds:datastoreItem xmlns:ds="http://schemas.openxmlformats.org/officeDocument/2006/customXml" ds:itemID="{20D4A77D-B4F9-473D-A580-6F03B877E74F}">
  <ds:schemaRefs>
    <ds:schemaRef ds:uri="http://schemas.microsoft.com/sharepoint/v3"/>
    <ds:schemaRef ds:uri="2c75e67c-ed2d-4c91-baba-8aa4949e551e"/>
    <ds:schemaRef ds:uri="http://purl.org/dc/terms/"/>
    <ds:schemaRef ds:uri="http://www.w3.org/XML/1998/namespac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33874043-1092-46f2-b7ed-3863b0441e7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E4A5CCE1-D04F-4EDE-A773-E85072D61A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Dashboard</vt:lpstr>
      <vt:lpstr>Results</vt:lpstr>
      <vt:lpstr>Instructions</vt:lpstr>
      <vt:lpstr>Gen Test Cases</vt:lpstr>
      <vt:lpstr>IOS 15.0M Test Cases</vt:lpstr>
      <vt:lpstr>IOS 16.0M Test Cases </vt:lpstr>
      <vt:lpstr>IOS 17.0M Test Cases  </vt:lpstr>
      <vt:lpstr>NX-OS Test Cases</vt:lpstr>
      <vt:lpstr>Change Log</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Booz Allen Hamilton</dc:creator>
  <cp:keywords/>
  <dc:description/>
  <cp:lastModifiedBy>Draper Chris L</cp:lastModifiedBy>
  <cp:revision/>
  <dcterms:created xsi:type="dcterms:W3CDTF">2014-11-17T05:09:03Z</dcterms:created>
  <dcterms:modified xsi:type="dcterms:W3CDTF">2026-02-24T16:28:14Z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0x010100BB5B4DEE38E943499C2C7511919B72BA</vt:lpwstr>
  </property>
  <property fmtid="{D5CDD505-2E9C-101B-9397-08002B2CF9AE}" pid="3" name="MediaServiceImageTags">
    <vt:lpwstr/>
  </property>
</Properties>
</file>